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F:\2022-TECHNOLOGY-NOTES\2022-TOPMENTOR-DATA-SCIENCE\ASSIGNMENTS\"/>
    </mc:Choice>
  </mc:AlternateContent>
  <xr:revisionPtr revIDLastSave="0" documentId="13_ncr:1_{EDC8AA00-6549-47B6-9077-6AE4663470B9}" xr6:coauthVersionLast="47" xr6:coauthVersionMax="47" xr10:uidLastSave="{00000000-0000-0000-0000-000000000000}"/>
  <bookViews>
    <workbookView xWindow="-120" yWindow="-120" windowWidth="20730" windowHeight="11160" tabRatio="925" xr2:uid="{D9744F23-F144-488E-9DF6-F7E06A1D031D}"/>
  </bookViews>
  <sheets>
    <sheet name="Intro" sheetId="29" r:id="rId1"/>
    <sheet name="cost-breakup" sheetId="1" r:id="rId2"/>
    <sheet name="Expenses" sheetId="10" r:id="rId3"/>
    <sheet name="  Menucard-Sales" sheetId="3" r:id="rId4"/>
    <sheet name="Total_Sales(3Months)" sheetId="4" r:id="rId5"/>
    <sheet name="1-Veg_NV" sheetId="23" r:id="rId6"/>
    <sheet name="1-V_NV_GRAPH" sheetId="26" r:id="rId7"/>
    <sheet name="3-ITEMWISE-SALES" sheetId="24" r:id="rId8"/>
    <sheet name="3-ITEMWISE-GRAPH" sheetId="25" r:id="rId9"/>
    <sheet name="Observations" sheetId="28" r:id="rId10"/>
  </sheets>
  <definedNames>
    <definedName name="_xlnm._FilterDatabase" localSheetId="4" hidden="1">'Total_Sales(3Months)'!$A$1:$G$337</definedName>
  </definedNames>
  <calcPr calcId="191029"/>
  <pivotCaches>
    <pivotCache cacheId="1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 i="1" l="1"/>
  <c r="J11" i="1" s="1"/>
  <c r="F223" i="4"/>
  <c r="G223" i="4" s="1"/>
  <c r="F225" i="4"/>
  <c r="G225" i="4" s="1"/>
  <c r="F226" i="4"/>
  <c r="G226" i="4" s="1"/>
  <c r="F227" i="4"/>
  <c r="G227" i="4" s="1"/>
  <c r="F228" i="4"/>
  <c r="G228" i="4" s="1"/>
  <c r="F229" i="4"/>
  <c r="G229" i="4" s="1"/>
  <c r="F230" i="4"/>
  <c r="G230" i="4" s="1"/>
  <c r="F231" i="4"/>
  <c r="G231" i="4" s="1"/>
  <c r="F232" i="4"/>
  <c r="G232" i="4" s="1"/>
  <c r="F233" i="4"/>
  <c r="G233" i="4" s="1"/>
  <c r="F234" i="4"/>
  <c r="G234" i="4" s="1"/>
  <c r="F235" i="4"/>
  <c r="G235" i="4" s="1"/>
  <c r="F236" i="4"/>
  <c r="G236" i="4" s="1"/>
  <c r="F237" i="4"/>
  <c r="G237" i="4" s="1"/>
  <c r="F238" i="4"/>
  <c r="G238" i="4" s="1"/>
  <c r="F239" i="4"/>
  <c r="G239" i="4" s="1"/>
  <c r="F240" i="4"/>
  <c r="G240" i="4" s="1"/>
  <c r="F241" i="4"/>
  <c r="G241" i="4" s="1"/>
  <c r="F242" i="4"/>
  <c r="G242" i="4" s="1"/>
  <c r="F243" i="4"/>
  <c r="G243" i="4" s="1"/>
  <c r="F244" i="4"/>
  <c r="G244" i="4" s="1"/>
  <c r="F245" i="4"/>
  <c r="G245" i="4" s="1"/>
  <c r="F246" i="4"/>
  <c r="G246" i="4" s="1"/>
  <c r="F247" i="4"/>
  <c r="G247" i="4" s="1"/>
  <c r="F248" i="4"/>
  <c r="G248" i="4" s="1"/>
  <c r="F249" i="4"/>
  <c r="G249" i="4" s="1"/>
  <c r="F250" i="4"/>
  <c r="G250" i="4" s="1"/>
  <c r="F251" i="4"/>
  <c r="G251" i="4" s="1"/>
  <c r="F252" i="4"/>
  <c r="G252" i="4" s="1"/>
  <c r="F253" i="4"/>
  <c r="G253" i="4" s="1"/>
  <c r="F254" i="4"/>
  <c r="G254" i="4" s="1"/>
  <c r="F255" i="4"/>
  <c r="G255" i="4" s="1"/>
  <c r="F256" i="4"/>
  <c r="G256" i="4" s="1"/>
  <c r="F257" i="4"/>
  <c r="G257" i="4" s="1"/>
  <c r="F258" i="4"/>
  <c r="G258" i="4" s="1"/>
  <c r="F259" i="4"/>
  <c r="G259" i="4" s="1"/>
  <c r="F260" i="4"/>
  <c r="G260" i="4" s="1"/>
  <c r="F261" i="4"/>
  <c r="G261" i="4" s="1"/>
  <c r="F262" i="4"/>
  <c r="G262" i="4" s="1"/>
  <c r="F263" i="4"/>
  <c r="G263" i="4" s="1"/>
  <c r="F264" i="4"/>
  <c r="G264" i="4" s="1"/>
  <c r="F265" i="4"/>
  <c r="G265" i="4" s="1"/>
  <c r="F266" i="4"/>
  <c r="G266" i="4" s="1"/>
  <c r="F267" i="4"/>
  <c r="G267" i="4" s="1"/>
  <c r="F268" i="4"/>
  <c r="G268" i="4" s="1"/>
  <c r="F269" i="4"/>
  <c r="G269" i="4" s="1"/>
  <c r="F270" i="4"/>
  <c r="G270" i="4" s="1"/>
  <c r="F271" i="4"/>
  <c r="G271" i="4" s="1"/>
  <c r="F272" i="4"/>
  <c r="G272" i="4" s="1"/>
  <c r="F273" i="4"/>
  <c r="G273" i="4" s="1"/>
  <c r="F274" i="4"/>
  <c r="G274" i="4" s="1"/>
  <c r="F275" i="4"/>
  <c r="G275" i="4" s="1"/>
  <c r="F276" i="4"/>
  <c r="G276" i="4" s="1"/>
  <c r="F277" i="4"/>
  <c r="G277" i="4" s="1"/>
  <c r="F278" i="4"/>
  <c r="G278" i="4" s="1"/>
  <c r="F279" i="4"/>
  <c r="G279" i="4" s="1"/>
  <c r="F280" i="4"/>
  <c r="G280" i="4" s="1"/>
  <c r="F281" i="4"/>
  <c r="G281" i="4" s="1"/>
  <c r="F282" i="4"/>
  <c r="G282" i="4" s="1"/>
  <c r="F283" i="4"/>
  <c r="G283" i="4" s="1"/>
  <c r="F284" i="4"/>
  <c r="G284" i="4" s="1"/>
  <c r="F285" i="4"/>
  <c r="G285" i="4" s="1"/>
  <c r="F286" i="4"/>
  <c r="G286" i="4" s="1"/>
  <c r="F287" i="4"/>
  <c r="G287" i="4" s="1"/>
  <c r="F288" i="4"/>
  <c r="G288" i="4" s="1"/>
  <c r="F289" i="4"/>
  <c r="G289" i="4" s="1"/>
  <c r="F290" i="4"/>
  <c r="G290" i="4" s="1"/>
  <c r="F291" i="4"/>
  <c r="G291" i="4" s="1"/>
  <c r="F292" i="4"/>
  <c r="G292" i="4" s="1"/>
  <c r="F293" i="4"/>
  <c r="G293" i="4" s="1"/>
  <c r="F294" i="4"/>
  <c r="G294" i="4" s="1"/>
  <c r="F295" i="4"/>
  <c r="G295" i="4" s="1"/>
  <c r="F296" i="4"/>
  <c r="G296" i="4" s="1"/>
  <c r="F297" i="4"/>
  <c r="G297" i="4" s="1"/>
  <c r="F298" i="4"/>
  <c r="G298" i="4" s="1"/>
  <c r="F299" i="4"/>
  <c r="G299" i="4" s="1"/>
  <c r="F300" i="4"/>
  <c r="G300" i="4" s="1"/>
  <c r="F301" i="4"/>
  <c r="G301" i="4" s="1"/>
  <c r="F302" i="4"/>
  <c r="G302" i="4" s="1"/>
  <c r="F303" i="4"/>
  <c r="G303" i="4" s="1"/>
  <c r="F304" i="4"/>
  <c r="G304" i="4" s="1"/>
  <c r="F305" i="4"/>
  <c r="G305" i="4" s="1"/>
  <c r="F306" i="4"/>
  <c r="G306" i="4" s="1"/>
  <c r="F307" i="4"/>
  <c r="G307" i="4" s="1"/>
  <c r="F308" i="4"/>
  <c r="G308" i="4" s="1"/>
  <c r="F309" i="4"/>
  <c r="G309" i="4" s="1"/>
  <c r="F310" i="4"/>
  <c r="G310" i="4" s="1"/>
  <c r="F311" i="4"/>
  <c r="G311" i="4" s="1"/>
  <c r="F312" i="4"/>
  <c r="G312" i="4" s="1"/>
  <c r="F313" i="4"/>
  <c r="G313" i="4" s="1"/>
  <c r="F314" i="4"/>
  <c r="G314" i="4" s="1"/>
  <c r="F315" i="4"/>
  <c r="G315" i="4" s="1"/>
  <c r="F316" i="4"/>
  <c r="G316" i="4" s="1"/>
  <c r="F317" i="4"/>
  <c r="G317" i="4" s="1"/>
  <c r="F318" i="4"/>
  <c r="G318" i="4" s="1"/>
  <c r="F319" i="4"/>
  <c r="G319" i="4" s="1"/>
  <c r="F320" i="4"/>
  <c r="G320" i="4" s="1"/>
  <c r="F321" i="4"/>
  <c r="G321" i="4" s="1"/>
  <c r="F322" i="4"/>
  <c r="G322" i="4" s="1"/>
  <c r="F323" i="4"/>
  <c r="G323" i="4" s="1"/>
  <c r="F324" i="4"/>
  <c r="G324" i="4" s="1"/>
  <c r="F325" i="4"/>
  <c r="G325" i="4" s="1"/>
  <c r="F326" i="4"/>
  <c r="G326" i="4" s="1"/>
  <c r="F327" i="4"/>
  <c r="G327" i="4" s="1"/>
  <c r="F328" i="4"/>
  <c r="G328" i="4" s="1"/>
  <c r="F329" i="4"/>
  <c r="G329" i="4" s="1"/>
  <c r="F330" i="4"/>
  <c r="G330" i="4" s="1"/>
  <c r="F331" i="4"/>
  <c r="G331" i="4" s="1"/>
  <c r="F332" i="4"/>
  <c r="G332" i="4" s="1"/>
  <c r="F333" i="4"/>
  <c r="G333" i="4" s="1"/>
  <c r="F334" i="4"/>
  <c r="G334" i="4" s="1"/>
  <c r="F335" i="4"/>
  <c r="G335" i="4" s="1"/>
  <c r="F336" i="4"/>
  <c r="G336" i="4" s="1"/>
  <c r="F337" i="4"/>
  <c r="G337" i="4" s="1"/>
  <c r="F212" i="4"/>
  <c r="G212" i="4" s="1"/>
  <c r="F213" i="4"/>
  <c r="G213" i="4" s="1"/>
  <c r="F214" i="4"/>
  <c r="G214" i="4" s="1"/>
  <c r="F215" i="4"/>
  <c r="G215" i="4" s="1"/>
  <c r="F216" i="4"/>
  <c r="G216" i="4" s="1"/>
  <c r="F217" i="4"/>
  <c r="G217" i="4" s="1"/>
  <c r="F218" i="4"/>
  <c r="G218" i="4" s="1"/>
  <c r="F219" i="4"/>
  <c r="G219" i="4" s="1"/>
  <c r="F220" i="4"/>
  <c r="G220" i="4" s="1"/>
  <c r="F221" i="4"/>
  <c r="G221" i="4" s="1"/>
  <c r="F222" i="4"/>
  <c r="G222" i="4" s="1"/>
  <c r="F224" i="4"/>
  <c r="G224" i="4" s="1"/>
  <c r="F205" i="4"/>
  <c r="G205" i="4" s="1"/>
  <c r="F206" i="4"/>
  <c r="G206" i="4" s="1"/>
  <c r="F207" i="4"/>
  <c r="G207" i="4" s="1"/>
  <c r="F208" i="4"/>
  <c r="G208" i="4" s="1"/>
  <c r="F209" i="4"/>
  <c r="G209" i="4" s="1"/>
  <c r="F210" i="4"/>
  <c r="G210" i="4" s="1"/>
  <c r="F211" i="4"/>
  <c r="G211" i="4" s="1"/>
  <c r="F188" i="4"/>
  <c r="G188" i="4" s="1"/>
  <c r="F189" i="4"/>
  <c r="F190" i="4"/>
  <c r="F191" i="4"/>
  <c r="G191" i="4" s="1"/>
  <c r="F192" i="4"/>
  <c r="G192" i="4" s="1"/>
  <c r="F193" i="4"/>
  <c r="G193" i="4" s="1"/>
  <c r="F194" i="4"/>
  <c r="G194" i="4" s="1"/>
  <c r="F195" i="4"/>
  <c r="G195" i="4" s="1"/>
  <c r="F196" i="4"/>
  <c r="G196" i="4" s="1"/>
  <c r="F197" i="4"/>
  <c r="G197" i="4" s="1"/>
  <c r="F198" i="4"/>
  <c r="G198" i="4" s="1"/>
  <c r="F199" i="4"/>
  <c r="G199" i="4" s="1"/>
  <c r="F200" i="4"/>
  <c r="G200" i="4" s="1"/>
  <c r="F201" i="4"/>
  <c r="G201" i="4" s="1"/>
  <c r="F202" i="4"/>
  <c r="G202" i="4" s="1"/>
  <c r="F203" i="4"/>
  <c r="G203" i="4" s="1"/>
  <c r="F204" i="4"/>
  <c r="G204" i="4" s="1"/>
  <c r="G189" i="4"/>
  <c r="G190" i="4"/>
  <c r="F174" i="4"/>
  <c r="G174" i="4" s="1"/>
  <c r="F175" i="4"/>
  <c r="G175" i="4" s="1"/>
  <c r="F176" i="4"/>
  <c r="G176" i="4" s="1"/>
  <c r="F177" i="4"/>
  <c r="G177" i="4" s="1"/>
  <c r="F178" i="4"/>
  <c r="G178" i="4" s="1"/>
  <c r="F179" i="4"/>
  <c r="G179" i="4" s="1"/>
  <c r="F180" i="4"/>
  <c r="G180" i="4" s="1"/>
  <c r="F181" i="4"/>
  <c r="G181" i="4" s="1"/>
  <c r="F182" i="4"/>
  <c r="G182" i="4" s="1"/>
  <c r="F183" i="4"/>
  <c r="G183" i="4" s="1"/>
  <c r="F184" i="4"/>
  <c r="G184" i="4" s="1"/>
  <c r="F185" i="4"/>
  <c r="G185" i="4" s="1"/>
  <c r="F186" i="4"/>
  <c r="G186" i="4" s="1"/>
  <c r="F187" i="4"/>
  <c r="G187" i="4" s="1"/>
  <c r="F166" i="4"/>
  <c r="G166" i="4" s="1"/>
  <c r="F167" i="4"/>
  <c r="G167" i="4" s="1"/>
  <c r="F168" i="4"/>
  <c r="G168" i="4" s="1"/>
  <c r="F169" i="4"/>
  <c r="G169" i="4" s="1"/>
  <c r="F170" i="4"/>
  <c r="G170" i="4" s="1"/>
  <c r="F171" i="4"/>
  <c r="G171" i="4" s="1"/>
  <c r="F172" i="4"/>
  <c r="G172" i="4" s="1"/>
  <c r="F173" i="4"/>
  <c r="G173" i="4" s="1"/>
  <c r="F154" i="4"/>
  <c r="G154" i="4" s="1"/>
  <c r="F155" i="4"/>
  <c r="G155" i="4" s="1"/>
  <c r="F156" i="4"/>
  <c r="G156" i="4" s="1"/>
  <c r="F157" i="4"/>
  <c r="G157" i="4" s="1"/>
  <c r="F158" i="4"/>
  <c r="G158" i="4" s="1"/>
  <c r="F159" i="4"/>
  <c r="G159" i="4" s="1"/>
  <c r="F160" i="4"/>
  <c r="G160" i="4" s="1"/>
  <c r="F161" i="4"/>
  <c r="G161" i="4" s="1"/>
  <c r="F162" i="4"/>
  <c r="G162" i="4" s="1"/>
  <c r="F163" i="4"/>
  <c r="G163" i="4" s="1"/>
  <c r="F164" i="4"/>
  <c r="G164" i="4" s="1"/>
  <c r="F165" i="4"/>
  <c r="G165" i="4" s="1"/>
  <c r="F147" i="4"/>
  <c r="G147" i="4" s="1"/>
  <c r="F148" i="4"/>
  <c r="G148" i="4" s="1"/>
  <c r="F149" i="4"/>
  <c r="G149" i="4" s="1"/>
  <c r="F150" i="4"/>
  <c r="G150" i="4" s="1"/>
  <c r="F151" i="4"/>
  <c r="G151" i="4" s="1"/>
  <c r="F152" i="4"/>
  <c r="G152" i="4" s="1"/>
  <c r="F153" i="4"/>
  <c r="G153" i="4" s="1"/>
  <c r="F138" i="4"/>
  <c r="G138" i="4" s="1"/>
  <c r="F139" i="4"/>
  <c r="G139" i="4" s="1"/>
  <c r="F140" i="4"/>
  <c r="G140" i="4" s="1"/>
  <c r="F141" i="4"/>
  <c r="G141" i="4" s="1"/>
  <c r="F142" i="4"/>
  <c r="G142" i="4" s="1"/>
  <c r="F143" i="4"/>
  <c r="G143" i="4" s="1"/>
  <c r="F144" i="4"/>
  <c r="G144" i="4" s="1"/>
  <c r="F145" i="4"/>
  <c r="G145" i="4" s="1"/>
  <c r="F146" i="4"/>
  <c r="G146" i="4" s="1"/>
  <c r="F127" i="4"/>
  <c r="G127" i="4" s="1"/>
  <c r="F128" i="4"/>
  <c r="G128" i="4" s="1"/>
  <c r="F129" i="4"/>
  <c r="G129" i="4" s="1"/>
  <c r="F130" i="4"/>
  <c r="G130" i="4" s="1"/>
  <c r="F131" i="4"/>
  <c r="G131" i="4" s="1"/>
  <c r="F132" i="4"/>
  <c r="G132" i="4" s="1"/>
  <c r="F133" i="4"/>
  <c r="G133" i="4" s="1"/>
  <c r="F134" i="4"/>
  <c r="G134" i="4" s="1"/>
  <c r="F135" i="4"/>
  <c r="G135" i="4" s="1"/>
  <c r="F136" i="4"/>
  <c r="G136" i="4" s="1"/>
  <c r="F137" i="4"/>
  <c r="G137" i="4" s="1"/>
  <c r="F114" i="4"/>
  <c r="G114" i="4" s="1"/>
  <c r="F115" i="4"/>
  <c r="G115" i="4" s="1"/>
  <c r="F116" i="4"/>
  <c r="G116" i="4" s="1"/>
  <c r="F117" i="4"/>
  <c r="G117" i="4" s="1"/>
  <c r="F118" i="4"/>
  <c r="G118" i="4" s="1"/>
  <c r="F119" i="4"/>
  <c r="G119" i="4" s="1"/>
  <c r="F120" i="4"/>
  <c r="G120" i="4" s="1"/>
  <c r="F121" i="4"/>
  <c r="G121" i="4" s="1"/>
  <c r="F122" i="4"/>
  <c r="G122" i="4" s="1"/>
  <c r="F123" i="4"/>
  <c r="G123" i="4" s="1"/>
  <c r="F124" i="4"/>
  <c r="G124" i="4" s="1"/>
  <c r="F125" i="4"/>
  <c r="G125" i="4" s="1"/>
  <c r="F126" i="4"/>
  <c r="G126" i="4" s="1"/>
  <c r="F108" i="4"/>
  <c r="G108" i="4" s="1"/>
  <c r="F109" i="4"/>
  <c r="G109" i="4" s="1"/>
  <c r="F110" i="4"/>
  <c r="G110" i="4" s="1"/>
  <c r="F111" i="4"/>
  <c r="G111" i="4" s="1"/>
  <c r="F112" i="4"/>
  <c r="G112" i="4" s="1"/>
  <c r="F113" i="4"/>
  <c r="G113" i="4" s="1"/>
  <c r="D144"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218"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9" i="4"/>
  <c r="D220" i="4"/>
  <c r="D221" i="4"/>
  <c r="D222" i="4"/>
  <c r="D223" i="4"/>
  <c r="D224" i="4"/>
  <c r="D225" i="4"/>
  <c r="D226" i="4"/>
  <c r="D227" i="4"/>
  <c r="D158" i="4"/>
  <c r="D159" i="4"/>
  <c r="D160" i="4"/>
  <c r="D127" i="4"/>
  <c r="D128" i="4"/>
  <c r="D129" i="4"/>
  <c r="D130" i="4"/>
  <c r="D131" i="4"/>
  <c r="D132" i="4"/>
  <c r="D133" i="4"/>
  <c r="D134" i="4"/>
  <c r="D135" i="4"/>
  <c r="D136" i="4"/>
  <c r="D137" i="4"/>
  <c r="D138" i="4"/>
  <c r="D139" i="4"/>
  <c r="D140" i="4"/>
  <c r="D141" i="4"/>
  <c r="D142" i="4"/>
  <c r="D143" i="4"/>
  <c r="D145" i="4"/>
  <c r="D146" i="4"/>
  <c r="D147" i="4"/>
  <c r="D148" i="4"/>
  <c r="D149" i="4"/>
  <c r="D150" i="4"/>
  <c r="D151" i="4"/>
  <c r="D152" i="4"/>
  <c r="D153" i="4"/>
  <c r="D154" i="4"/>
  <c r="D155" i="4"/>
  <c r="D156" i="4"/>
  <c r="D157" i="4"/>
  <c r="D115" i="4"/>
  <c r="D116" i="4"/>
  <c r="D117" i="4"/>
  <c r="D118" i="4"/>
  <c r="D119" i="4"/>
  <c r="D120" i="4"/>
  <c r="D121" i="4"/>
  <c r="D122" i="4"/>
  <c r="D123" i="4"/>
  <c r="D124" i="4"/>
  <c r="D125" i="4"/>
  <c r="D126" i="4"/>
  <c r="D108" i="4"/>
  <c r="D109" i="4"/>
  <c r="D110" i="4"/>
  <c r="D111" i="4"/>
  <c r="D112" i="4"/>
  <c r="D113" i="4"/>
  <c r="D114" i="4"/>
  <c r="D6" i="4"/>
  <c r="D5" i="4"/>
  <c r="D4" i="4"/>
  <c r="D11" i="4"/>
  <c r="D10" i="4"/>
  <c r="D105" i="4"/>
  <c r="D106" i="4"/>
  <c r="D107" i="4"/>
  <c r="D96" i="4"/>
  <c r="D97" i="4"/>
  <c r="D98" i="4"/>
  <c r="D99" i="4"/>
  <c r="D100" i="4"/>
  <c r="D101" i="4"/>
  <c r="D102" i="4"/>
  <c r="D103" i="4"/>
  <c r="D104" i="4"/>
  <c r="D80" i="4"/>
  <c r="D81" i="4"/>
  <c r="D82" i="4"/>
  <c r="D83" i="4"/>
  <c r="D84" i="4"/>
  <c r="D85" i="4"/>
  <c r="D86" i="4"/>
  <c r="D87" i="4"/>
  <c r="D88" i="4"/>
  <c r="D89" i="4"/>
  <c r="D90" i="4"/>
  <c r="D91" i="4"/>
  <c r="D92" i="4"/>
  <c r="D93" i="4"/>
  <c r="D94" i="4"/>
  <c r="D95" i="4"/>
  <c r="D63" i="4"/>
  <c r="D64" i="4"/>
  <c r="D65" i="4"/>
  <c r="D66" i="4"/>
  <c r="D67" i="4"/>
  <c r="D68" i="4"/>
  <c r="D69" i="4"/>
  <c r="D70" i="4"/>
  <c r="D71" i="4"/>
  <c r="D72" i="4"/>
  <c r="D73" i="4"/>
  <c r="D74" i="4"/>
  <c r="D75" i="4"/>
  <c r="D76" i="4"/>
  <c r="D77" i="4"/>
  <c r="D78" i="4"/>
  <c r="D79" i="4"/>
  <c r="D54" i="4"/>
  <c r="D55" i="4"/>
  <c r="D56" i="4"/>
  <c r="D57" i="4"/>
  <c r="D58" i="4"/>
  <c r="D59" i="4"/>
  <c r="D60" i="4"/>
  <c r="D61" i="4"/>
  <c r="D62" i="4"/>
  <c r="D40" i="4"/>
  <c r="D41" i="4"/>
  <c r="D42" i="4"/>
  <c r="D43" i="4"/>
  <c r="D44" i="4"/>
  <c r="D45" i="4"/>
  <c r="D46" i="4"/>
  <c r="D47" i="4"/>
  <c r="D48" i="4"/>
  <c r="D49" i="4"/>
  <c r="D50" i="4"/>
  <c r="D51" i="4"/>
  <c r="D52" i="4"/>
  <c r="D53" i="4"/>
  <c r="D30" i="4"/>
  <c r="D31" i="4"/>
  <c r="D32" i="4"/>
  <c r="D33" i="4"/>
  <c r="D34" i="4"/>
  <c r="D35" i="4"/>
  <c r="D36" i="4"/>
  <c r="D37" i="4"/>
  <c r="D38" i="4"/>
  <c r="D39" i="4"/>
  <c r="D21" i="4"/>
  <c r="D22" i="4"/>
  <c r="D23" i="4"/>
  <c r="D24" i="4"/>
  <c r="D25" i="4"/>
  <c r="D26" i="4"/>
  <c r="D27" i="4"/>
  <c r="D28" i="4"/>
  <c r="D29" i="4"/>
  <c r="D14" i="4"/>
  <c r="D15" i="4"/>
  <c r="D16" i="4"/>
  <c r="D17" i="4"/>
  <c r="D18" i="4"/>
  <c r="D19" i="4"/>
  <c r="D20" i="4"/>
  <c r="D13" i="4"/>
  <c r="F44" i="4"/>
  <c r="G44" i="4" s="1"/>
  <c r="F45" i="4"/>
  <c r="G45" i="4" s="1"/>
  <c r="F46" i="4"/>
  <c r="G46" i="4" s="1"/>
  <c r="F47" i="4"/>
  <c r="G47" i="4" s="1"/>
  <c r="F48" i="4"/>
  <c r="G48" i="4" s="1"/>
  <c r="F49" i="4"/>
  <c r="F50" i="4"/>
  <c r="G50" i="4" s="1"/>
  <c r="F51" i="4"/>
  <c r="G51" i="4" s="1"/>
  <c r="F52" i="4"/>
  <c r="G52" i="4" s="1"/>
  <c r="F53" i="4"/>
  <c r="G53" i="4" s="1"/>
  <c r="F54" i="4"/>
  <c r="G54" i="4" s="1"/>
  <c r="F55" i="4"/>
  <c r="G55" i="4" s="1"/>
  <c r="F56" i="4"/>
  <c r="G56" i="4" s="1"/>
  <c r="F57" i="4"/>
  <c r="F58" i="4"/>
  <c r="G58" i="4" s="1"/>
  <c r="F59" i="4"/>
  <c r="G59" i="4" s="1"/>
  <c r="F60" i="4"/>
  <c r="G60" i="4" s="1"/>
  <c r="F61" i="4"/>
  <c r="G61" i="4" s="1"/>
  <c r="F62" i="4"/>
  <c r="G62" i="4" s="1"/>
  <c r="F63" i="4"/>
  <c r="G63" i="4" s="1"/>
  <c r="F64" i="4"/>
  <c r="G64" i="4" s="1"/>
  <c r="F65" i="4"/>
  <c r="G65" i="4" s="1"/>
  <c r="F66" i="4"/>
  <c r="G66" i="4" s="1"/>
  <c r="F67" i="4"/>
  <c r="G67" i="4" s="1"/>
  <c r="F68" i="4"/>
  <c r="G68" i="4" s="1"/>
  <c r="F69" i="4"/>
  <c r="G69" i="4" s="1"/>
  <c r="F70" i="4"/>
  <c r="G70" i="4" s="1"/>
  <c r="F71" i="4"/>
  <c r="G71" i="4" s="1"/>
  <c r="F72" i="4"/>
  <c r="G72" i="4" s="1"/>
  <c r="F73" i="4"/>
  <c r="G73" i="4" s="1"/>
  <c r="F74" i="4"/>
  <c r="G74" i="4" s="1"/>
  <c r="F75" i="4"/>
  <c r="G75" i="4" s="1"/>
  <c r="F76" i="4"/>
  <c r="G76" i="4" s="1"/>
  <c r="F77" i="4"/>
  <c r="F78" i="4"/>
  <c r="G78" i="4" s="1"/>
  <c r="F79" i="4"/>
  <c r="G79" i="4" s="1"/>
  <c r="F80" i="4"/>
  <c r="G80" i="4" s="1"/>
  <c r="F81" i="4"/>
  <c r="G81" i="4" s="1"/>
  <c r="F82" i="4"/>
  <c r="G82" i="4" s="1"/>
  <c r="F83" i="4"/>
  <c r="G83" i="4" s="1"/>
  <c r="F84" i="4"/>
  <c r="G84" i="4" s="1"/>
  <c r="F85" i="4"/>
  <c r="F86" i="4"/>
  <c r="G86" i="4" s="1"/>
  <c r="F87" i="4"/>
  <c r="G87" i="4" s="1"/>
  <c r="F88" i="4"/>
  <c r="G88" i="4" s="1"/>
  <c r="F89" i="4"/>
  <c r="G89" i="4" s="1"/>
  <c r="F90" i="4"/>
  <c r="G90" i="4" s="1"/>
  <c r="F91" i="4"/>
  <c r="G91" i="4" s="1"/>
  <c r="F92" i="4"/>
  <c r="G92" i="4" s="1"/>
  <c r="F93" i="4"/>
  <c r="G93" i="4" s="1"/>
  <c r="F94" i="4"/>
  <c r="G94" i="4" s="1"/>
  <c r="F95" i="4"/>
  <c r="G95" i="4" s="1"/>
  <c r="F96" i="4"/>
  <c r="G96" i="4" s="1"/>
  <c r="F97" i="4"/>
  <c r="G97" i="4" s="1"/>
  <c r="F98" i="4"/>
  <c r="G98" i="4" s="1"/>
  <c r="F99" i="4"/>
  <c r="G99" i="4" s="1"/>
  <c r="F100" i="4"/>
  <c r="G100" i="4" s="1"/>
  <c r="F101" i="4"/>
  <c r="G101" i="4" s="1"/>
  <c r="F102" i="4"/>
  <c r="G102" i="4" s="1"/>
  <c r="F103" i="4"/>
  <c r="G103" i="4" s="1"/>
  <c r="F104" i="4"/>
  <c r="G104" i="4" s="1"/>
  <c r="F105" i="4"/>
  <c r="G105" i="4" s="1"/>
  <c r="F106" i="4"/>
  <c r="G106" i="4" s="1"/>
  <c r="F107" i="4"/>
  <c r="G107" i="4" s="1"/>
  <c r="F32" i="4"/>
  <c r="G32" i="4" s="1"/>
  <c r="F33" i="4"/>
  <c r="G33" i="4" s="1"/>
  <c r="F34" i="4"/>
  <c r="G34" i="4" s="1"/>
  <c r="F35" i="4"/>
  <c r="G35" i="4" s="1"/>
  <c r="F36" i="4"/>
  <c r="G36" i="4" s="1"/>
  <c r="F37" i="4"/>
  <c r="G37" i="4" s="1"/>
  <c r="F38" i="4"/>
  <c r="G38" i="4" s="1"/>
  <c r="F39" i="4"/>
  <c r="G39" i="4" s="1"/>
  <c r="F40" i="4"/>
  <c r="G40" i="4" s="1"/>
  <c r="F41" i="4"/>
  <c r="G41" i="4" s="1"/>
  <c r="F42" i="4"/>
  <c r="G42" i="4" s="1"/>
  <c r="F43" i="4"/>
  <c r="G43" i="4" s="1"/>
  <c r="F21" i="4"/>
  <c r="G21" i="4" s="1"/>
  <c r="F22" i="4"/>
  <c r="G22" i="4" s="1"/>
  <c r="F23" i="4"/>
  <c r="G23" i="4" s="1"/>
  <c r="F24" i="4"/>
  <c r="G24" i="4" s="1"/>
  <c r="F25" i="4"/>
  <c r="G25" i="4" s="1"/>
  <c r="F26" i="4"/>
  <c r="G26" i="4" s="1"/>
  <c r="F27" i="4"/>
  <c r="G27" i="4" s="1"/>
  <c r="F28" i="4"/>
  <c r="G28" i="4" s="1"/>
  <c r="F29" i="4"/>
  <c r="G29" i="4" s="1"/>
  <c r="F30" i="4"/>
  <c r="G30" i="4" s="1"/>
  <c r="F31" i="4"/>
  <c r="G31" i="4" s="1"/>
  <c r="G49" i="4"/>
  <c r="G57" i="4"/>
  <c r="G77" i="4"/>
  <c r="G85" i="4"/>
  <c r="F7" i="4"/>
  <c r="G7" i="4" s="1"/>
  <c r="F8" i="4"/>
  <c r="G8" i="4" s="1"/>
  <c r="F9" i="4"/>
  <c r="G9" i="4" s="1"/>
  <c r="F10" i="4"/>
  <c r="G10" i="4" s="1"/>
  <c r="F11" i="4"/>
  <c r="G11" i="4" s="1"/>
  <c r="F12" i="4"/>
  <c r="G12" i="4" s="1"/>
  <c r="F13" i="4"/>
  <c r="G13" i="4" s="1"/>
  <c r="F14" i="4"/>
  <c r="G14" i="4" s="1"/>
  <c r="F15" i="4"/>
  <c r="G15" i="4" s="1"/>
  <c r="F16" i="4"/>
  <c r="G16" i="4" s="1"/>
  <c r="F17" i="4"/>
  <c r="G17" i="4" s="1"/>
  <c r="F18" i="4"/>
  <c r="G18" i="4" s="1"/>
  <c r="F19" i="4"/>
  <c r="G19" i="4" s="1"/>
  <c r="F20" i="4"/>
  <c r="G20" i="4" s="1"/>
  <c r="F6" i="4"/>
  <c r="G6" i="4" s="1"/>
  <c r="F2" i="4"/>
  <c r="G2" i="4" s="1"/>
  <c r="L1" i="4" l="1"/>
  <c r="N1" i="4"/>
  <c r="F5" i="4"/>
  <c r="G5" i="4" s="1"/>
  <c r="F3" i="4"/>
  <c r="G3" i="4" s="1"/>
  <c r="J1" i="4" s="1"/>
  <c r="F4" i="4"/>
  <c r="G4" i="4" s="1"/>
  <c r="P1" i="4" l="1"/>
  <c r="P2" i="4" l="1"/>
  <c r="P4" i="4"/>
  <c r="C14" i="10" l="1"/>
  <c r="B14" i="10"/>
  <c r="D14" i="10"/>
  <c r="C38" i="1"/>
  <c r="C39" i="1" s="1"/>
  <c r="G26" i="1"/>
  <c r="C31" i="1"/>
  <c r="G14" i="10" l="1"/>
  <c r="G9" i="1"/>
  <c r="C8" i="1"/>
  <c r="C9" i="1" s="1"/>
  <c r="C11" i="1" s="1"/>
  <c r="G27" i="1"/>
  <c r="G15" i="1"/>
  <c r="G20" i="1" s="1"/>
  <c r="G21" i="1" s="1"/>
  <c r="G4" i="1"/>
  <c r="C32" i="1"/>
  <c r="C26" i="1"/>
  <c r="C18" i="1"/>
  <c r="C21" i="1" s="1"/>
  <c r="C16" i="1"/>
  <c r="C17" i="1" s="1"/>
  <c r="G10" i="1" l="1"/>
  <c r="G11" i="1" s="1"/>
</calcChain>
</file>

<file path=xl/sharedStrings.xml><?xml version="1.0" encoding="utf-8"?>
<sst xmlns="http://schemas.openxmlformats.org/spreadsheetml/2006/main" count="584" uniqueCount="177">
  <si>
    <t>Feb</t>
  </si>
  <si>
    <t>March</t>
  </si>
  <si>
    <t>Rent</t>
  </si>
  <si>
    <t>ITEM</t>
  </si>
  <si>
    <t>Salaries</t>
  </si>
  <si>
    <t>Electricity</t>
  </si>
  <si>
    <t>Water</t>
  </si>
  <si>
    <t>Gas</t>
  </si>
  <si>
    <t>Total for 1 month</t>
  </si>
  <si>
    <t>Maggie Noodles</t>
  </si>
  <si>
    <t>egg bhujia</t>
  </si>
  <si>
    <t>omlet</t>
  </si>
  <si>
    <t>chicken kebab</t>
  </si>
  <si>
    <t>items</t>
  </si>
  <si>
    <t>Requirements</t>
  </si>
  <si>
    <t>Rice</t>
  </si>
  <si>
    <t>Spices</t>
  </si>
  <si>
    <t>Oil / butter</t>
  </si>
  <si>
    <t>Vegetables</t>
  </si>
  <si>
    <t>Cost</t>
  </si>
  <si>
    <t>Noodles packet</t>
  </si>
  <si>
    <t>vegetables</t>
  </si>
  <si>
    <t>butter</t>
  </si>
  <si>
    <t>butter / oil</t>
  </si>
  <si>
    <t>total cost</t>
  </si>
  <si>
    <t>gives 1 portion</t>
  </si>
  <si>
    <t>1 egg</t>
  </si>
  <si>
    <t>1 chicken</t>
  </si>
  <si>
    <t>spices/oil/butter</t>
  </si>
  <si>
    <t>Gives 8 portions @</t>
  </si>
  <si>
    <t xml:space="preserve">gives 1 portion at - </t>
  </si>
  <si>
    <t xml:space="preserve">4 portions @ </t>
  </si>
  <si>
    <t>Veg Biryani</t>
  </si>
  <si>
    <t>Maggi</t>
  </si>
  <si>
    <t xml:space="preserve"> Veg Biryani</t>
  </si>
  <si>
    <t>total for 8</t>
  </si>
  <si>
    <t>eggs 3/- each</t>
  </si>
  <si>
    <t>Chicken Biryani</t>
  </si>
  <si>
    <t>cost of chicken</t>
  </si>
  <si>
    <t>Total</t>
  </si>
  <si>
    <t>Total (for 4)</t>
  </si>
  <si>
    <t>oil/butter</t>
  </si>
  <si>
    <t>total for 4</t>
  </si>
  <si>
    <t>Rice / kg</t>
  </si>
  <si>
    <t>Gives 4 portions @ --&gt;</t>
  </si>
  <si>
    <t>Disposables</t>
  </si>
  <si>
    <t>for 1 portion</t>
  </si>
  <si>
    <t>All spices, curd</t>
  </si>
  <si>
    <t>Mutton Biryani</t>
  </si>
  <si>
    <t>Mutton</t>
  </si>
  <si>
    <t>Fish fry</t>
  </si>
  <si>
    <t>Fish</t>
  </si>
  <si>
    <t>Chicken 65</t>
  </si>
  <si>
    <t>spices , garnishing</t>
  </si>
  <si>
    <t>per 1 portion</t>
  </si>
  <si>
    <t>oil/butter, curd</t>
  </si>
  <si>
    <t xml:space="preserve">coal </t>
  </si>
  <si>
    <t>packing</t>
  </si>
  <si>
    <t>packing + spoons</t>
  </si>
  <si>
    <t>Omlet</t>
  </si>
  <si>
    <t>chicken Kebab</t>
  </si>
  <si>
    <t>Fish Fry</t>
  </si>
  <si>
    <t>Packing</t>
  </si>
  <si>
    <t>Paneer 65</t>
  </si>
  <si>
    <t>Paneer 1kg</t>
  </si>
  <si>
    <t>oil, cream, garnish</t>
  </si>
  <si>
    <t>Total for 4 portions</t>
  </si>
  <si>
    <t>for 1 portions</t>
  </si>
  <si>
    <t>Jan</t>
  </si>
  <si>
    <t>Chicken/fish/eggs</t>
  </si>
  <si>
    <t xml:space="preserve">Rice </t>
  </si>
  <si>
    <t>Groceries</t>
  </si>
  <si>
    <t>wifi</t>
  </si>
  <si>
    <t>disposables</t>
  </si>
  <si>
    <t>Row Labels</t>
  </si>
  <si>
    <t>Grand Total</t>
  </si>
  <si>
    <t>Category</t>
  </si>
  <si>
    <t>Veg</t>
  </si>
  <si>
    <t>Mar</t>
  </si>
  <si>
    <t>category</t>
  </si>
  <si>
    <t>date</t>
  </si>
  <si>
    <t>Portions</t>
  </si>
  <si>
    <t>Item</t>
  </si>
  <si>
    <t>Egg Bhujia (3)</t>
  </si>
  <si>
    <t>Chicken kebab</t>
  </si>
  <si>
    <t xml:space="preserve">Price </t>
  </si>
  <si>
    <t>Price</t>
  </si>
  <si>
    <t>Non-Veg</t>
  </si>
  <si>
    <t>Sum of Total</t>
  </si>
  <si>
    <t>jan</t>
  </si>
  <si>
    <t>maggi</t>
  </si>
  <si>
    <t>Column Labels</t>
  </si>
  <si>
    <t>MONTHWISE VEG TO NONVEG SALE</t>
  </si>
  <si>
    <t>ITEMWISE EARNINGS</t>
  </si>
  <si>
    <t>TOTAL</t>
  </si>
  <si>
    <t>ITEMWISE SALES IN 3 MONTHS</t>
  </si>
  <si>
    <t>Cost breakup of items - on how we decided on the price of each item</t>
  </si>
  <si>
    <t>Interpretation</t>
  </si>
  <si>
    <t>The above graph shows that, in the first month, Veg sales were high in comparision to Non-Veg sales</t>
  </si>
  <si>
    <t>In Feb, the Nonveg sales picked up and considerable dip in veg sales</t>
  </si>
  <si>
    <t>in March however, he has stopped concentrating on Veg Sales</t>
  </si>
  <si>
    <t>The dotted line indicates, how NonVeg sales went up, while Veg sales went down</t>
  </si>
  <si>
    <t>SNO</t>
  </si>
  <si>
    <t>Case Study</t>
  </si>
  <si>
    <t>Observation</t>
  </si>
  <si>
    <t>Point to Note:</t>
  </si>
  <si>
    <t>Poor visibility. No parking, is a turn off</t>
  </si>
  <si>
    <t>Rent is 14000/- a shop. No place to seat guests</t>
  </si>
  <si>
    <t>A single room shop, not much of seating arrangements. Can cater to passers-by and parcel services.</t>
  </si>
  <si>
    <t>Typical fast-food eatery for those who are moving on job</t>
  </si>
  <si>
    <t>Can this food be ordered online?</t>
  </si>
  <si>
    <t>As of now, No. only people who move around are customers.</t>
  </si>
  <si>
    <t>Sale in 3 M – 3 Lakhs.</t>
  </si>
  <si>
    <t>hence 33,000/- profit PM</t>
  </si>
  <si>
    <t>Expenses – 1 lakh PM</t>
  </si>
  <si>
    <t>No of years in business</t>
  </si>
  <si>
    <t>3 months</t>
  </si>
  <si>
    <t>Food Category</t>
  </si>
  <si>
    <t>Started with few items (Veg and Nonveg)</t>
  </si>
  <si>
    <t>Status</t>
  </si>
  <si>
    <t>on the verge of closing the eatery</t>
  </si>
  <si>
    <t>Size of business</t>
  </si>
  <si>
    <t>operating from a shop, with Rent of 14000/- pm</t>
  </si>
  <si>
    <t>Introduction</t>
  </si>
  <si>
    <t>Information</t>
  </si>
  <si>
    <t>Description</t>
  </si>
  <si>
    <t>Seating Capacity</t>
  </si>
  <si>
    <t>items served</t>
  </si>
  <si>
    <t>Biryani (veg and NonVeg), Paneer 65, Maggie, Egg Bhujia, Omlets, Chicken Kabab etc. chicken 65 etc</t>
  </si>
  <si>
    <t>Visibility / hoardings etc</t>
  </si>
  <si>
    <t>Marketing Budget not known. So its only papssers by who see the joint, would stop to enquire and take.</t>
  </si>
  <si>
    <t>Not many people know about it, as its in a lane. Unless there are hoardings, posters prominently displayed, it remains unknown to mnay</t>
  </si>
  <si>
    <t xml:space="preserve"> If he has tie-up with food delivey co’s (swiggy / Zomato / food panda etc) </t>
  </si>
  <si>
    <t>if this eatery has a tieup with food delivery apps like, Food Panda, Uber Eat, Swiggy or Zomato, then people would get to know this place.  As this man is lazy in investing and think innovatively, he has not done any such marketing plans thinking it is an additional expense.</t>
  </si>
  <si>
    <t>Sales figures</t>
  </si>
  <si>
    <t>That is, 1 lakh sale PM,</t>
  </si>
  <si>
    <t>Reason for failure to take off</t>
  </si>
  <si>
    <t xml:space="preserve">There could be several reasons: </t>
  </si>
  <si>
    <t>1. the food prepared enthusiasticall in the firs month, is not shown in 2nd and 3rd months</t>
  </si>
  <si>
    <t>2. Though he has planned the cost of the items, considering all the factors, the cooks may not have shown enthusiasm</t>
  </si>
  <si>
    <t>3. He could have introduced new items every month, to attract customers, which he didn’t</t>
  </si>
  <si>
    <t>4. When he started selling NV food, Veg guests stopped buying from him</t>
  </si>
  <si>
    <t xml:space="preserve">Case of Small eatery in BTM layout </t>
  </si>
  <si>
    <t>he could have implemented the following, points to flourish</t>
  </si>
  <si>
    <t>Recommendations</t>
  </si>
  <si>
    <t>Point 1</t>
  </si>
  <si>
    <t>Point 2</t>
  </si>
  <si>
    <t>Point 3</t>
  </si>
  <si>
    <t>Point 4</t>
  </si>
  <si>
    <t>He could have introduced new items frequenty to attract guests of all age groups. People go out to eat, 'something different' but there is no change in his menu</t>
  </si>
  <si>
    <t>He could have arranged delivery options with food panda, swiggy, zomato and food panda for the convenience of "order from home"</t>
  </si>
  <si>
    <t>He could have setup ads in surrounding areas, and annouce breakfast platters, lunch packs for office goers and dinner packs for all occassions (like birthdays, parties etc)</t>
  </si>
  <si>
    <t>Point 5</t>
  </si>
  <si>
    <t>Hygiene factors -  he may not have bothered to keep the surroundings clean, which has put off many a guest</t>
  </si>
  <si>
    <t xml:space="preserve">Arrange a few tables for guests. As it is a small joint, people may not come for 'time-pass'. iF there I no parking place, </t>
  </si>
  <si>
    <t>OVERALL SALE OF VEG/NONVEG</t>
  </si>
  <si>
    <t>Point 6</t>
  </si>
  <si>
    <t>Financially speaking, Non-Veg food has earned him good money, he could have planned a 2nd counter next for veg food., which he may not be in a postion to afford</t>
  </si>
  <si>
    <t>Assignment</t>
  </si>
  <si>
    <t>About a man who has taken a small place to start an Eatery</t>
  </si>
  <si>
    <t>Data</t>
  </si>
  <si>
    <t>The data that has taken is a dummy data and not from any restaurant</t>
  </si>
  <si>
    <t>Prices</t>
  </si>
  <si>
    <t>Author</t>
  </si>
  <si>
    <t>Sadhana R</t>
  </si>
  <si>
    <t>Mentor</t>
  </si>
  <si>
    <t>Mr Bose, TopMentor Institute</t>
  </si>
  <si>
    <t>purpose</t>
  </si>
  <si>
    <t>A case study for the students of data science</t>
  </si>
  <si>
    <t>The prices of products are calculated, as of market rates and I have worked per portion pricing of items</t>
  </si>
  <si>
    <r>
      <t xml:space="preserve">in BTM Layout- </t>
    </r>
    <r>
      <rPr>
        <sz val="11"/>
        <color rgb="FF000000"/>
        <rFont val="Calibri"/>
        <family val="2"/>
        <scheme val="minor"/>
      </rPr>
      <t>Area surrounded by IT Cos, Gated communities, offices and hospitals</t>
    </r>
  </si>
  <si>
    <t>Area</t>
  </si>
  <si>
    <t>People nearby, expect an eatery joint with parking space, good seating arrangement, valet parking, elevator, security and   and other facilities</t>
  </si>
  <si>
    <t>Locational dis-advantage</t>
  </si>
  <si>
    <t>Not suitable Location in a bylane</t>
  </si>
  <si>
    <t>6. He could have surveyed the area and observed who are his competetors, what are their strengths and what he could have done to stay ahead once he starts</t>
  </si>
  <si>
    <t>5. He could have displayed new items on a board outside his shop. He should have focussed on items of small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</si>
</sst>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Arial"/>
      <family val="2"/>
    </font>
    <font>
      <sz val="10"/>
      <color theme="1"/>
      <name val="Calibri"/>
      <family val="2"/>
      <scheme val="minor"/>
    </font>
    <font>
      <sz val="10"/>
      <color rgb="FF000000"/>
      <name val="Calibri"/>
      <family val="2"/>
      <scheme val="minor"/>
    </font>
    <font>
      <sz val="11"/>
      <color rgb="FFFF0000"/>
      <name val="Calibri"/>
      <family val="2"/>
      <scheme val="minor"/>
    </font>
    <font>
      <sz val="8"/>
      <name val="Calibri"/>
      <family val="2"/>
      <scheme val="minor"/>
    </font>
    <font>
      <b/>
      <sz val="11"/>
      <color rgb="FF000000"/>
      <name val="Calibri"/>
      <family val="2"/>
      <scheme val="minor"/>
    </font>
    <font>
      <b/>
      <sz val="10"/>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0" fillId="2" borderId="1" xfId="0" applyFill="1" applyBorder="1" applyAlignment="1">
      <alignment horizontal="center" vertical="center" wrapText="1"/>
    </xf>
    <xf numFmtId="0" fontId="0" fillId="3" borderId="0" xfId="0" applyFill="1"/>
    <xf numFmtId="0" fontId="1" fillId="0" borderId="0" xfId="0" applyFont="1"/>
    <xf numFmtId="0" fontId="2" fillId="6" borderId="0" xfId="0" applyFont="1" applyFill="1" applyBorder="1" applyAlignment="1">
      <alignment vertical="center" wrapText="1"/>
    </xf>
    <xf numFmtId="3" fontId="0" fillId="6" borderId="0" xfId="0" applyNumberFormat="1" applyFill="1"/>
    <xf numFmtId="0" fontId="0" fillId="2" borderId="1" xfId="0" applyFill="1" applyBorder="1" applyAlignment="1">
      <alignment horizontal="left" vertical="top" wrapText="1"/>
    </xf>
    <xf numFmtId="0" fontId="0" fillId="0" borderId="0" xfId="0" applyAlignment="1">
      <alignment horizontal="left" vertical="top"/>
    </xf>
    <xf numFmtId="0" fontId="3" fillId="0" borderId="0" xfId="0" applyFont="1" applyAlignment="1">
      <alignment horizontal="left" vertical="top"/>
    </xf>
    <xf numFmtId="0" fontId="0" fillId="0" borderId="0" xfId="0" applyFont="1" applyAlignment="1">
      <alignment horizontal="left" vertical="top"/>
    </xf>
    <xf numFmtId="0" fontId="0" fillId="7" borderId="0" xfId="0" applyFill="1"/>
    <xf numFmtId="2" fontId="0" fillId="7" borderId="0" xfId="0" applyNumberFormat="1" applyFill="1"/>
    <xf numFmtId="0" fontId="0" fillId="8" borderId="0" xfId="0" applyFill="1"/>
    <xf numFmtId="2" fontId="0" fillId="8" borderId="0" xfId="0" applyNumberFormat="1" applyFill="1"/>
    <xf numFmtId="0" fontId="1" fillId="8" borderId="0" xfId="0" applyFont="1" applyFill="1"/>
    <xf numFmtId="0" fontId="0" fillId="8" borderId="0" xfId="0" applyFont="1" applyFill="1"/>
    <xf numFmtId="0" fontId="4" fillId="0" borderId="0" xfId="0" applyFont="1" applyBorder="1" applyAlignment="1">
      <alignment vertical="center" wrapText="1"/>
    </xf>
    <xf numFmtId="0" fontId="5" fillId="0" borderId="0" xfId="0" applyFont="1" applyBorder="1" applyAlignment="1">
      <alignment vertical="center" wrapText="1"/>
    </xf>
    <xf numFmtId="0" fontId="0" fillId="3" borderId="0" xfId="0" applyFill="1" applyAlignment="1">
      <alignment horizontal="center"/>
    </xf>
    <xf numFmtId="0" fontId="1" fillId="7" borderId="0" xfId="0" applyFont="1" applyFill="1"/>
    <xf numFmtId="2" fontId="0" fillId="2" borderId="1" xfId="0" applyNumberFormat="1" applyFill="1" applyBorder="1" applyAlignment="1">
      <alignment horizontal="center" vertical="center" wrapText="1"/>
    </xf>
    <xf numFmtId="2" fontId="0" fillId="0" borderId="0" xfId="0" applyNumberFormat="1"/>
    <xf numFmtId="2" fontId="1" fillId="0" borderId="0" xfId="0" applyNumberFormat="1" applyFont="1"/>
    <xf numFmtId="0" fontId="6" fillId="0" borderId="0" xfId="0" applyFont="1"/>
    <xf numFmtId="0" fontId="6" fillId="8" borderId="0" xfId="0" applyFont="1" applyFill="1"/>
    <xf numFmtId="0" fontId="0" fillId="0" borderId="0" xfId="0" applyAlignment="1">
      <alignment vertical="top"/>
    </xf>
    <xf numFmtId="0" fontId="0" fillId="0" borderId="0" xfId="0" pivotButton="1"/>
    <xf numFmtId="0" fontId="0" fillId="0" borderId="0" xfId="0" applyAlignment="1">
      <alignment horizontal="left"/>
    </xf>
    <xf numFmtId="0" fontId="1" fillId="5" borderId="0" xfId="0" applyFont="1" applyFill="1" applyAlignment="1">
      <alignment horizontal="center"/>
    </xf>
    <xf numFmtId="1" fontId="0" fillId="8" borderId="0" xfId="0" applyNumberFormat="1" applyFont="1" applyFill="1"/>
    <xf numFmtId="0" fontId="0" fillId="0" borderId="0" xfId="0" applyFont="1"/>
    <xf numFmtId="10" fontId="0" fillId="0" borderId="0" xfId="0" applyNumberFormat="1"/>
    <xf numFmtId="0" fontId="1" fillId="8" borderId="0" xfId="0" applyFont="1" applyFill="1" applyAlignment="1">
      <alignment horizontal="center"/>
    </xf>
    <xf numFmtId="16" fontId="0" fillId="0" borderId="0" xfId="0" applyNumberFormat="1"/>
    <xf numFmtId="16" fontId="0" fillId="4" borderId="0" xfId="0" applyNumberFormat="1" applyFill="1"/>
    <xf numFmtId="16" fontId="0" fillId="9" borderId="0" xfId="0" applyNumberFormat="1" applyFill="1"/>
    <xf numFmtId="0" fontId="0" fillId="9" borderId="0" xfId="0" applyFill="1"/>
    <xf numFmtId="2" fontId="0" fillId="10" borderId="0" xfId="0" applyNumberFormat="1" applyFont="1" applyFill="1"/>
    <xf numFmtId="0" fontId="0" fillId="10" borderId="0" xfId="0" applyFill="1"/>
    <xf numFmtId="0" fontId="0" fillId="7" borderId="0" xfId="0" applyFill="1" applyAlignment="1">
      <alignment horizontal="center"/>
    </xf>
    <xf numFmtId="0" fontId="1" fillId="0" borderId="0" xfId="0" applyFont="1" applyAlignment="1">
      <alignment horizontal="left"/>
    </xf>
    <xf numFmtId="0" fontId="0" fillId="0" borderId="7" xfId="0" applyBorder="1" applyAlignment="1">
      <alignment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1" fillId="7" borderId="2" xfId="0" applyFont="1" applyFill="1" applyBorder="1" applyAlignment="1">
      <alignment vertical="center" wrapText="1"/>
    </xf>
    <xf numFmtId="0" fontId="8" fillId="7" borderId="3" xfId="0" applyFont="1" applyFill="1" applyBorder="1" applyAlignment="1">
      <alignment vertical="center" wrapText="1"/>
    </xf>
    <xf numFmtId="0" fontId="0" fillId="0" borderId="0" xfId="0" applyBorder="1" applyAlignment="1">
      <alignment horizontal="left" vertical="top" wrapText="1"/>
    </xf>
    <xf numFmtId="0" fontId="0" fillId="0" borderId="0" xfId="0" applyAlignment="1">
      <alignment wrapText="1"/>
    </xf>
    <xf numFmtId="0" fontId="0" fillId="10" borderId="18" xfId="0" applyFill="1" applyBorder="1" applyAlignment="1">
      <alignment vertical="top" wrapText="1"/>
    </xf>
    <xf numFmtId="0" fontId="0" fillId="6" borderId="0" xfId="0" applyFill="1"/>
    <xf numFmtId="0" fontId="0" fillId="7" borderId="0" xfId="0" applyFill="1" applyAlignment="1">
      <alignment horizontal="center"/>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21" xfId="0" applyBorder="1" applyAlignment="1">
      <alignment horizontal="left" vertical="top" wrapText="1"/>
    </xf>
    <xf numFmtId="0" fontId="0" fillId="0" borderId="8" xfId="0" applyBorder="1" applyAlignment="1">
      <alignment vertical="top" wrapText="1"/>
    </xf>
    <xf numFmtId="0" fontId="0" fillId="0" borderId="4" xfId="0" applyBorder="1" applyAlignment="1">
      <alignment vertical="top" wrapText="1"/>
    </xf>
    <xf numFmtId="0" fontId="0" fillId="0" borderId="8" xfId="0" applyBorder="1" applyAlignment="1">
      <alignment vertical="center" wrapText="1"/>
    </xf>
    <xf numFmtId="0" fontId="0" fillId="0" borderId="6" xfId="0" applyBorder="1" applyAlignment="1">
      <alignment vertical="center"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1" fillId="11" borderId="11" xfId="0" applyFont="1" applyFill="1" applyBorder="1"/>
    <xf numFmtId="0" fontId="1" fillId="11" borderId="12" xfId="0" applyFont="1" applyFill="1" applyBorder="1" applyAlignment="1">
      <alignment wrapText="1"/>
    </xf>
    <xf numFmtId="0" fontId="9" fillId="0" borderId="13" xfId="0" applyFont="1" applyBorder="1"/>
    <xf numFmtId="0" fontId="0" fillId="0" borderId="14" xfId="0" applyBorder="1" applyAlignment="1">
      <alignment wrapText="1"/>
    </xf>
    <xf numFmtId="0" fontId="9" fillId="0" borderId="15" xfId="0" applyFont="1" applyBorder="1"/>
    <xf numFmtId="0" fontId="0" fillId="0" borderId="17" xfId="0" applyBorder="1" applyAlignment="1">
      <alignment wrapText="1"/>
    </xf>
    <xf numFmtId="0" fontId="0" fillId="10" borderId="19" xfId="0" applyFill="1" applyBorder="1" applyAlignment="1">
      <alignment horizontal="left" vertical="top" wrapText="1"/>
    </xf>
    <xf numFmtId="0" fontId="0" fillId="10" borderId="20" xfId="0" applyFill="1" applyBorder="1" applyAlignment="1">
      <alignment horizontal="left" vertical="top" wrapText="1"/>
    </xf>
    <xf numFmtId="0" fontId="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4" xfId="0" applyFill="1" applyBorder="1" applyAlignment="1">
      <alignment horizontal="center" vertical="center" wrapText="1"/>
    </xf>
    <xf numFmtId="0" fontId="0" fillId="8" borderId="0" xfId="0" applyFill="1" applyBorder="1" applyAlignment="1">
      <alignment horizontal="center" vertical="center" wrapText="1"/>
    </xf>
    <xf numFmtId="0" fontId="0" fillId="6" borderId="11" xfId="0" applyFill="1" applyBorder="1" applyAlignment="1">
      <alignment wrapText="1"/>
    </xf>
    <xf numFmtId="0" fontId="0" fillId="0" borderId="12" xfId="0" applyBorder="1" applyAlignment="1">
      <alignment horizontal="left" vertical="top" wrapText="1"/>
    </xf>
    <xf numFmtId="0" fontId="0" fillId="6" borderId="13" xfId="0" applyFill="1" applyBorder="1" applyAlignment="1">
      <alignment wrapText="1"/>
    </xf>
    <xf numFmtId="0" fontId="0" fillId="6" borderId="15" xfId="0" applyFill="1" applyBorder="1" applyAlignment="1">
      <alignment wrapText="1"/>
    </xf>
    <xf numFmtId="0" fontId="0" fillId="0" borderId="16" xfId="0" applyBorder="1" applyAlignment="1">
      <alignment horizontal="left" vertical="top" wrapText="1"/>
    </xf>
    <xf numFmtId="0" fontId="0" fillId="0" borderId="1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[CASE-STUDY_BTM_EATERY.xlsx]1-Veg_NV!PivotTable10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Sale</a:t>
            </a:r>
            <a:r>
              <a:rPr lang="en-IN" baseline="0">
                <a:solidFill>
                  <a:schemeClr val="tx1"/>
                </a:solidFill>
              </a:rPr>
              <a:t> of Veg Vs Non-Veg Items in 3 months</a:t>
            </a:r>
          </a:p>
        </c:rich>
      </c:tx>
      <c:layout>
        <c:manualLayout>
          <c:xMode val="edge"/>
          <c:yMode val="edge"/>
          <c:x val="0.2625485564304461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'1-Veg_NV'!$B$3:$B$4</c:f>
              <c:strCache>
                <c:ptCount val="1"/>
                <c:pt idx="0">
                  <c:v>Non-Veg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'1-Veg_NV'!$A$5:$A$8</c:f>
              <c:strCache>
                <c:ptCount val="3"/>
                <c:pt idx="0">
                  <c:v>Jan</c:v>
                </c:pt>
                <c:pt idx="1">
                  <c:v>Feb</c:v>
                </c:pt>
                <c:pt idx="2">
                  <c:v>Mar</c:v>
                </c:pt>
              </c:strCache>
            </c:strRef>
          </c:cat>
          <c:val>
            <c:numRef>
              <c:f>'1-Veg_NV'!$B$5:$B$8</c:f>
              <c:numCache>
                <c:formatCode>0.00%</c:formatCode>
                <c:ptCount val="3"/>
                <c:pt idx="0">
                  <c:v>0.44181459566074949</c:v>
                </c:pt>
                <c:pt idx="1">
                  <c:v>0.64268957518106662</c:v>
                </c:pt>
                <c:pt idx="2">
                  <c:v>1</c:v>
                </c:pt>
              </c:numCache>
            </c:numRef>
          </c:val>
          <c:extLst>
            <c:ext xmlns:c16="http://schemas.microsoft.com/office/drawing/2014/chart" uri="{C3380CC4-5D6E-409C-BE32-E72D297353CC}">
              <c16:uniqueId val="{00000001-76D3-4310-AF3F-1842CDB919C7}"/>
            </c:ext>
          </c:extLst>
        </c:ser>
        <c:ser>
          <c:idx val="1"/>
          <c:order val="1"/>
          <c:tx>
            <c:strRef>
              <c:f>'1-Veg_NV'!$C$3:$C$4</c:f>
              <c:strCache>
                <c:ptCount val="1"/>
                <c:pt idx="0">
                  <c:v>Veg</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'1-Veg_NV'!$A$5:$A$8</c:f>
              <c:strCache>
                <c:ptCount val="3"/>
                <c:pt idx="0">
                  <c:v>Jan</c:v>
                </c:pt>
                <c:pt idx="1">
                  <c:v>Feb</c:v>
                </c:pt>
                <c:pt idx="2">
                  <c:v>Mar</c:v>
                </c:pt>
              </c:strCache>
            </c:strRef>
          </c:cat>
          <c:val>
            <c:numRef>
              <c:f>'1-Veg_NV'!$C$5:$C$8</c:f>
              <c:numCache>
                <c:formatCode>0.00%</c:formatCode>
                <c:ptCount val="3"/>
                <c:pt idx="0">
                  <c:v>0.55818540433925046</c:v>
                </c:pt>
                <c:pt idx="1">
                  <c:v>0.35731042481893333</c:v>
                </c:pt>
                <c:pt idx="2">
                  <c:v>0</c:v>
                </c:pt>
              </c:numCache>
            </c:numRef>
          </c:val>
          <c:extLst>
            <c:ext xmlns:c16="http://schemas.microsoft.com/office/drawing/2014/chart" uri="{C3380CC4-5D6E-409C-BE32-E72D297353CC}">
              <c16:uniqueId val="{00000002-76D3-4310-AF3F-1842CDB919C7}"/>
            </c:ext>
          </c:extLst>
        </c:ser>
        <c:dLbls>
          <c:dLblPos val="outEnd"/>
          <c:showLegendKey val="0"/>
          <c:showVal val="1"/>
          <c:showCatName val="0"/>
          <c:showSerName val="0"/>
          <c:showPercent val="0"/>
          <c:showBubbleSize val="0"/>
        </c:dLbls>
        <c:gapWidth val="219"/>
        <c:overlap val="-27"/>
        <c:axId val="770539040"/>
        <c:axId val="770541992"/>
      </c:barChart>
      <c:catAx>
        <c:axId val="7705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41992"/>
        <c:crosses val="autoZero"/>
        <c:auto val="1"/>
        <c:lblAlgn val="ctr"/>
        <c:lblOffset val="100"/>
        <c:noMultiLvlLbl val="0"/>
      </c:catAx>
      <c:valAx>
        <c:axId val="770541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[CASE-STUDY_BTM_EATERY.xlsx]3-ITEMWISE-SALES!PivotTable11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'3-ITEMWISE-SALES'!$B$3:$B$4</c:f>
              <c:strCache>
                <c:ptCount val="1"/>
                <c:pt idx="0">
                  <c:v>Chicken 65</c:v>
                </c:pt>
              </c:strCache>
            </c:strRef>
          </c:tx>
          <c:spPr>
            <a:solidFill>
              <a:schemeClr val="accent1"/>
            </a:solidFill>
            <a:ln>
              <a:noFill/>
            </a:ln>
            <a:effectLst/>
          </c:spPr>
          <c:invertIfNegative val="0"/>
          <c:cat>
            <c:strRef>
              <c:f>'3-ITEMWISE-SALES'!$A$5:$A$8</c:f>
              <c:strCache>
                <c:ptCount val="3"/>
                <c:pt idx="0">
                  <c:v>Jan</c:v>
                </c:pt>
                <c:pt idx="1">
                  <c:v>Feb</c:v>
                </c:pt>
                <c:pt idx="2">
                  <c:v>Mar</c:v>
                </c:pt>
              </c:strCache>
            </c:strRef>
          </c:cat>
          <c:val>
            <c:numRef>
              <c:f>'3-ITEMWISE-SALES'!$B$5:$B$8</c:f>
              <c:numCache>
                <c:formatCode>0.00%</c:formatCode>
                <c:ptCount val="3"/>
                <c:pt idx="0">
                  <c:v>5.8444107150554831E-3</c:v>
                </c:pt>
                <c:pt idx="1">
                  <c:v>3.5066464290332902E-2</c:v>
                </c:pt>
                <c:pt idx="2">
                  <c:v>2.4630016584876679E-2</c:v>
                </c:pt>
              </c:numCache>
            </c:numRef>
          </c:val>
          <c:extLst>
            <c:ext xmlns:c16="http://schemas.microsoft.com/office/drawing/2014/chart" uri="{C3380CC4-5D6E-409C-BE32-E72D297353CC}">
              <c16:uniqueId val="{00000000-88A8-449B-8194-67C22C6F005B}"/>
            </c:ext>
          </c:extLst>
        </c:ser>
        <c:ser>
          <c:idx val="1"/>
          <c:order val="1"/>
          <c:tx>
            <c:strRef>
              <c:f>'3-ITEMWISE-SALES'!$C$3:$C$4</c:f>
              <c:strCache>
                <c:ptCount val="1"/>
                <c:pt idx="0">
                  <c:v>Chicken Biryani</c:v>
                </c:pt>
              </c:strCache>
            </c:strRef>
          </c:tx>
          <c:spPr>
            <a:solidFill>
              <a:schemeClr val="accent2"/>
            </a:solidFill>
            <a:ln>
              <a:noFill/>
            </a:ln>
            <a:effectLst/>
          </c:spPr>
          <c:invertIfNegative val="0"/>
          <c:cat>
            <c:strRef>
              <c:f>'3-ITEMWISE-SALES'!$A$5:$A$8</c:f>
              <c:strCache>
                <c:ptCount val="3"/>
                <c:pt idx="0">
                  <c:v>Jan</c:v>
                </c:pt>
                <c:pt idx="1">
                  <c:v>Feb</c:v>
                </c:pt>
                <c:pt idx="2">
                  <c:v>Mar</c:v>
                </c:pt>
              </c:strCache>
            </c:strRef>
          </c:cat>
          <c:val>
            <c:numRef>
              <c:f>'3-ITEMWISE-SALES'!$C$5:$C$8</c:f>
              <c:numCache>
                <c:formatCode>0.00%</c:formatCode>
                <c:ptCount val="3"/>
                <c:pt idx="0">
                  <c:v>7.5081922333166198E-2</c:v>
                </c:pt>
                <c:pt idx="1">
                  <c:v>1.5899701199964606E-2</c:v>
                </c:pt>
                <c:pt idx="2">
                  <c:v>7.5081922333166198E-2</c:v>
                </c:pt>
              </c:numCache>
            </c:numRef>
          </c:val>
          <c:extLst>
            <c:ext xmlns:c16="http://schemas.microsoft.com/office/drawing/2014/chart" uri="{C3380CC4-5D6E-409C-BE32-E72D297353CC}">
              <c16:uniqueId val="{00000000-23CA-42FF-90BF-BBB6C739C887}"/>
            </c:ext>
          </c:extLst>
        </c:ser>
        <c:ser>
          <c:idx val="2"/>
          <c:order val="2"/>
          <c:tx>
            <c:strRef>
              <c:f>'3-ITEMWISE-SALES'!$D$3:$D$4</c:f>
              <c:strCache>
                <c:ptCount val="1"/>
                <c:pt idx="0">
                  <c:v>Chicken kebab</c:v>
                </c:pt>
              </c:strCache>
            </c:strRef>
          </c:tx>
          <c:spPr>
            <a:solidFill>
              <a:schemeClr val="accent3"/>
            </a:solidFill>
            <a:ln>
              <a:noFill/>
            </a:ln>
            <a:effectLst/>
          </c:spPr>
          <c:invertIfNegative val="0"/>
          <c:cat>
            <c:strRef>
              <c:f>'3-ITEMWISE-SALES'!$A$5:$A$8</c:f>
              <c:strCache>
                <c:ptCount val="3"/>
                <c:pt idx="0">
                  <c:v>Jan</c:v>
                </c:pt>
                <c:pt idx="1">
                  <c:v>Feb</c:v>
                </c:pt>
                <c:pt idx="2">
                  <c:v>Mar</c:v>
                </c:pt>
              </c:strCache>
            </c:strRef>
          </c:cat>
          <c:val>
            <c:numRef>
              <c:f>'3-ITEMWISE-SALES'!$D$5:$D$8</c:f>
              <c:numCache>
                <c:formatCode>0.00%</c:formatCode>
                <c:ptCount val="3"/>
                <c:pt idx="0">
                  <c:v>1.8604102431465435E-3</c:v>
                </c:pt>
                <c:pt idx="1">
                  <c:v>0</c:v>
                </c:pt>
                <c:pt idx="2">
                  <c:v>2.6045743404051611E-2</c:v>
                </c:pt>
              </c:numCache>
            </c:numRef>
          </c:val>
          <c:extLst>
            <c:ext xmlns:c16="http://schemas.microsoft.com/office/drawing/2014/chart" uri="{C3380CC4-5D6E-409C-BE32-E72D297353CC}">
              <c16:uniqueId val="{00000001-23CA-42FF-90BF-BBB6C739C887}"/>
            </c:ext>
          </c:extLst>
        </c:ser>
        <c:ser>
          <c:idx val="3"/>
          <c:order val="3"/>
          <c:tx>
            <c:strRef>
              <c:f>'3-ITEMWISE-SALES'!$E$3:$E$4</c:f>
              <c:strCache>
                <c:ptCount val="1"/>
                <c:pt idx="0">
                  <c:v>Egg Bhujia (3)</c:v>
                </c:pt>
              </c:strCache>
            </c:strRef>
          </c:tx>
          <c:spPr>
            <a:solidFill>
              <a:schemeClr val="accent4"/>
            </a:solidFill>
            <a:ln>
              <a:noFill/>
            </a:ln>
            <a:effectLst/>
          </c:spPr>
          <c:invertIfNegative val="0"/>
          <c:cat>
            <c:strRef>
              <c:f>'3-ITEMWISE-SALES'!$A$5:$A$8</c:f>
              <c:strCache>
                <c:ptCount val="3"/>
                <c:pt idx="0">
                  <c:v>Jan</c:v>
                </c:pt>
                <c:pt idx="1">
                  <c:v>Feb</c:v>
                </c:pt>
                <c:pt idx="2">
                  <c:v>Mar</c:v>
                </c:pt>
              </c:strCache>
            </c:strRef>
          </c:cat>
          <c:val>
            <c:numRef>
              <c:f>'3-ITEMWISE-SALES'!$E$5:$E$8</c:f>
              <c:numCache>
                <c:formatCode>0.00%</c:formatCode>
                <c:ptCount val="3"/>
                <c:pt idx="0">
                  <c:v>1.1897550384220091E-2</c:v>
                </c:pt>
                <c:pt idx="1">
                  <c:v>4.6555631938252533E-3</c:v>
                </c:pt>
                <c:pt idx="2">
                  <c:v>1.0690552519154285E-2</c:v>
                </c:pt>
              </c:numCache>
            </c:numRef>
          </c:val>
          <c:extLst>
            <c:ext xmlns:c16="http://schemas.microsoft.com/office/drawing/2014/chart" uri="{C3380CC4-5D6E-409C-BE32-E72D297353CC}">
              <c16:uniqueId val="{00000002-23CA-42FF-90BF-BBB6C739C887}"/>
            </c:ext>
          </c:extLst>
        </c:ser>
        <c:ser>
          <c:idx val="4"/>
          <c:order val="4"/>
          <c:tx>
            <c:strRef>
              <c:f>'3-ITEMWISE-SALES'!$F$3:$F$4</c:f>
              <c:strCache>
                <c:ptCount val="1"/>
                <c:pt idx="0">
                  <c:v>Fish Fry</c:v>
                </c:pt>
              </c:strCache>
            </c:strRef>
          </c:tx>
          <c:spPr>
            <a:solidFill>
              <a:schemeClr val="accent5"/>
            </a:solidFill>
            <a:ln>
              <a:noFill/>
            </a:ln>
            <a:effectLst/>
          </c:spPr>
          <c:invertIfNegative val="0"/>
          <c:cat>
            <c:strRef>
              <c:f>'3-ITEMWISE-SALES'!$A$5:$A$8</c:f>
              <c:strCache>
                <c:ptCount val="3"/>
                <c:pt idx="0">
                  <c:v>Jan</c:v>
                </c:pt>
                <c:pt idx="1">
                  <c:v>Feb</c:v>
                </c:pt>
                <c:pt idx="2">
                  <c:v>Mar</c:v>
                </c:pt>
              </c:strCache>
            </c:strRef>
          </c:cat>
          <c:val>
            <c:numRef>
              <c:f>'3-ITEMWISE-SALES'!$F$5:$F$8</c:f>
              <c:numCache>
                <c:formatCode>0.00%</c:formatCode>
                <c:ptCount val="3"/>
                <c:pt idx="0">
                  <c:v>2.9146427142629182E-2</c:v>
                </c:pt>
                <c:pt idx="1">
                  <c:v>4.526998258323256E-2</c:v>
                </c:pt>
                <c:pt idx="2">
                  <c:v>6.4494221762413512E-2</c:v>
                </c:pt>
              </c:numCache>
            </c:numRef>
          </c:val>
          <c:extLst>
            <c:ext xmlns:c16="http://schemas.microsoft.com/office/drawing/2014/chart" uri="{C3380CC4-5D6E-409C-BE32-E72D297353CC}">
              <c16:uniqueId val="{00000003-23CA-42FF-90BF-BBB6C739C887}"/>
            </c:ext>
          </c:extLst>
        </c:ser>
        <c:ser>
          <c:idx val="5"/>
          <c:order val="5"/>
          <c:tx>
            <c:strRef>
              <c:f>'3-ITEMWISE-SALES'!$G$3:$G$4</c:f>
              <c:strCache>
                <c:ptCount val="1"/>
                <c:pt idx="0">
                  <c:v>Maggi</c:v>
                </c:pt>
              </c:strCache>
            </c:strRef>
          </c:tx>
          <c:spPr>
            <a:solidFill>
              <a:schemeClr val="accent6"/>
            </a:solidFill>
            <a:ln>
              <a:noFill/>
            </a:ln>
            <a:effectLst/>
          </c:spPr>
          <c:invertIfNegative val="0"/>
          <c:cat>
            <c:strRef>
              <c:f>'3-ITEMWISE-SALES'!$A$5:$A$8</c:f>
              <c:strCache>
                <c:ptCount val="3"/>
                <c:pt idx="0">
                  <c:v>Jan</c:v>
                </c:pt>
                <c:pt idx="1">
                  <c:v>Feb</c:v>
                </c:pt>
                <c:pt idx="2">
                  <c:v>Mar</c:v>
                </c:pt>
              </c:strCache>
            </c:strRef>
          </c:cat>
          <c:val>
            <c:numRef>
              <c:f>'3-ITEMWISE-SALES'!$G$5:$G$8</c:f>
              <c:numCache>
                <c:formatCode>0.00%</c:formatCode>
                <c:ptCount val="3"/>
                <c:pt idx="0">
                  <c:v>2.3277815969126266E-2</c:v>
                </c:pt>
                <c:pt idx="1">
                  <c:v>5.1728479931391702E-3</c:v>
                </c:pt>
                <c:pt idx="2">
                  <c:v>0</c:v>
                </c:pt>
              </c:numCache>
            </c:numRef>
          </c:val>
          <c:extLst>
            <c:ext xmlns:c16="http://schemas.microsoft.com/office/drawing/2014/chart" uri="{C3380CC4-5D6E-409C-BE32-E72D297353CC}">
              <c16:uniqueId val="{00000004-23CA-42FF-90BF-BBB6C739C887}"/>
            </c:ext>
          </c:extLst>
        </c:ser>
        <c:ser>
          <c:idx val="6"/>
          <c:order val="6"/>
          <c:tx>
            <c:strRef>
              <c:f>'3-ITEMWISE-SALES'!$H$3:$H$4</c:f>
              <c:strCache>
                <c:ptCount val="1"/>
                <c:pt idx="0">
                  <c:v>Mutton Biryani</c:v>
                </c:pt>
              </c:strCache>
            </c:strRef>
          </c:tx>
          <c:spPr>
            <a:solidFill>
              <a:schemeClr val="accent1">
                <a:lumMod val="60000"/>
              </a:schemeClr>
            </a:solidFill>
            <a:ln>
              <a:noFill/>
            </a:ln>
            <a:effectLst/>
          </c:spPr>
          <c:invertIfNegative val="0"/>
          <c:cat>
            <c:strRef>
              <c:f>'3-ITEMWISE-SALES'!$A$5:$A$8</c:f>
              <c:strCache>
                <c:ptCount val="3"/>
                <c:pt idx="0">
                  <c:v>Jan</c:v>
                </c:pt>
                <c:pt idx="1">
                  <c:v>Feb</c:v>
                </c:pt>
                <c:pt idx="2">
                  <c:v>Mar</c:v>
                </c:pt>
              </c:strCache>
            </c:strRef>
          </c:cat>
          <c:val>
            <c:numRef>
              <c:f>'3-ITEMWISE-SALES'!$H$5:$H$8</c:f>
              <c:numCache>
                <c:formatCode>0.00%</c:formatCode>
                <c:ptCount val="3"/>
                <c:pt idx="0">
                  <c:v>3.479118407549333E-2</c:v>
                </c:pt>
                <c:pt idx="1">
                  <c:v>9.8762070923981066E-2</c:v>
                </c:pt>
                <c:pt idx="2">
                  <c:v>9.8762070923981066E-2</c:v>
                </c:pt>
              </c:numCache>
            </c:numRef>
          </c:val>
          <c:extLst>
            <c:ext xmlns:c16="http://schemas.microsoft.com/office/drawing/2014/chart" uri="{C3380CC4-5D6E-409C-BE32-E72D297353CC}">
              <c16:uniqueId val="{00000005-23CA-42FF-90BF-BBB6C739C887}"/>
            </c:ext>
          </c:extLst>
        </c:ser>
        <c:ser>
          <c:idx val="7"/>
          <c:order val="7"/>
          <c:tx>
            <c:strRef>
              <c:f>'3-ITEMWISE-SALES'!$I$3:$I$4</c:f>
              <c:strCache>
                <c:ptCount val="1"/>
                <c:pt idx="0">
                  <c:v>Omlet</c:v>
                </c:pt>
              </c:strCache>
            </c:strRef>
          </c:tx>
          <c:spPr>
            <a:solidFill>
              <a:schemeClr val="accent2">
                <a:lumMod val="60000"/>
              </a:schemeClr>
            </a:solidFill>
            <a:ln>
              <a:noFill/>
            </a:ln>
            <a:effectLst/>
          </c:spPr>
          <c:invertIfNegative val="0"/>
          <c:cat>
            <c:strRef>
              <c:f>'3-ITEMWISE-SALES'!$A$5:$A$8</c:f>
              <c:strCache>
                <c:ptCount val="3"/>
                <c:pt idx="0">
                  <c:v>Jan</c:v>
                </c:pt>
                <c:pt idx="1">
                  <c:v>Feb</c:v>
                </c:pt>
                <c:pt idx="2">
                  <c:v>Mar</c:v>
                </c:pt>
              </c:strCache>
            </c:strRef>
          </c:cat>
          <c:val>
            <c:numRef>
              <c:f>'3-ITEMWISE-SALES'!$I$5:$I$8</c:f>
              <c:numCache>
                <c:formatCode>0.00%</c:formatCode>
                <c:ptCount val="3"/>
                <c:pt idx="0">
                  <c:v>4.6827887095786174E-3</c:v>
                </c:pt>
                <c:pt idx="1">
                  <c:v>4.4226337812686943E-3</c:v>
                </c:pt>
                <c:pt idx="2">
                  <c:v>1.3137823879651121E-2</c:v>
                </c:pt>
              </c:numCache>
            </c:numRef>
          </c:val>
          <c:extLst>
            <c:ext xmlns:c16="http://schemas.microsoft.com/office/drawing/2014/chart" uri="{C3380CC4-5D6E-409C-BE32-E72D297353CC}">
              <c16:uniqueId val="{00000006-23CA-42FF-90BF-BBB6C739C887}"/>
            </c:ext>
          </c:extLst>
        </c:ser>
        <c:ser>
          <c:idx val="8"/>
          <c:order val="8"/>
          <c:tx>
            <c:strRef>
              <c:f>'3-ITEMWISE-SALES'!$J$3:$J$4</c:f>
              <c:strCache>
                <c:ptCount val="1"/>
                <c:pt idx="0">
                  <c:v>Paneer 65</c:v>
                </c:pt>
              </c:strCache>
            </c:strRef>
          </c:tx>
          <c:spPr>
            <a:solidFill>
              <a:schemeClr val="accent3">
                <a:lumMod val="60000"/>
              </a:schemeClr>
            </a:solidFill>
            <a:ln>
              <a:noFill/>
            </a:ln>
            <a:effectLst/>
          </c:spPr>
          <c:invertIfNegative val="0"/>
          <c:cat>
            <c:strRef>
              <c:f>'3-ITEMWISE-SALES'!$A$5:$A$8</c:f>
              <c:strCache>
                <c:ptCount val="3"/>
                <c:pt idx="0">
                  <c:v>Jan</c:v>
                </c:pt>
                <c:pt idx="1">
                  <c:v>Feb</c:v>
                </c:pt>
                <c:pt idx="2">
                  <c:v>Mar</c:v>
                </c:pt>
              </c:strCache>
            </c:strRef>
          </c:cat>
          <c:val>
            <c:numRef>
              <c:f>'3-ITEMWISE-SALES'!$J$5:$J$8</c:f>
              <c:numCache>
                <c:formatCode>0.00%</c:formatCode>
                <c:ptCount val="3"/>
                <c:pt idx="0">
                  <c:v>8.6970397545468509E-2</c:v>
                </c:pt>
                <c:pt idx="1">
                  <c:v>4.0176542344374039E-2</c:v>
                </c:pt>
                <c:pt idx="2">
                  <c:v>0</c:v>
                </c:pt>
              </c:numCache>
            </c:numRef>
          </c:val>
          <c:extLst>
            <c:ext xmlns:c16="http://schemas.microsoft.com/office/drawing/2014/chart" uri="{C3380CC4-5D6E-409C-BE32-E72D297353CC}">
              <c16:uniqueId val="{00000007-23CA-42FF-90BF-BBB6C739C887}"/>
            </c:ext>
          </c:extLst>
        </c:ser>
        <c:ser>
          <c:idx val="9"/>
          <c:order val="9"/>
          <c:tx>
            <c:strRef>
              <c:f>'3-ITEMWISE-SALES'!$K$3:$K$4</c:f>
              <c:strCache>
                <c:ptCount val="1"/>
                <c:pt idx="0">
                  <c:v>Veg Biryani</c:v>
                </c:pt>
              </c:strCache>
            </c:strRef>
          </c:tx>
          <c:spPr>
            <a:solidFill>
              <a:schemeClr val="accent4">
                <a:lumMod val="60000"/>
              </a:schemeClr>
            </a:solidFill>
            <a:ln>
              <a:noFill/>
            </a:ln>
            <a:effectLst/>
          </c:spPr>
          <c:invertIfNegative val="0"/>
          <c:cat>
            <c:strRef>
              <c:f>'3-ITEMWISE-SALES'!$A$5:$A$8</c:f>
              <c:strCache>
                <c:ptCount val="3"/>
                <c:pt idx="0">
                  <c:v>Jan</c:v>
                </c:pt>
                <c:pt idx="1">
                  <c:v>Feb</c:v>
                </c:pt>
                <c:pt idx="2">
                  <c:v>Mar</c:v>
                </c:pt>
              </c:strCache>
            </c:strRef>
          </c:cat>
          <c:val>
            <c:numRef>
              <c:f>'3-ITEMWISE-SALES'!$K$5:$K$8</c:f>
              <c:numCache>
                <c:formatCode>0.00%</c:formatCode>
                <c:ptCount val="3"/>
                <c:pt idx="0">
                  <c:v>9.6069769921703949E-2</c:v>
                </c:pt>
                <c:pt idx="1">
                  <c:v>6.8109165242999078E-2</c:v>
                </c:pt>
                <c:pt idx="2">
                  <c:v>0</c:v>
                </c:pt>
              </c:numCache>
            </c:numRef>
          </c:val>
          <c:extLst>
            <c:ext xmlns:c16="http://schemas.microsoft.com/office/drawing/2014/chart" uri="{C3380CC4-5D6E-409C-BE32-E72D297353CC}">
              <c16:uniqueId val="{00000008-23CA-42FF-90BF-BBB6C739C887}"/>
            </c:ext>
          </c:extLst>
        </c:ser>
        <c:dLbls>
          <c:showLegendKey val="0"/>
          <c:showVal val="0"/>
          <c:showCatName val="0"/>
          <c:showSerName val="0"/>
          <c:showPercent val="0"/>
          <c:showBubbleSize val="0"/>
        </c:dLbls>
        <c:gapWidth val="219"/>
        <c:overlap val="-27"/>
        <c:axId val="434356712"/>
        <c:axId val="434351464"/>
      </c:barChart>
      <c:catAx>
        <c:axId val="43435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51464"/>
        <c:crosses val="autoZero"/>
        <c:auto val="1"/>
        <c:lblAlgn val="ctr"/>
        <c:lblOffset val="100"/>
        <c:noMultiLvlLbl val="0"/>
      </c:catAx>
      <c:valAx>
        <c:axId val="434351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5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47625</xdr:rowOff>
    </xdr:from>
    <xdr:to>
      <xdr:col>8</xdr:col>
      <xdr:colOff>314325</xdr:colOff>
      <xdr:row>16</xdr:row>
      <xdr:rowOff>123825</xdr:rowOff>
    </xdr:to>
    <xdr:graphicFrame macro="">
      <xdr:nvGraphicFramePr>
        <xdr:cNvPr id="2" name="Chart 1">
          <a:extLst>
            <a:ext uri="{FF2B5EF4-FFF2-40B4-BE49-F238E27FC236}">
              <a16:creationId xmlns:a16="http://schemas.microsoft.com/office/drawing/2014/main" id="{2E0C4705-4EFB-432E-923F-21DD4893E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38100</xdr:rowOff>
    </xdr:from>
    <xdr:to>
      <xdr:col>9</xdr:col>
      <xdr:colOff>438150</xdr:colOff>
      <xdr:row>17</xdr:row>
      <xdr:rowOff>57150</xdr:rowOff>
    </xdr:to>
    <xdr:graphicFrame macro="">
      <xdr:nvGraphicFramePr>
        <xdr:cNvPr id="2" name="Chart 1">
          <a:extLst>
            <a:ext uri="{FF2B5EF4-FFF2-40B4-BE49-F238E27FC236}">
              <a16:creationId xmlns:a16="http://schemas.microsoft.com/office/drawing/2014/main" id="{300B6E22-7022-4B81-BE3F-96D956D69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 E N O V O" refreshedDate="44696.961518055556" createdVersion="7" refreshedVersion="7" minRefreshableVersion="3" recordCount="336" xr:uid="{42917A7F-CFDC-4D4E-86FE-178DFFBECE6D}">
  <cacheSource type="worksheet">
    <worksheetSource ref="A1:G337" sheet="Total_Sales(3Months)"/>
  </cacheSource>
  <cacheFields count="8">
    <cacheField name="Series" numFmtId="0">
      <sharedItems containsSemiMixedTypes="0" containsString="0" containsNumber="1" containsInteger="1" minValue="1" maxValue="336"/>
    </cacheField>
    <cacheField name="date" numFmtId="16">
      <sharedItems containsSemiMixedTypes="0" containsNonDate="0" containsDate="1" containsString="0" minDate="2022-01-01T00:00:00" maxDate="2022-04-01T00:00:00" count="89">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sharedItems>
      <fieldGroup par="7" base="1">
        <rangePr groupBy="days" startDate="2022-01-01T00:00:00" endDate="2022-04-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2"/>
        </groupItems>
      </fieldGroup>
    </cacheField>
    <cacheField name="Item" numFmtId="0">
      <sharedItems count="10">
        <s v="Veg Biryani"/>
        <s v="Paneer 65"/>
        <s v="Chicken Biryani"/>
        <s v="Fish Fry"/>
        <s v="Egg Bhujia (3)"/>
        <s v="Maggi"/>
        <s v="Chicken kebab"/>
        <s v="Mutton Biryani"/>
        <s v="Omlet"/>
        <s v="Chicken 65"/>
      </sharedItems>
    </cacheField>
    <cacheField name="category" numFmtId="0">
      <sharedItems count="2">
        <s v="Veg"/>
        <s v="Non-Veg"/>
      </sharedItems>
    </cacheField>
    <cacheField name="Portions" numFmtId="0">
      <sharedItems containsSemiMixedTypes="0" containsString="0" containsNumber="1" containsInteger="1" minValue="1" maxValue="34"/>
    </cacheField>
    <cacheField name="Price" numFmtId="0">
      <sharedItems containsSemiMixedTypes="0" containsString="0" containsNumber="1" minValue="43" maxValue="371"/>
    </cacheField>
    <cacheField name="Total" numFmtId="0">
      <sharedItems containsSemiMixedTypes="0" containsString="0" containsNumber="1" minValue="43" maxValue="9928"/>
    </cacheField>
    <cacheField name="Months" numFmtId="0" databaseField="0">
      <fieldGroup base="1">
        <rangePr groupBy="months" startDate="2022-01-01T00:00:00" endDate="2022-04-01T00:00:00"/>
        <groupItems count="14">
          <s v="&lt;01-01-2022"/>
          <s v="Jan"/>
          <s v="Feb"/>
          <s v="Mar"/>
          <s v="Apr"/>
          <s v="May"/>
          <s v="Jun"/>
          <s v="Jul"/>
          <s v="Aug"/>
          <s v="Sep"/>
          <s v="Oct"/>
          <s v="Nov"/>
          <s v="Dec"/>
          <s v="&gt;01-04-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n v="1"/>
    <x v="0"/>
    <x v="0"/>
    <x v="0"/>
    <n v="12"/>
    <n v="237"/>
    <n v="2844"/>
  </r>
  <r>
    <n v="2"/>
    <x v="0"/>
    <x v="1"/>
    <x v="0"/>
    <n v="20"/>
    <n v="156.25"/>
    <n v="3125"/>
  </r>
  <r>
    <n v="3"/>
    <x v="0"/>
    <x v="2"/>
    <x v="1"/>
    <n v="14"/>
    <n v="292"/>
    <n v="4088"/>
  </r>
  <r>
    <n v="4"/>
    <x v="0"/>
    <x v="3"/>
    <x v="1"/>
    <n v="12"/>
    <n v="205"/>
    <n v="2460"/>
  </r>
  <r>
    <n v="5"/>
    <x v="0"/>
    <x v="4"/>
    <x v="1"/>
    <n v="34"/>
    <n v="57"/>
    <n v="1938"/>
  </r>
  <r>
    <n v="6"/>
    <x v="1"/>
    <x v="0"/>
    <x v="0"/>
    <n v="11"/>
    <n v="237"/>
    <n v="2607"/>
  </r>
  <r>
    <n v="7"/>
    <x v="1"/>
    <x v="5"/>
    <x v="0"/>
    <n v="12"/>
    <n v="45"/>
    <n v="540"/>
  </r>
  <r>
    <n v="8"/>
    <x v="1"/>
    <x v="1"/>
    <x v="0"/>
    <n v="20"/>
    <n v="156.25"/>
    <n v="3125"/>
  </r>
  <r>
    <n v="9"/>
    <x v="1"/>
    <x v="2"/>
    <x v="1"/>
    <n v="34"/>
    <n v="292"/>
    <n v="9928"/>
  </r>
  <r>
    <n v="10"/>
    <x v="1"/>
    <x v="6"/>
    <x v="1"/>
    <n v="5"/>
    <n v="123"/>
    <n v="615"/>
  </r>
  <r>
    <n v="11"/>
    <x v="2"/>
    <x v="0"/>
    <x v="0"/>
    <n v="12"/>
    <n v="237"/>
    <n v="2844"/>
  </r>
  <r>
    <n v="12"/>
    <x v="2"/>
    <x v="1"/>
    <x v="0"/>
    <n v="31"/>
    <n v="156.25"/>
    <n v="4843.75"/>
  </r>
  <r>
    <n v="13"/>
    <x v="2"/>
    <x v="5"/>
    <x v="0"/>
    <n v="11"/>
    <n v="45"/>
    <n v="495"/>
  </r>
  <r>
    <n v="14"/>
    <x v="2"/>
    <x v="2"/>
    <x v="1"/>
    <n v="22"/>
    <n v="292"/>
    <n v="6424"/>
  </r>
  <r>
    <n v="15"/>
    <x v="2"/>
    <x v="3"/>
    <x v="1"/>
    <n v="2"/>
    <n v="205"/>
    <n v="410"/>
  </r>
  <r>
    <n v="16"/>
    <x v="3"/>
    <x v="0"/>
    <x v="0"/>
    <n v="5"/>
    <n v="237"/>
    <n v="1185"/>
  </r>
  <r>
    <n v="17"/>
    <x v="3"/>
    <x v="1"/>
    <x v="0"/>
    <n v="12"/>
    <n v="156.25"/>
    <n v="1875"/>
  </r>
  <r>
    <n v="18"/>
    <x v="3"/>
    <x v="5"/>
    <x v="0"/>
    <n v="12"/>
    <n v="45"/>
    <n v="540"/>
  </r>
  <r>
    <n v="19"/>
    <x v="3"/>
    <x v="3"/>
    <x v="1"/>
    <n v="3"/>
    <n v="205"/>
    <n v="615"/>
  </r>
  <r>
    <n v="20"/>
    <x v="3"/>
    <x v="2"/>
    <x v="1"/>
    <n v="2"/>
    <n v="292"/>
    <n v="584"/>
  </r>
  <r>
    <n v="21"/>
    <x v="4"/>
    <x v="0"/>
    <x v="0"/>
    <n v="13"/>
    <n v="237"/>
    <n v="3081"/>
  </r>
  <r>
    <n v="22"/>
    <x v="4"/>
    <x v="5"/>
    <x v="0"/>
    <n v="4"/>
    <n v="45"/>
    <n v="180"/>
  </r>
  <r>
    <n v="23"/>
    <x v="4"/>
    <x v="1"/>
    <x v="0"/>
    <n v="15"/>
    <n v="156.25"/>
    <n v="2343.75"/>
  </r>
  <r>
    <n v="24"/>
    <x v="5"/>
    <x v="7"/>
    <x v="1"/>
    <n v="3"/>
    <n v="371"/>
    <n v="1113"/>
  </r>
  <r>
    <n v="25"/>
    <x v="5"/>
    <x v="2"/>
    <x v="1"/>
    <n v="4"/>
    <n v="292"/>
    <n v="1168"/>
  </r>
  <r>
    <n v="26"/>
    <x v="5"/>
    <x v="3"/>
    <x v="1"/>
    <n v="3"/>
    <n v="205"/>
    <n v="615"/>
  </r>
  <r>
    <n v="27"/>
    <x v="6"/>
    <x v="0"/>
    <x v="0"/>
    <n v="14"/>
    <n v="237"/>
    <n v="3318"/>
  </r>
  <r>
    <n v="28"/>
    <x v="6"/>
    <x v="5"/>
    <x v="0"/>
    <n v="12"/>
    <n v="45"/>
    <n v="540"/>
  </r>
  <r>
    <n v="29"/>
    <x v="6"/>
    <x v="1"/>
    <x v="0"/>
    <n v="5"/>
    <n v="156.25"/>
    <n v="781.25"/>
  </r>
  <r>
    <n v="30"/>
    <x v="6"/>
    <x v="3"/>
    <x v="1"/>
    <n v="1"/>
    <n v="205"/>
    <n v="205"/>
  </r>
  <r>
    <n v="31"/>
    <x v="7"/>
    <x v="5"/>
    <x v="0"/>
    <n v="15"/>
    <n v="45"/>
    <n v="675"/>
  </r>
  <r>
    <n v="32"/>
    <x v="7"/>
    <x v="1"/>
    <x v="0"/>
    <n v="11"/>
    <n v="156.25"/>
    <n v="1718.75"/>
  </r>
  <r>
    <n v="33"/>
    <x v="7"/>
    <x v="0"/>
    <x v="0"/>
    <n v="13"/>
    <n v="237"/>
    <n v="3081"/>
  </r>
  <r>
    <n v="34"/>
    <x v="8"/>
    <x v="5"/>
    <x v="0"/>
    <n v="15"/>
    <n v="45"/>
    <n v="675"/>
  </r>
  <r>
    <n v="35"/>
    <x v="8"/>
    <x v="1"/>
    <x v="0"/>
    <n v="10"/>
    <n v="156.25"/>
    <n v="1562.5"/>
  </r>
  <r>
    <n v="36"/>
    <x v="8"/>
    <x v="8"/>
    <x v="1"/>
    <n v="3"/>
    <n v="43"/>
    <n v="129"/>
  </r>
  <r>
    <n v="37"/>
    <x v="8"/>
    <x v="8"/>
    <x v="1"/>
    <n v="1"/>
    <n v="43"/>
    <n v="43"/>
  </r>
  <r>
    <n v="38"/>
    <x v="9"/>
    <x v="5"/>
    <x v="0"/>
    <n v="19"/>
    <n v="45"/>
    <n v="855"/>
  </r>
  <r>
    <n v="39"/>
    <x v="9"/>
    <x v="1"/>
    <x v="0"/>
    <n v="7"/>
    <n v="156.25"/>
    <n v="1093.75"/>
  </r>
  <r>
    <n v="40"/>
    <x v="9"/>
    <x v="4"/>
    <x v="1"/>
    <n v="2"/>
    <n v="57"/>
    <n v="114"/>
  </r>
  <r>
    <n v="41"/>
    <x v="9"/>
    <x v="0"/>
    <x v="0"/>
    <n v="6"/>
    <n v="237"/>
    <n v="1422"/>
  </r>
  <r>
    <n v="42"/>
    <x v="9"/>
    <x v="1"/>
    <x v="0"/>
    <n v="12"/>
    <n v="156.25"/>
    <n v="1875"/>
  </r>
  <r>
    <n v="43"/>
    <x v="10"/>
    <x v="3"/>
    <x v="1"/>
    <n v="4"/>
    <n v="205"/>
    <n v="820"/>
  </r>
  <r>
    <n v="44"/>
    <x v="10"/>
    <x v="2"/>
    <x v="1"/>
    <n v="3"/>
    <n v="292"/>
    <n v="876"/>
  </r>
  <r>
    <n v="45"/>
    <x v="10"/>
    <x v="0"/>
    <x v="0"/>
    <n v="4"/>
    <n v="237"/>
    <n v="948"/>
  </r>
  <r>
    <n v="46"/>
    <x v="11"/>
    <x v="5"/>
    <x v="0"/>
    <n v="6"/>
    <n v="45"/>
    <n v="270"/>
  </r>
  <r>
    <n v="47"/>
    <x v="11"/>
    <x v="1"/>
    <x v="0"/>
    <n v="7"/>
    <n v="156.25"/>
    <n v="1093.75"/>
  </r>
  <r>
    <n v="48"/>
    <x v="11"/>
    <x v="4"/>
    <x v="1"/>
    <n v="3"/>
    <n v="57"/>
    <n v="171"/>
  </r>
  <r>
    <n v="49"/>
    <x v="12"/>
    <x v="7"/>
    <x v="1"/>
    <n v="7"/>
    <n v="371"/>
    <n v="2597"/>
  </r>
  <r>
    <n v="50"/>
    <x v="12"/>
    <x v="9"/>
    <x v="1"/>
    <n v="4"/>
    <n v="138"/>
    <n v="552"/>
  </r>
  <r>
    <n v="51"/>
    <x v="12"/>
    <x v="1"/>
    <x v="0"/>
    <n v="12"/>
    <n v="156.25"/>
    <n v="1875"/>
  </r>
  <r>
    <n v="52"/>
    <x v="12"/>
    <x v="4"/>
    <x v="1"/>
    <n v="5"/>
    <n v="57"/>
    <n v="285"/>
  </r>
  <r>
    <n v="53"/>
    <x v="13"/>
    <x v="0"/>
    <x v="0"/>
    <n v="5"/>
    <n v="237"/>
    <n v="1185"/>
  </r>
  <r>
    <n v="54"/>
    <x v="13"/>
    <x v="1"/>
    <x v="0"/>
    <n v="5"/>
    <n v="156.25"/>
    <n v="781.25"/>
  </r>
  <r>
    <n v="55"/>
    <x v="13"/>
    <x v="5"/>
    <x v="0"/>
    <n v="7"/>
    <n v="45"/>
    <n v="315"/>
  </r>
  <r>
    <n v="56"/>
    <x v="14"/>
    <x v="5"/>
    <x v="0"/>
    <n v="9"/>
    <n v="45"/>
    <n v="405"/>
  </r>
  <r>
    <n v="57"/>
    <x v="14"/>
    <x v="0"/>
    <x v="0"/>
    <n v="5"/>
    <n v="237"/>
    <n v="1185"/>
  </r>
  <r>
    <n v="58"/>
    <x v="14"/>
    <x v="8"/>
    <x v="1"/>
    <n v="6"/>
    <n v="43"/>
    <n v="258"/>
  </r>
  <r>
    <n v="59"/>
    <x v="15"/>
    <x v="4"/>
    <x v="1"/>
    <n v="2"/>
    <n v="57"/>
    <n v="114"/>
  </r>
  <r>
    <n v="60"/>
    <x v="15"/>
    <x v="8"/>
    <x v="1"/>
    <n v="1"/>
    <n v="43"/>
    <n v="43"/>
  </r>
  <r>
    <n v="61"/>
    <x v="15"/>
    <x v="0"/>
    <x v="0"/>
    <n v="6"/>
    <n v="237"/>
    <n v="1422"/>
  </r>
  <r>
    <n v="62"/>
    <x v="15"/>
    <x v="7"/>
    <x v="1"/>
    <n v="5"/>
    <n v="371"/>
    <n v="1855"/>
  </r>
  <r>
    <n v="63"/>
    <x v="16"/>
    <x v="3"/>
    <x v="1"/>
    <n v="2"/>
    <n v="205"/>
    <n v="410"/>
  </r>
  <r>
    <n v="64"/>
    <x v="16"/>
    <x v="4"/>
    <x v="1"/>
    <n v="6"/>
    <n v="57"/>
    <n v="342"/>
  </r>
  <r>
    <n v="65"/>
    <x v="16"/>
    <x v="0"/>
    <x v="0"/>
    <n v="8"/>
    <n v="237"/>
    <n v="1896"/>
  </r>
  <r>
    <n v="66"/>
    <x v="16"/>
    <x v="5"/>
    <x v="0"/>
    <n v="4"/>
    <n v="45"/>
    <n v="180"/>
  </r>
  <r>
    <n v="67"/>
    <x v="17"/>
    <x v="0"/>
    <x v="0"/>
    <n v="6"/>
    <n v="237"/>
    <n v="1422"/>
  </r>
  <r>
    <n v="68"/>
    <x v="17"/>
    <x v="7"/>
    <x v="1"/>
    <n v="6"/>
    <n v="371"/>
    <n v="2226"/>
  </r>
  <r>
    <n v="69"/>
    <x v="17"/>
    <x v="5"/>
    <x v="0"/>
    <n v="12"/>
    <n v="45"/>
    <n v="540"/>
  </r>
  <r>
    <n v="70"/>
    <x v="17"/>
    <x v="1"/>
    <x v="0"/>
    <n v="1"/>
    <n v="156.25"/>
    <n v="156.25"/>
  </r>
  <r>
    <n v="71"/>
    <x v="18"/>
    <x v="0"/>
    <x v="0"/>
    <n v="3"/>
    <n v="237"/>
    <n v="711"/>
  </r>
  <r>
    <n v="72"/>
    <x v="18"/>
    <x v="1"/>
    <x v="0"/>
    <n v="2"/>
    <n v="156.25"/>
    <n v="312.5"/>
  </r>
  <r>
    <n v="73"/>
    <x v="18"/>
    <x v="2"/>
    <x v="1"/>
    <n v="2"/>
    <n v="292"/>
    <n v="584"/>
  </r>
  <r>
    <n v="74"/>
    <x v="19"/>
    <x v="9"/>
    <x v="1"/>
    <n v="8"/>
    <n v="138"/>
    <n v="1104"/>
  </r>
  <r>
    <n v="75"/>
    <x v="19"/>
    <x v="1"/>
    <x v="0"/>
    <n v="2"/>
    <n v="156.25"/>
    <n v="312.5"/>
  </r>
  <r>
    <n v="76"/>
    <x v="19"/>
    <x v="4"/>
    <x v="1"/>
    <n v="9"/>
    <n v="57"/>
    <n v="513"/>
  </r>
  <r>
    <n v="77"/>
    <x v="20"/>
    <x v="7"/>
    <x v="1"/>
    <n v="4"/>
    <n v="371"/>
    <n v="1484"/>
  </r>
  <r>
    <n v="78"/>
    <x v="20"/>
    <x v="9"/>
    <x v="1"/>
    <n v="2"/>
    <n v="138"/>
    <n v="276"/>
  </r>
  <r>
    <n v="79"/>
    <x v="20"/>
    <x v="7"/>
    <x v="1"/>
    <n v="4"/>
    <n v="371"/>
    <n v="1484"/>
  </r>
  <r>
    <n v="80"/>
    <x v="20"/>
    <x v="3"/>
    <x v="1"/>
    <n v="6"/>
    <n v="205"/>
    <n v="1230"/>
  </r>
  <r>
    <n v="81"/>
    <x v="21"/>
    <x v="4"/>
    <x v="1"/>
    <n v="2"/>
    <n v="57"/>
    <n v="114"/>
  </r>
  <r>
    <n v="82"/>
    <x v="21"/>
    <x v="0"/>
    <x v="0"/>
    <n v="1"/>
    <n v="237"/>
    <n v="237"/>
  </r>
  <r>
    <n v="83"/>
    <x v="21"/>
    <x v="5"/>
    <x v="0"/>
    <n v="7"/>
    <n v="45"/>
    <n v="315"/>
  </r>
  <r>
    <n v="84"/>
    <x v="22"/>
    <x v="1"/>
    <x v="0"/>
    <n v="2"/>
    <n v="156.25"/>
    <n v="312.5"/>
  </r>
  <r>
    <n v="85"/>
    <x v="22"/>
    <x v="8"/>
    <x v="1"/>
    <n v="9"/>
    <n v="43"/>
    <n v="387"/>
  </r>
  <r>
    <n v="86"/>
    <x v="22"/>
    <x v="0"/>
    <x v="0"/>
    <n v="1"/>
    <n v="237"/>
    <n v="237"/>
  </r>
  <r>
    <n v="87"/>
    <x v="23"/>
    <x v="1"/>
    <x v="0"/>
    <n v="2"/>
    <n v="156.25"/>
    <n v="312.5"/>
  </r>
  <r>
    <n v="88"/>
    <x v="23"/>
    <x v="3"/>
    <x v="1"/>
    <n v="1"/>
    <n v="205"/>
    <n v="205"/>
  </r>
  <r>
    <n v="89"/>
    <x v="24"/>
    <x v="7"/>
    <x v="1"/>
    <n v="2"/>
    <n v="371"/>
    <n v="742"/>
  </r>
  <r>
    <n v="90"/>
    <x v="24"/>
    <x v="3"/>
    <x v="1"/>
    <n v="6"/>
    <n v="205"/>
    <n v="1230"/>
  </r>
  <r>
    <n v="91"/>
    <x v="24"/>
    <x v="4"/>
    <x v="1"/>
    <n v="3"/>
    <n v="57"/>
    <n v="171"/>
  </r>
  <r>
    <n v="92"/>
    <x v="25"/>
    <x v="0"/>
    <x v="0"/>
    <n v="3"/>
    <n v="237"/>
    <n v="711"/>
  </r>
  <r>
    <n v="93"/>
    <x v="25"/>
    <x v="5"/>
    <x v="0"/>
    <n v="12"/>
    <n v="45"/>
    <n v="540"/>
  </r>
  <r>
    <n v="94"/>
    <x v="25"/>
    <x v="1"/>
    <x v="0"/>
    <n v="1"/>
    <n v="156.25"/>
    <n v="156.25"/>
  </r>
  <r>
    <n v="95"/>
    <x v="26"/>
    <x v="8"/>
    <x v="1"/>
    <n v="8"/>
    <n v="43"/>
    <n v="344"/>
  </r>
  <r>
    <n v="96"/>
    <x v="26"/>
    <x v="0"/>
    <x v="0"/>
    <n v="1"/>
    <n v="237"/>
    <n v="237"/>
  </r>
  <r>
    <n v="97"/>
    <x v="26"/>
    <x v="1"/>
    <x v="0"/>
    <n v="3"/>
    <n v="156.25"/>
    <n v="468.75"/>
  </r>
  <r>
    <n v="98"/>
    <x v="27"/>
    <x v="3"/>
    <x v="1"/>
    <n v="2"/>
    <n v="205"/>
    <n v="410"/>
  </r>
  <r>
    <n v="99"/>
    <x v="27"/>
    <x v="4"/>
    <x v="1"/>
    <n v="3"/>
    <n v="57"/>
    <n v="171"/>
  </r>
  <r>
    <n v="100"/>
    <x v="27"/>
    <x v="2"/>
    <x v="1"/>
    <n v="4"/>
    <n v="292"/>
    <n v="1168"/>
  </r>
  <r>
    <n v="101"/>
    <x v="28"/>
    <x v="1"/>
    <x v="0"/>
    <n v="2"/>
    <n v="156.25"/>
    <n v="312.5"/>
  </r>
  <r>
    <n v="102"/>
    <x v="28"/>
    <x v="8"/>
    <x v="1"/>
    <n v="8"/>
    <n v="43"/>
    <n v="344"/>
  </r>
  <r>
    <n v="103"/>
    <x v="28"/>
    <x v="0"/>
    <x v="0"/>
    <n v="5"/>
    <n v="237"/>
    <n v="1185"/>
  </r>
  <r>
    <n v="104"/>
    <x v="29"/>
    <x v="1"/>
    <x v="0"/>
    <n v="2"/>
    <n v="156.25"/>
    <n v="312.5"/>
  </r>
  <r>
    <n v="105"/>
    <x v="29"/>
    <x v="3"/>
    <x v="1"/>
    <n v="5"/>
    <n v="205"/>
    <n v="1025"/>
  </r>
  <r>
    <n v="106"/>
    <x v="29"/>
    <x v="5"/>
    <x v="0"/>
    <n v="14"/>
    <n v="45"/>
    <n v="630"/>
  </r>
  <r>
    <n v="107"/>
    <x v="30"/>
    <x v="0"/>
    <x v="0"/>
    <n v="5"/>
    <n v="237"/>
    <n v="1185"/>
  </r>
  <r>
    <n v="108"/>
    <x v="30"/>
    <x v="1"/>
    <x v="0"/>
    <n v="6"/>
    <n v="156.25"/>
    <n v="937.5"/>
  </r>
  <r>
    <n v="109"/>
    <x v="30"/>
    <x v="3"/>
    <x v="1"/>
    <n v="7"/>
    <n v="205"/>
    <n v="1435"/>
  </r>
  <r>
    <n v="110"/>
    <x v="30"/>
    <x v="0"/>
    <x v="0"/>
    <n v="7"/>
    <n v="237"/>
    <n v="1659"/>
  </r>
  <r>
    <n v="111"/>
    <x v="31"/>
    <x v="1"/>
    <x v="0"/>
    <n v="7"/>
    <n v="156.25"/>
    <n v="1093.75"/>
  </r>
  <r>
    <n v="112"/>
    <x v="31"/>
    <x v="5"/>
    <x v="0"/>
    <n v="15"/>
    <n v="45"/>
    <n v="675"/>
  </r>
  <r>
    <n v="113"/>
    <x v="31"/>
    <x v="0"/>
    <x v="0"/>
    <n v="6"/>
    <n v="237"/>
    <n v="1422"/>
  </r>
  <r>
    <n v="114"/>
    <x v="31"/>
    <x v="1"/>
    <x v="0"/>
    <n v="5"/>
    <n v="156.25"/>
    <n v="781.25"/>
  </r>
  <r>
    <n v="115"/>
    <x v="32"/>
    <x v="3"/>
    <x v="1"/>
    <n v="5"/>
    <n v="205"/>
    <n v="1025"/>
  </r>
  <r>
    <n v="116"/>
    <x v="32"/>
    <x v="8"/>
    <x v="1"/>
    <n v="12"/>
    <n v="43"/>
    <n v="516"/>
  </r>
  <r>
    <n v="117"/>
    <x v="32"/>
    <x v="0"/>
    <x v="0"/>
    <n v="5"/>
    <n v="237"/>
    <n v="1185"/>
  </r>
  <r>
    <n v="118"/>
    <x v="32"/>
    <x v="1"/>
    <x v="0"/>
    <n v="3"/>
    <n v="156.25"/>
    <n v="468.75"/>
  </r>
  <r>
    <n v="119"/>
    <x v="32"/>
    <x v="7"/>
    <x v="1"/>
    <n v="3"/>
    <n v="371"/>
    <n v="1113"/>
  </r>
  <r>
    <n v="120"/>
    <x v="33"/>
    <x v="2"/>
    <x v="1"/>
    <n v="4"/>
    <n v="292"/>
    <n v="1168"/>
  </r>
  <r>
    <n v="121"/>
    <x v="33"/>
    <x v="1"/>
    <x v="0"/>
    <n v="5"/>
    <n v="156.25"/>
    <n v="781.25"/>
  </r>
  <r>
    <n v="122"/>
    <x v="33"/>
    <x v="9"/>
    <x v="1"/>
    <n v="6"/>
    <n v="138"/>
    <n v="828"/>
  </r>
  <r>
    <n v="123"/>
    <x v="33"/>
    <x v="8"/>
    <x v="1"/>
    <n v="4"/>
    <n v="43"/>
    <n v="172"/>
  </r>
  <r>
    <n v="124"/>
    <x v="34"/>
    <x v="0"/>
    <x v="0"/>
    <n v="4"/>
    <n v="237"/>
    <n v="948"/>
  </r>
  <r>
    <n v="125"/>
    <x v="34"/>
    <x v="1"/>
    <x v="0"/>
    <n v="5"/>
    <n v="156.25"/>
    <n v="781.25"/>
  </r>
  <r>
    <n v="126"/>
    <x v="34"/>
    <x v="5"/>
    <x v="0"/>
    <n v="4"/>
    <n v="45"/>
    <n v="180"/>
  </r>
  <r>
    <n v="127"/>
    <x v="34"/>
    <x v="9"/>
    <x v="1"/>
    <n v="5"/>
    <n v="138"/>
    <n v="690"/>
  </r>
  <r>
    <n v="128"/>
    <x v="35"/>
    <x v="8"/>
    <x v="1"/>
    <n v="4"/>
    <n v="43"/>
    <n v="172"/>
  </r>
  <r>
    <n v="129"/>
    <x v="35"/>
    <x v="0"/>
    <x v="0"/>
    <n v="3"/>
    <n v="237"/>
    <n v="711"/>
  </r>
  <r>
    <n v="130"/>
    <x v="35"/>
    <x v="1"/>
    <x v="0"/>
    <n v="3"/>
    <n v="156.25"/>
    <n v="468.75"/>
  </r>
  <r>
    <n v="131"/>
    <x v="35"/>
    <x v="4"/>
    <x v="1"/>
    <n v="3"/>
    <n v="57"/>
    <n v="171"/>
  </r>
  <r>
    <n v="132"/>
    <x v="35"/>
    <x v="9"/>
    <x v="1"/>
    <n v="5"/>
    <n v="138"/>
    <n v="690"/>
  </r>
  <r>
    <n v="133"/>
    <x v="36"/>
    <x v="8"/>
    <x v="1"/>
    <n v="8"/>
    <n v="43"/>
    <n v="344"/>
  </r>
  <r>
    <n v="134"/>
    <x v="36"/>
    <x v="0"/>
    <x v="0"/>
    <n v="6"/>
    <n v="237"/>
    <n v="1422"/>
  </r>
  <r>
    <n v="135"/>
    <x v="36"/>
    <x v="1"/>
    <x v="0"/>
    <n v="6"/>
    <n v="156.25"/>
    <n v="937.5"/>
  </r>
  <r>
    <n v="136"/>
    <x v="36"/>
    <x v="3"/>
    <x v="1"/>
    <n v="5"/>
    <n v="205"/>
    <n v="1025"/>
  </r>
  <r>
    <n v="137"/>
    <x v="37"/>
    <x v="9"/>
    <x v="1"/>
    <n v="6"/>
    <n v="138"/>
    <n v="828"/>
  </r>
  <r>
    <n v="138"/>
    <x v="37"/>
    <x v="7"/>
    <x v="1"/>
    <n v="5"/>
    <n v="371"/>
    <n v="1855"/>
  </r>
  <r>
    <n v="139"/>
    <x v="37"/>
    <x v="3"/>
    <x v="1"/>
    <n v="5"/>
    <n v="205"/>
    <n v="1025"/>
  </r>
  <r>
    <n v="140"/>
    <x v="37"/>
    <x v="4"/>
    <x v="1"/>
    <n v="4"/>
    <n v="57"/>
    <n v="228"/>
  </r>
  <r>
    <n v="141"/>
    <x v="38"/>
    <x v="9"/>
    <x v="1"/>
    <n v="5"/>
    <n v="138"/>
    <n v="690"/>
  </r>
  <r>
    <n v="142"/>
    <x v="38"/>
    <x v="7"/>
    <x v="1"/>
    <n v="5"/>
    <n v="371"/>
    <n v="1855"/>
  </r>
  <r>
    <n v="143"/>
    <x v="38"/>
    <x v="0"/>
    <x v="0"/>
    <n v="3"/>
    <n v="237"/>
    <n v="711"/>
  </r>
  <r>
    <n v="144"/>
    <x v="38"/>
    <x v="1"/>
    <x v="0"/>
    <n v="3"/>
    <n v="156.25"/>
    <n v="468.75"/>
  </r>
  <r>
    <n v="145"/>
    <x v="39"/>
    <x v="3"/>
    <x v="1"/>
    <n v="6"/>
    <n v="205"/>
    <n v="1230"/>
  </r>
  <r>
    <n v="146"/>
    <x v="40"/>
    <x v="1"/>
    <x v="0"/>
    <n v="5"/>
    <n v="156.25"/>
    <n v="781.25"/>
  </r>
  <r>
    <n v="147"/>
    <x v="40"/>
    <x v="0"/>
    <x v="0"/>
    <n v="5"/>
    <n v="237"/>
    <n v="1185"/>
  </r>
  <r>
    <n v="148"/>
    <x v="40"/>
    <x v="9"/>
    <x v="1"/>
    <n v="5"/>
    <n v="138"/>
    <n v="690"/>
  </r>
  <r>
    <n v="149"/>
    <x v="40"/>
    <x v="7"/>
    <x v="1"/>
    <n v="5"/>
    <n v="371"/>
    <n v="1855"/>
  </r>
  <r>
    <n v="150"/>
    <x v="40"/>
    <x v="3"/>
    <x v="1"/>
    <n v="5"/>
    <n v="205"/>
    <n v="1025"/>
  </r>
  <r>
    <n v="151"/>
    <x v="41"/>
    <x v="4"/>
    <x v="1"/>
    <n v="4"/>
    <n v="57"/>
    <n v="228"/>
  </r>
  <r>
    <n v="152"/>
    <x v="41"/>
    <x v="0"/>
    <x v="0"/>
    <n v="5"/>
    <n v="237"/>
    <n v="1185"/>
  </r>
  <r>
    <n v="153"/>
    <x v="41"/>
    <x v="1"/>
    <x v="0"/>
    <n v="5"/>
    <n v="156.25"/>
    <n v="781.25"/>
  </r>
  <r>
    <n v="154"/>
    <x v="41"/>
    <x v="3"/>
    <x v="1"/>
    <n v="5"/>
    <n v="205"/>
    <n v="1025"/>
  </r>
  <r>
    <n v="155"/>
    <x v="41"/>
    <x v="9"/>
    <x v="1"/>
    <n v="4"/>
    <n v="138"/>
    <n v="552"/>
  </r>
  <r>
    <n v="156"/>
    <x v="42"/>
    <x v="7"/>
    <x v="1"/>
    <n v="5"/>
    <n v="371"/>
    <n v="1855"/>
  </r>
  <r>
    <n v="157"/>
    <x v="42"/>
    <x v="2"/>
    <x v="1"/>
    <n v="5"/>
    <n v="292"/>
    <n v="1460"/>
  </r>
  <r>
    <n v="158"/>
    <x v="42"/>
    <x v="9"/>
    <x v="1"/>
    <n v="4"/>
    <n v="138"/>
    <n v="552"/>
  </r>
  <r>
    <n v="159"/>
    <x v="42"/>
    <x v="7"/>
    <x v="1"/>
    <n v="5"/>
    <n v="371"/>
    <n v="1855"/>
  </r>
  <r>
    <n v="160"/>
    <x v="42"/>
    <x v="9"/>
    <x v="1"/>
    <n v="6"/>
    <n v="138"/>
    <n v="828"/>
  </r>
  <r>
    <n v="161"/>
    <x v="43"/>
    <x v="7"/>
    <x v="1"/>
    <n v="5"/>
    <n v="371"/>
    <n v="1855"/>
  </r>
  <r>
    <n v="162"/>
    <x v="43"/>
    <x v="0"/>
    <x v="0"/>
    <n v="5"/>
    <n v="237"/>
    <n v="1185"/>
  </r>
  <r>
    <n v="163"/>
    <x v="43"/>
    <x v="1"/>
    <x v="0"/>
    <n v="4"/>
    <n v="156.25"/>
    <n v="625"/>
  </r>
  <r>
    <n v="164"/>
    <x v="43"/>
    <x v="3"/>
    <x v="1"/>
    <n v="4"/>
    <n v="205"/>
    <n v="820"/>
  </r>
  <r>
    <n v="165"/>
    <x v="44"/>
    <x v="9"/>
    <x v="1"/>
    <n v="4"/>
    <n v="138"/>
    <n v="552"/>
  </r>
  <r>
    <n v="166"/>
    <x v="44"/>
    <x v="7"/>
    <x v="1"/>
    <n v="5"/>
    <n v="371"/>
    <n v="1855"/>
  </r>
  <r>
    <n v="167"/>
    <x v="44"/>
    <x v="5"/>
    <x v="0"/>
    <n v="5"/>
    <n v="45"/>
    <n v="225"/>
  </r>
  <r>
    <n v="168"/>
    <x v="44"/>
    <x v="4"/>
    <x v="1"/>
    <n v="4"/>
    <n v="57"/>
    <n v="228"/>
  </r>
  <r>
    <n v="169"/>
    <x v="44"/>
    <x v="2"/>
    <x v="1"/>
    <n v="4"/>
    <n v="292"/>
    <n v="1168"/>
  </r>
  <r>
    <n v="170"/>
    <x v="45"/>
    <x v="9"/>
    <x v="1"/>
    <n v="7"/>
    <n v="138"/>
    <n v="966"/>
  </r>
  <r>
    <n v="171"/>
    <x v="45"/>
    <x v="7"/>
    <x v="1"/>
    <n v="5"/>
    <n v="371"/>
    <n v="1855"/>
  </r>
  <r>
    <n v="172"/>
    <x v="45"/>
    <x v="8"/>
    <x v="1"/>
    <n v="4"/>
    <n v="43"/>
    <n v="172"/>
  </r>
  <r>
    <n v="173"/>
    <x v="45"/>
    <x v="0"/>
    <x v="0"/>
    <n v="6"/>
    <n v="237"/>
    <n v="1422"/>
  </r>
  <r>
    <n v="174"/>
    <x v="46"/>
    <x v="7"/>
    <x v="1"/>
    <n v="6"/>
    <n v="371"/>
    <n v="2226"/>
  </r>
  <r>
    <n v="175"/>
    <x v="46"/>
    <x v="3"/>
    <x v="1"/>
    <n v="3"/>
    <n v="205"/>
    <n v="615"/>
  </r>
  <r>
    <n v="176"/>
    <x v="46"/>
    <x v="4"/>
    <x v="1"/>
    <n v="4"/>
    <n v="57"/>
    <n v="228"/>
  </r>
  <r>
    <n v="177"/>
    <x v="46"/>
    <x v="0"/>
    <x v="0"/>
    <n v="7"/>
    <n v="237"/>
    <n v="1659"/>
  </r>
  <r>
    <n v="178"/>
    <x v="47"/>
    <x v="1"/>
    <x v="0"/>
    <n v="6"/>
    <n v="156.25"/>
    <n v="937.5"/>
  </r>
  <r>
    <n v="179"/>
    <x v="47"/>
    <x v="9"/>
    <x v="1"/>
    <n v="6"/>
    <n v="138"/>
    <n v="828"/>
  </r>
  <r>
    <n v="180"/>
    <x v="47"/>
    <x v="7"/>
    <x v="1"/>
    <n v="7"/>
    <n v="371"/>
    <n v="2597"/>
  </r>
  <r>
    <n v="181"/>
    <x v="48"/>
    <x v="0"/>
    <x v="0"/>
    <n v="7"/>
    <n v="237"/>
    <n v="1659"/>
  </r>
  <r>
    <n v="182"/>
    <x v="48"/>
    <x v="1"/>
    <x v="0"/>
    <n v="6"/>
    <n v="156.25"/>
    <n v="937.5"/>
  </r>
  <r>
    <n v="183"/>
    <x v="48"/>
    <x v="3"/>
    <x v="1"/>
    <n v="6"/>
    <n v="205"/>
    <n v="1230"/>
  </r>
  <r>
    <n v="184"/>
    <x v="48"/>
    <x v="9"/>
    <x v="1"/>
    <n v="7"/>
    <n v="138"/>
    <n v="966"/>
  </r>
  <r>
    <n v="185"/>
    <x v="49"/>
    <x v="7"/>
    <x v="1"/>
    <n v="7"/>
    <n v="371"/>
    <n v="2597"/>
  </r>
  <r>
    <n v="186"/>
    <x v="49"/>
    <x v="5"/>
    <x v="0"/>
    <n v="6"/>
    <n v="45"/>
    <n v="270"/>
  </r>
  <r>
    <n v="187"/>
    <x v="49"/>
    <x v="4"/>
    <x v="1"/>
    <n v="7"/>
    <n v="57"/>
    <n v="399"/>
  </r>
  <r>
    <n v="188"/>
    <x v="49"/>
    <x v="3"/>
    <x v="1"/>
    <n v="6"/>
    <n v="205"/>
    <n v="1230"/>
  </r>
  <r>
    <n v="189"/>
    <x v="50"/>
    <x v="5"/>
    <x v="0"/>
    <n v="5"/>
    <n v="45"/>
    <n v="225"/>
  </r>
  <r>
    <n v="190"/>
    <x v="50"/>
    <x v="9"/>
    <x v="1"/>
    <n v="6"/>
    <n v="138"/>
    <n v="828"/>
  </r>
  <r>
    <n v="191"/>
    <x v="50"/>
    <x v="7"/>
    <x v="1"/>
    <n v="7"/>
    <n v="371"/>
    <n v="2597"/>
  </r>
  <r>
    <n v="192"/>
    <x v="50"/>
    <x v="0"/>
    <x v="0"/>
    <n v="6"/>
    <n v="237"/>
    <n v="1422"/>
  </r>
  <r>
    <n v="193"/>
    <x v="51"/>
    <x v="1"/>
    <x v="0"/>
    <n v="5"/>
    <n v="156.25"/>
    <n v="781.25"/>
  </r>
  <r>
    <n v="194"/>
    <x v="51"/>
    <x v="3"/>
    <x v="1"/>
    <n v="6"/>
    <n v="205"/>
    <n v="1230"/>
  </r>
  <r>
    <n v="195"/>
    <x v="51"/>
    <x v="7"/>
    <x v="1"/>
    <n v="4"/>
    <n v="371"/>
    <n v="1484"/>
  </r>
  <r>
    <n v="196"/>
    <x v="51"/>
    <x v="2"/>
    <x v="1"/>
    <n v="4"/>
    <n v="292"/>
    <n v="1168"/>
  </r>
  <r>
    <n v="197"/>
    <x v="52"/>
    <x v="0"/>
    <x v="0"/>
    <n v="5"/>
    <n v="237"/>
    <n v="1185"/>
  </r>
  <r>
    <n v="198"/>
    <x v="52"/>
    <x v="9"/>
    <x v="1"/>
    <n v="5"/>
    <n v="138"/>
    <n v="690"/>
  </r>
  <r>
    <n v="199"/>
    <x v="52"/>
    <x v="7"/>
    <x v="1"/>
    <n v="4"/>
    <n v="371"/>
    <n v="1484"/>
  </r>
  <r>
    <n v="200"/>
    <x v="52"/>
    <x v="0"/>
    <x v="0"/>
    <n v="4"/>
    <n v="237"/>
    <n v="948"/>
  </r>
  <r>
    <n v="201"/>
    <x v="53"/>
    <x v="1"/>
    <x v="0"/>
    <n v="4"/>
    <n v="156.25"/>
    <n v="625"/>
  </r>
  <r>
    <n v="202"/>
    <x v="53"/>
    <x v="3"/>
    <x v="1"/>
    <n v="4"/>
    <n v="205"/>
    <n v="820"/>
  </r>
  <r>
    <n v="203"/>
    <x v="53"/>
    <x v="5"/>
    <x v="0"/>
    <n v="3"/>
    <n v="45"/>
    <n v="135"/>
  </r>
  <r>
    <n v="204"/>
    <x v="53"/>
    <x v="1"/>
    <x v="0"/>
    <n v="3"/>
    <n v="156.25"/>
    <n v="468.75"/>
  </r>
  <r>
    <n v="205"/>
    <x v="54"/>
    <x v="3"/>
    <x v="1"/>
    <n v="6"/>
    <n v="205"/>
    <n v="1230"/>
  </r>
  <r>
    <n v="206"/>
    <x v="54"/>
    <x v="7"/>
    <x v="1"/>
    <n v="3"/>
    <n v="371"/>
    <n v="1113"/>
  </r>
  <r>
    <n v="207"/>
    <x v="54"/>
    <x v="2"/>
    <x v="1"/>
    <n v="1"/>
    <n v="292"/>
    <n v="292"/>
  </r>
  <r>
    <n v="208"/>
    <x v="54"/>
    <x v="0"/>
    <x v="0"/>
    <n v="2"/>
    <n v="237"/>
    <n v="474"/>
  </r>
  <r>
    <n v="209"/>
    <x v="55"/>
    <x v="9"/>
    <x v="1"/>
    <n v="3"/>
    <n v="138"/>
    <n v="414"/>
  </r>
  <r>
    <n v="210"/>
    <x v="55"/>
    <x v="7"/>
    <x v="1"/>
    <n v="4"/>
    <n v="371"/>
    <n v="1484"/>
  </r>
  <r>
    <n v="211"/>
    <x v="55"/>
    <x v="0"/>
    <x v="0"/>
    <n v="2"/>
    <n v="237"/>
    <n v="474"/>
  </r>
  <r>
    <n v="212"/>
    <x v="55"/>
    <x v="4"/>
    <x v="1"/>
    <n v="1"/>
    <n v="57"/>
    <n v="57"/>
  </r>
  <r>
    <n v="213"/>
    <x v="56"/>
    <x v="8"/>
    <x v="1"/>
    <n v="2"/>
    <n v="43"/>
    <n v="86"/>
  </r>
  <r>
    <n v="214"/>
    <x v="56"/>
    <x v="7"/>
    <x v="1"/>
    <n v="3"/>
    <n v="371"/>
    <n v="1113"/>
  </r>
  <r>
    <n v="215"/>
    <x v="56"/>
    <x v="1"/>
    <x v="0"/>
    <n v="4"/>
    <n v="156.25"/>
    <n v="625"/>
  </r>
  <r>
    <n v="216"/>
    <x v="57"/>
    <x v="0"/>
    <x v="0"/>
    <n v="2"/>
    <n v="237"/>
    <n v="474"/>
  </r>
  <r>
    <n v="217"/>
    <x v="58"/>
    <x v="8"/>
    <x v="1"/>
    <n v="1"/>
    <n v="43"/>
    <n v="43"/>
  </r>
  <r>
    <n v="218"/>
    <x v="58"/>
    <x v="9"/>
    <x v="1"/>
    <n v="3"/>
    <n v="138"/>
    <n v="414"/>
  </r>
  <r>
    <n v="219"/>
    <x v="58"/>
    <x v="7"/>
    <x v="1"/>
    <n v="3"/>
    <n v="371"/>
    <n v="1113"/>
  </r>
  <r>
    <n v="220"/>
    <x v="58"/>
    <x v="2"/>
    <x v="1"/>
    <n v="4"/>
    <n v="292"/>
    <n v="1168"/>
  </r>
  <r>
    <n v="221"/>
    <x v="59"/>
    <x v="9"/>
    <x v="1"/>
    <n v="2"/>
    <n v="138"/>
    <n v="276"/>
  </r>
  <r>
    <n v="222"/>
    <x v="59"/>
    <x v="6"/>
    <x v="1"/>
    <n v="4"/>
    <n v="123"/>
    <n v="492"/>
  </r>
  <r>
    <n v="223"/>
    <x v="59"/>
    <x v="4"/>
    <x v="1"/>
    <n v="2"/>
    <n v="57"/>
    <n v="114"/>
  </r>
  <r>
    <n v="224"/>
    <x v="59"/>
    <x v="8"/>
    <x v="1"/>
    <n v="5"/>
    <n v="43"/>
    <n v="215"/>
  </r>
  <r>
    <n v="225"/>
    <x v="60"/>
    <x v="2"/>
    <x v="1"/>
    <n v="6"/>
    <n v="292"/>
    <n v="1752"/>
  </r>
  <r>
    <n v="226"/>
    <x v="60"/>
    <x v="7"/>
    <x v="1"/>
    <n v="2"/>
    <n v="371"/>
    <n v="742"/>
  </r>
  <r>
    <n v="227"/>
    <x v="60"/>
    <x v="9"/>
    <x v="1"/>
    <n v="3"/>
    <n v="138"/>
    <n v="414"/>
  </r>
  <r>
    <n v="228"/>
    <x v="60"/>
    <x v="7"/>
    <x v="1"/>
    <n v="4"/>
    <n v="371"/>
    <n v="1484"/>
  </r>
  <r>
    <n v="229"/>
    <x v="60"/>
    <x v="2"/>
    <x v="1"/>
    <n v="5"/>
    <n v="292"/>
    <n v="1460"/>
  </r>
  <r>
    <n v="230"/>
    <x v="61"/>
    <x v="9"/>
    <x v="1"/>
    <n v="4"/>
    <n v="138"/>
    <n v="552"/>
  </r>
  <r>
    <n v="231"/>
    <x v="61"/>
    <x v="4"/>
    <x v="1"/>
    <n v="4"/>
    <n v="57"/>
    <n v="228"/>
  </r>
  <r>
    <n v="232"/>
    <x v="61"/>
    <x v="8"/>
    <x v="1"/>
    <n v="6"/>
    <n v="43"/>
    <n v="258"/>
  </r>
  <r>
    <n v="233"/>
    <x v="61"/>
    <x v="3"/>
    <x v="1"/>
    <n v="6"/>
    <n v="205"/>
    <n v="1230"/>
  </r>
  <r>
    <n v="234"/>
    <x v="62"/>
    <x v="2"/>
    <x v="1"/>
    <n v="6"/>
    <n v="292"/>
    <n v="1752"/>
  </r>
  <r>
    <n v="235"/>
    <x v="62"/>
    <x v="3"/>
    <x v="1"/>
    <n v="5"/>
    <n v="205"/>
    <n v="1025"/>
  </r>
  <r>
    <n v="236"/>
    <x v="62"/>
    <x v="6"/>
    <x v="1"/>
    <n v="5"/>
    <n v="123"/>
    <n v="615"/>
  </r>
  <r>
    <n v="237"/>
    <x v="62"/>
    <x v="8"/>
    <x v="1"/>
    <n v="5"/>
    <n v="43"/>
    <n v="215"/>
  </r>
  <r>
    <n v="238"/>
    <x v="63"/>
    <x v="2"/>
    <x v="1"/>
    <n v="4"/>
    <n v="292"/>
    <n v="1168"/>
  </r>
  <r>
    <n v="239"/>
    <x v="63"/>
    <x v="7"/>
    <x v="1"/>
    <n v="5"/>
    <n v="371"/>
    <n v="1855"/>
  </r>
  <r>
    <n v="240"/>
    <x v="63"/>
    <x v="3"/>
    <x v="1"/>
    <n v="4"/>
    <n v="205"/>
    <n v="820"/>
  </r>
  <r>
    <n v="241"/>
    <x v="63"/>
    <x v="6"/>
    <x v="1"/>
    <n v="6"/>
    <n v="123"/>
    <n v="738"/>
  </r>
  <r>
    <n v="242"/>
    <x v="63"/>
    <x v="9"/>
    <x v="1"/>
    <n v="5"/>
    <n v="138"/>
    <n v="690"/>
  </r>
  <r>
    <n v="243"/>
    <x v="64"/>
    <x v="4"/>
    <x v="1"/>
    <n v="5"/>
    <n v="57"/>
    <n v="285"/>
  </r>
  <r>
    <n v="244"/>
    <x v="64"/>
    <x v="8"/>
    <x v="1"/>
    <n v="9"/>
    <n v="43"/>
    <n v="387"/>
  </r>
  <r>
    <n v="245"/>
    <x v="64"/>
    <x v="3"/>
    <x v="1"/>
    <n v="3"/>
    <n v="205"/>
    <n v="615"/>
  </r>
  <r>
    <n v="246"/>
    <x v="64"/>
    <x v="6"/>
    <x v="1"/>
    <n v="4"/>
    <n v="123"/>
    <n v="492"/>
  </r>
  <r>
    <n v="247"/>
    <x v="65"/>
    <x v="8"/>
    <x v="1"/>
    <n v="2"/>
    <n v="43"/>
    <n v="86"/>
  </r>
  <r>
    <n v="248"/>
    <x v="65"/>
    <x v="2"/>
    <x v="1"/>
    <n v="5"/>
    <n v="292"/>
    <n v="1460"/>
  </r>
  <r>
    <n v="249"/>
    <x v="65"/>
    <x v="7"/>
    <x v="1"/>
    <n v="4"/>
    <n v="371"/>
    <n v="1484"/>
  </r>
  <r>
    <n v="250"/>
    <x v="65"/>
    <x v="4"/>
    <x v="1"/>
    <n v="4"/>
    <n v="57"/>
    <n v="228"/>
  </r>
  <r>
    <n v="251"/>
    <x v="66"/>
    <x v="8"/>
    <x v="1"/>
    <n v="2"/>
    <n v="43"/>
    <n v="86"/>
  </r>
  <r>
    <n v="252"/>
    <x v="66"/>
    <x v="3"/>
    <x v="1"/>
    <n v="6"/>
    <n v="205"/>
    <n v="1230"/>
  </r>
  <r>
    <n v="253"/>
    <x v="66"/>
    <x v="6"/>
    <x v="1"/>
    <n v="6"/>
    <n v="123"/>
    <n v="738"/>
  </r>
  <r>
    <n v="254"/>
    <x v="66"/>
    <x v="8"/>
    <x v="1"/>
    <n v="5"/>
    <n v="43"/>
    <n v="215"/>
  </r>
  <r>
    <n v="255"/>
    <x v="67"/>
    <x v="2"/>
    <x v="1"/>
    <n v="7"/>
    <n v="292"/>
    <n v="2044"/>
  </r>
  <r>
    <n v="256"/>
    <x v="68"/>
    <x v="7"/>
    <x v="1"/>
    <n v="5"/>
    <n v="371"/>
    <n v="1855"/>
  </r>
  <r>
    <n v="257"/>
    <x v="68"/>
    <x v="8"/>
    <x v="1"/>
    <n v="5"/>
    <n v="43"/>
    <n v="215"/>
  </r>
  <r>
    <n v="258"/>
    <x v="68"/>
    <x v="2"/>
    <x v="1"/>
    <n v="3"/>
    <n v="292"/>
    <n v="876"/>
  </r>
  <r>
    <n v="259"/>
    <x v="68"/>
    <x v="7"/>
    <x v="1"/>
    <n v="4"/>
    <n v="371"/>
    <n v="1484"/>
  </r>
  <r>
    <n v="260"/>
    <x v="68"/>
    <x v="3"/>
    <x v="1"/>
    <n v="5"/>
    <n v="205"/>
    <n v="1025"/>
  </r>
  <r>
    <n v="261"/>
    <x v="69"/>
    <x v="6"/>
    <x v="1"/>
    <n v="4"/>
    <n v="123"/>
    <n v="492"/>
  </r>
  <r>
    <n v="262"/>
    <x v="69"/>
    <x v="9"/>
    <x v="1"/>
    <n v="4"/>
    <n v="138"/>
    <n v="552"/>
  </r>
  <r>
    <n v="263"/>
    <x v="69"/>
    <x v="4"/>
    <x v="1"/>
    <n v="10"/>
    <n v="57"/>
    <n v="570"/>
  </r>
  <r>
    <n v="264"/>
    <x v="69"/>
    <x v="8"/>
    <x v="1"/>
    <n v="3"/>
    <n v="43"/>
    <n v="129"/>
  </r>
  <r>
    <n v="265"/>
    <x v="69"/>
    <x v="2"/>
    <x v="1"/>
    <n v="2"/>
    <n v="292"/>
    <n v="584"/>
  </r>
  <r>
    <n v="266"/>
    <x v="70"/>
    <x v="7"/>
    <x v="1"/>
    <n v="5"/>
    <n v="371"/>
    <n v="1855"/>
  </r>
  <r>
    <n v="267"/>
    <x v="70"/>
    <x v="3"/>
    <x v="1"/>
    <n v="4"/>
    <n v="205"/>
    <n v="820"/>
  </r>
  <r>
    <n v="268"/>
    <x v="70"/>
    <x v="6"/>
    <x v="1"/>
    <n v="4"/>
    <n v="123"/>
    <n v="492"/>
  </r>
  <r>
    <n v="269"/>
    <x v="70"/>
    <x v="9"/>
    <x v="1"/>
    <n v="2"/>
    <n v="138"/>
    <n v="276"/>
  </r>
  <r>
    <n v="270"/>
    <x v="70"/>
    <x v="4"/>
    <x v="1"/>
    <n v="3"/>
    <n v="57"/>
    <n v="171"/>
  </r>
  <r>
    <n v="271"/>
    <x v="71"/>
    <x v="3"/>
    <x v="1"/>
    <n v="2"/>
    <n v="205"/>
    <n v="410"/>
  </r>
  <r>
    <n v="272"/>
    <x v="71"/>
    <x v="8"/>
    <x v="1"/>
    <n v="5"/>
    <n v="43"/>
    <n v="215"/>
  </r>
  <r>
    <n v="273"/>
    <x v="71"/>
    <x v="2"/>
    <x v="1"/>
    <n v="6"/>
    <n v="292"/>
    <n v="1752"/>
  </r>
  <r>
    <n v="274"/>
    <x v="71"/>
    <x v="7"/>
    <x v="1"/>
    <n v="4"/>
    <n v="371"/>
    <n v="1484"/>
  </r>
  <r>
    <n v="275"/>
    <x v="72"/>
    <x v="3"/>
    <x v="1"/>
    <n v="4"/>
    <n v="205"/>
    <n v="820"/>
  </r>
  <r>
    <n v="276"/>
    <x v="72"/>
    <x v="6"/>
    <x v="1"/>
    <n v="3"/>
    <n v="123"/>
    <n v="369"/>
  </r>
  <r>
    <n v="277"/>
    <x v="72"/>
    <x v="9"/>
    <x v="1"/>
    <n v="2"/>
    <n v="138"/>
    <n v="276"/>
  </r>
  <r>
    <n v="278"/>
    <x v="72"/>
    <x v="4"/>
    <x v="1"/>
    <n v="5"/>
    <n v="57"/>
    <n v="285"/>
  </r>
  <r>
    <n v="279"/>
    <x v="72"/>
    <x v="3"/>
    <x v="1"/>
    <n v="4"/>
    <n v="205"/>
    <n v="820"/>
  </r>
  <r>
    <n v="280"/>
    <x v="73"/>
    <x v="8"/>
    <x v="1"/>
    <n v="6"/>
    <n v="43"/>
    <n v="258"/>
  </r>
  <r>
    <n v="281"/>
    <x v="73"/>
    <x v="2"/>
    <x v="1"/>
    <n v="4"/>
    <n v="292"/>
    <n v="1168"/>
  </r>
  <r>
    <n v="282"/>
    <x v="73"/>
    <x v="7"/>
    <x v="1"/>
    <n v="3"/>
    <n v="371"/>
    <n v="1113"/>
  </r>
  <r>
    <n v="283"/>
    <x v="73"/>
    <x v="2"/>
    <x v="1"/>
    <n v="2"/>
    <n v="292"/>
    <n v="584"/>
  </r>
  <r>
    <n v="284"/>
    <x v="74"/>
    <x v="7"/>
    <x v="1"/>
    <n v="5"/>
    <n v="371"/>
    <n v="1855"/>
  </r>
  <r>
    <n v="285"/>
    <x v="74"/>
    <x v="3"/>
    <x v="1"/>
    <n v="4"/>
    <n v="205"/>
    <n v="820"/>
  </r>
  <r>
    <n v="286"/>
    <x v="74"/>
    <x v="6"/>
    <x v="1"/>
    <n v="4"/>
    <n v="123"/>
    <n v="492"/>
  </r>
  <r>
    <n v="287"/>
    <x v="74"/>
    <x v="9"/>
    <x v="1"/>
    <n v="5"/>
    <n v="138"/>
    <n v="690"/>
  </r>
  <r>
    <n v="288"/>
    <x v="75"/>
    <x v="4"/>
    <x v="1"/>
    <n v="6"/>
    <n v="57"/>
    <n v="342"/>
  </r>
  <r>
    <n v="289"/>
    <x v="75"/>
    <x v="3"/>
    <x v="1"/>
    <n v="5"/>
    <n v="205"/>
    <n v="1025"/>
  </r>
  <r>
    <n v="290"/>
    <x v="75"/>
    <x v="8"/>
    <x v="1"/>
    <n v="5"/>
    <n v="43"/>
    <n v="215"/>
  </r>
  <r>
    <n v="291"/>
    <x v="76"/>
    <x v="7"/>
    <x v="1"/>
    <n v="6"/>
    <n v="371"/>
    <n v="2226"/>
  </r>
  <r>
    <n v="292"/>
    <x v="76"/>
    <x v="3"/>
    <x v="1"/>
    <n v="5"/>
    <n v="205"/>
    <n v="1025"/>
  </r>
  <r>
    <n v="293"/>
    <x v="76"/>
    <x v="8"/>
    <x v="1"/>
    <n v="12"/>
    <n v="43"/>
    <n v="516"/>
  </r>
  <r>
    <n v="294"/>
    <x v="76"/>
    <x v="2"/>
    <x v="1"/>
    <n v="6"/>
    <n v="292"/>
    <n v="1752"/>
  </r>
  <r>
    <n v="295"/>
    <x v="77"/>
    <x v="7"/>
    <x v="1"/>
    <n v="7"/>
    <n v="371"/>
    <n v="2597"/>
  </r>
  <r>
    <n v="296"/>
    <x v="77"/>
    <x v="3"/>
    <x v="1"/>
    <n v="5"/>
    <n v="205"/>
    <n v="1025"/>
  </r>
  <r>
    <n v="297"/>
    <x v="77"/>
    <x v="6"/>
    <x v="1"/>
    <n v="7"/>
    <n v="123"/>
    <n v="861"/>
  </r>
  <r>
    <n v="298"/>
    <x v="77"/>
    <x v="9"/>
    <x v="1"/>
    <n v="8"/>
    <n v="138"/>
    <n v="1104"/>
  </r>
  <r>
    <n v="299"/>
    <x v="78"/>
    <x v="4"/>
    <x v="1"/>
    <n v="6"/>
    <n v="57"/>
    <n v="342"/>
  </r>
  <r>
    <n v="300"/>
    <x v="78"/>
    <x v="3"/>
    <x v="1"/>
    <n v="6"/>
    <n v="205"/>
    <n v="1230"/>
  </r>
  <r>
    <n v="301"/>
    <x v="78"/>
    <x v="8"/>
    <x v="1"/>
    <n v="6"/>
    <n v="43"/>
    <n v="258"/>
  </r>
  <r>
    <n v="302"/>
    <x v="78"/>
    <x v="7"/>
    <x v="1"/>
    <n v="5"/>
    <n v="371"/>
    <n v="1855"/>
  </r>
  <r>
    <n v="303"/>
    <x v="79"/>
    <x v="2"/>
    <x v="1"/>
    <n v="6"/>
    <n v="292"/>
    <n v="1752"/>
  </r>
  <r>
    <n v="304"/>
    <x v="79"/>
    <x v="7"/>
    <x v="1"/>
    <n v="9"/>
    <n v="371"/>
    <n v="3339"/>
  </r>
  <r>
    <n v="305"/>
    <x v="79"/>
    <x v="3"/>
    <x v="1"/>
    <n v="6"/>
    <n v="205"/>
    <n v="1230"/>
  </r>
  <r>
    <n v="306"/>
    <x v="79"/>
    <x v="6"/>
    <x v="1"/>
    <n v="7"/>
    <n v="123"/>
    <n v="861"/>
  </r>
  <r>
    <n v="307"/>
    <x v="80"/>
    <x v="9"/>
    <x v="1"/>
    <n v="6"/>
    <n v="138"/>
    <n v="828"/>
  </r>
  <r>
    <n v="308"/>
    <x v="80"/>
    <x v="4"/>
    <x v="1"/>
    <n v="5"/>
    <n v="57"/>
    <n v="285"/>
  </r>
  <r>
    <n v="309"/>
    <x v="80"/>
    <x v="3"/>
    <x v="1"/>
    <n v="4"/>
    <n v="205"/>
    <n v="820"/>
  </r>
  <r>
    <n v="310"/>
    <x v="80"/>
    <x v="8"/>
    <x v="1"/>
    <n v="5"/>
    <n v="43"/>
    <n v="215"/>
  </r>
  <r>
    <n v="311"/>
    <x v="81"/>
    <x v="2"/>
    <x v="1"/>
    <n v="4"/>
    <n v="292"/>
    <n v="1168"/>
  </r>
  <r>
    <n v="312"/>
    <x v="81"/>
    <x v="7"/>
    <x v="1"/>
    <n v="5"/>
    <n v="371"/>
    <n v="1855"/>
  </r>
  <r>
    <n v="313"/>
    <x v="81"/>
    <x v="3"/>
    <x v="1"/>
    <n v="3"/>
    <n v="205"/>
    <n v="615"/>
  </r>
  <r>
    <n v="314"/>
    <x v="81"/>
    <x v="6"/>
    <x v="1"/>
    <n v="5"/>
    <n v="123"/>
    <n v="615"/>
  </r>
  <r>
    <n v="315"/>
    <x v="82"/>
    <x v="9"/>
    <x v="1"/>
    <n v="4"/>
    <n v="138"/>
    <n v="552"/>
  </r>
  <r>
    <n v="316"/>
    <x v="82"/>
    <x v="4"/>
    <x v="1"/>
    <n v="4"/>
    <n v="57"/>
    <n v="228"/>
  </r>
  <r>
    <n v="317"/>
    <x v="82"/>
    <x v="3"/>
    <x v="1"/>
    <n v="2"/>
    <n v="205"/>
    <n v="410"/>
  </r>
  <r>
    <n v="318"/>
    <x v="82"/>
    <x v="8"/>
    <x v="1"/>
    <n v="6"/>
    <n v="43"/>
    <n v="258"/>
  </r>
  <r>
    <n v="319"/>
    <x v="83"/>
    <x v="2"/>
    <x v="1"/>
    <n v="4"/>
    <n v="292"/>
    <n v="1168"/>
  </r>
  <r>
    <n v="320"/>
    <x v="83"/>
    <x v="7"/>
    <x v="1"/>
    <n v="5"/>
    <n v="371"/>
    <n v="1855"/>
  </r>
  <r>
    <n v="321"/>
    <x v="83"/>
    <x v="3"/>
    <x v="1"/>
    <n v="4"/>
    <n v="205"/>
    <n v="820"/>
  </r>
  <r>
    <n v="322"/>
    <x v="83"/>
    <x v="6"/>
    <x v="1"/>
    <n v="4"/>
    <n v="123"/>
    <n v="492"/>
  </r>
  <r>
    <n v="323"/>
    <x v="84"/>
    <x v="9"/>
    <x v="1"/>
    <n v="5"/>
    <n v="138"/>
    <n v="690"/>
  </r>
  <r>
    <n v="324"/>
    <x v="84"/>
    <x v="4"/>
    <x v="1"/>
    <n v="3"/>
    <n v="57"/>
    <n v="171"/>
  </r>
  <r>
    <n v="325"/>
    <x v="84"/>
    <x v="3"/>
    <x v="1"/>
    <n v="5"/>
    <n v="205"/>
    <n v="1025"/>
  </r>
  <r>
    <n v="326"/>
    <x v="85"/>
    <x v="8"/>
    <x v="1"/>
    <n v="5"/>
    <n v="43"/>
    <n v="215"/>
  </r>
  <r>
    <n v="327"/>
    <x v="86"/>
    <x v="2"/>
    <x v="1"/>
    <n v="4"/>
    <n v="292"/>
    <n v="1168"/>
  </r>
  <r>
    <n v="328"/>
    <x v="86"/>
    <x v="7"/>
    <x v="1"/>
    <n v="4"/>
    <n v="371"/>
    <n v="1484"/>
  </r>
  <r>
    <n v="329"/>
    <x v="86"/>
    <x v="3"/>
    <x v="1"/>
    <n v="6"/>
    <n v="205"/>
    <n v="1230"/>
  </r>
  <r>
    <n v="330"/>
    <x v="86"/>
    <x v="6"/>
    <x v="1"/>
    <n v="7"/>
    <n v="123"/>
    <n v="861"/>
  </r>
  <r>
    <n v="331"/>
    <x v="87"/>
    <x v="9"/>
    <x v="1"/>
    <n v="6"/>
    <n v="138"/>
    <n v="828"/>
  </r>
  <r>
    <n v="332"/>
    <x v="87"/>
    <x v="4"/>
    <x v="1"/>
    <n v="5"/>
    <n v="57"/>
    <n v="285"/>
  </r>
  <r>
    <n v="333"/>
    <x v="87"/>
    <x v="3"/>
    <x v="1"/>
    <n v="6"/>
    <n v="205"/>
    <n v="1230"/>
  </r>
  <r>
    <n v="334"/>
    <x v="88"/>
    <x v="8"/>
    <x v="1"/>
    <n v="8"/>
    <n v="43"/>
    <n v="344"/>
  </r>
  <r>
    <n v="335"/>
    <x v="88"/>
    <x v="2"/>
    <x v="1"/>
    <n v="7"/>
    <n v="292"/>
    <n v="2044"/>
  </r>
  <r>
    <n v="336"/>
    <x v="88"/>
    <x v="7"/>
    <x v="1"/>
    <n v="3"/>
    <n v="371"/>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B6D111-53AB-4260-831D-B408AD8D278F}"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6" firstHeaderRow="1" firstDataRow="1" firstDataCol="1"/>
  <pivotFields count="8">
    <pivotField showAll="0"/>
    <pivotField numFmtId="16" showAll="0"/>
    <pivotField showAll="0">
      <items count="11">
        <item x="9"/>
        <item x="2"/>
        <item x="6"/>
        <item x="4"/>
        <item x="3"/>
        <item x="5"/>
        <item x="7"/>
        <item x="8"/>
        <item x="1"/>
        <item x="0"/>
        <item t="default"/>
      </items>
    </pivotField>
    <pivotField axis="axisRow" showAll="0">
      <items count="3">
        <item x="1"/>
        <item x="0"/>
        <item t="default"/>
      </items>
    </pivotField>
    <pivotField showAll="0"/>
    <pivotField showAll="0"/>
    <pivotField dataField="1" showAll="0"/>
    <pivotField showAll="0" defaultSubtotal="0"/>
  </pivotFields>
  <rowFields count="1">
    <field x="3"/>
  </rowFields>
  <rowItems count="3">
    <i>
      <x/>
    </i>
    <i>
      <x v="1"/>
    </i>
    <i t="grand">
      <x/>
    </i>
  </rowItems>
  <colItems count="1">
    <i/>
  </colItems>
  <dataFields count="1">
    <dataField name="Sum of Total" fld="6"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9DDCE-2011-4DAC-AEAF-E1AAB6F86588}" name="PivotTable10"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8">
    <pivotField showAll="0"/>
    <pivotField numFmtId="16" showAll="0"/>
    <pivotField showAll="0"/>
    <pivotField axis="axisCol" showAll="0">
      <items count="3">
        <item x="1"/>
        <item x="0"/>
        <item t="default"/>
      </items>
    </pivotField>
    <pivotField showAll="0"/>
    <pivotField showAll="0"/>
    <pivotField dataField="1" showAll="0"/>
    <pivotField axis="axisRow" showAll="0" defaultSubtotal="0">
      <items count="14">
        <item x="0"/>
        <item x="1"/>
        <item x="2"/>
        <item x="3"/>
        <item x="4"/>
        <item x="5"/>
        <item x="6"/>
        <item x="7"/>
        <item x="8"/>
        <item x="9"/>
        <item x="10"/>
        <item x="11"/>
        <item x="12"/>
        <item x="13"/>
      </items>
    </pivotField>
  </pivotFields>
  <rowFields count="1">
    <field x="7"/>
  </rowFields>
  <rowItems count="4">
    <i>
      <x v="1"/>
    </i>
    <i>
      <x v="2"/>
    </i>
    <i>
      <x v="3"/>
    </i>
    <i t="grand">
      <x/>
    </i>
  </rowItems>
  <colFields count="1">
    <field x="3"/>
  </colFields>
  <colItems count="3">
    <i>
      <x/>
    </i>
    <i>
      <x v="1"/>
    </i>
    <i t="grand">
      <x/>
    </i>
  </colItems>
  <dataFields count="1">
    <dataField name="Sum of Total" fld="6" showDataAs="percentOfRow" baseField="7" baseItem="2"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A3EE6-D2D3-4FF3-A3BC-BDC4DD1E3B07}" name="PivotTable1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L8" firstHeaderRow="1" firstDataRow="2" firstDataCol="1"/>
  <pivotFields count="8">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1">
        <item x="9"/>
        <item x="2"/>
        <item x="6"/>
        <item x="4"/>
        <item x="3"/>
        <item x="5"/>
        <item x="7"/>
        <item x="8"/>
        <item x="1"/>
        <item x="0"/>
        <item t="default"/>
      </items>
    </pivotField>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4">
    <i>
      <x v="1"/>
    </i>
    <i>
      <x v="2"/>
    </i>
    <i>
      <x v="3"/>
    </i>
    <i t="grand">
      <x/>
    </i>
  </rowItems>
  <colFields count="1">
    <field x="2"/>
  </colFields>
  <colItems count="11">
    <i>
      <x/>
    </i>
    <i>
      <x v="1"/>
    </i>
    <i>
      <x v="2"/>
    </i>
    <i>
      <x v="3"/>
    </i>
    <i>
      <x v="4"/>
    </i>
    <i>
      <x v="5"/>
    </i>
    <i>
      <x v="6"/>
    </i>
    <i>
      <x v="7"/>
    </i>
    <i>
      <x v="8"/>
    </i>
    <i>
      <x v="9"/>
    </i>
    <i t="grand">
      <x/>
    </i>
  </colItems>
  <dataFields count="1">
    <dataField name="Sum of Total" fld="6" showDataAs="percentOfTotal" baseField="7" baseItem="1" numFmtId="10"/>
  </dataFields>
  <chartFormats count="2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1"/>
          </reference>
        </references>
      </pivotArea>
    </chartFormat>
    <chartFormat chart="2" format="22" series="1">
      <pivotArea type="data" outline="0" fieldPosition="0">
        <references count="2">
          <reference field="4294967294" count="1" selected="0">
            <x v="0"/>
          </reference>
          <reference field="2" count="1" selected="0">
            <x v="2"/>
          </reference>
        </references>
      </pivotArea>
    </chartFormat>
    <chartFormat chart="2" format="23" series="1">
      <pivotArea type="data" outline="0" fieldPosition="0">
        <references count="2">
          <reference field="4294967294" count="1" selected="0">
            <x v="0"/>
          </reference>
          <reference field="2" count="1" selected="0">
            <x v="3"/>
          </reference>
        </references>
      </pivotArea>
    </chartFormat>
    <chartFormat chart="2" format="24" series="1">
      <pivotArea type="data" outline="0" fieldPosition="0">
        <references count="2">
          <reference field="4294967294" count="1" selected="0">
            <x v="0"/>
          </reference>
          <reference field="2" count="1" selected="0">
            <x v="4"/>
          </reference>
        </references>
      </pivotArea>
    </chartFormat>
    <chartFormat chart="2" format="25" series="1">
      <pivotArea type="data" outline="0" fieldPosition="0">
        <references count="2">
          <reference field="4294967294" count="1" selected="0">
            <x v="0"/>
          </reference>
          <reference field="2" count="1" selected="0">
            <x v="5"/>
          </reference>
        </references>
      </pivotArea>
    </chartFormat>
    <chartFormat chart="2" format="26" series="1">
      <pivotArea type="data" outline="0" fieldPosition="0">
        <references count="2">
          <reference field="4294967294" count="1" selected="0">
            <x v="0"/>
          </reference>
          <reference field="2" count="1" selected="0">
            <x v="6"/>
          </reference>
        </references>
      </pivotArea>
    </chartFormat>
    <chartFormat chart="2" format="27" series="1">
      <pivotArea type="data" outline="0" fieldPosition="0">
        <references count="2">
          <reference field="4294967294" count="1" selected="0">
            <x v="0"/>
          </reference>
          <reference field="2" count="1" selected="0">
            <x v="7"/>
          </reference>
        </references>
      </pivotArea>
    </chartFormat>
    <chartFormat chart="2" format="28" series="1">
      <pivotArea type="data" outline="0" fieldPosition="0">
        <references count="2">
          <reference field="4294967294" count="1" selected="0">
            <x v="0"/>
          </reference>
          <reference field="2" count="1" selected="0">
            <x v="8"/>
          </reference>
        </references>
      </pivotArea>
    </chartFormat>
    <chartFormat chart="2" format="29" series="1">
      <pivotArea type="data" outline="0" fieldPosition="0">
        <references count="2">
          <reference field="4294967294" count="1" selected="0">
            <x v="0"/>
          </reference>
          <reference field="2" count="1" selected="0">
            <x v="9"/>
          </reference>
        </references>
      </pivotArea>
    </chartFormat>
    <chartFormat chart="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09EA-FE58-40F5-8E3C-EEA6B8F9ABB5}">
  <dimension ref="B2:C8"/>
  <sheetViews>
    <sheetView tabSelected="1" workbookViewId="0">
      <selection activeCell="A10" sqref="A10"/>
    </sheetView>
  </sheetViews>
  <sheetFormatPr defaultColWidth="17" defaultRowHeight="15" x14ac:dyDescent="0.25"/>
  <cols>
    <col min="3" max="3" width="36" customWidth="1"/>
  </cols>
  <sheetData>
    <row r="2" spans="2:3" x14ac:dyDescent="0.25">
      <c r="B2" s="49" t="s">
        <v>158</v>
      </c>
      <c r="C2" t="s">
        <v>159</v>
      </c>
    </row>
    <row r="3" spans="2:3" x14ac:dyDescent="0.25">
      <c r="B3" s="49" t="s">
        <v>160</v>
      </c>
      <c r="C3" t="s">
        <v>161</v>
      </c>
    </row>
    <row r="4" spans="2:3" x14ac:dyDescent="0.25">
      <c r="B4" s="49" t="s">
        <v>162</v>
      </c>
      <c r="C4" t="s">
        <v>169</v>
      </c>
    </row>
    <row r="6" spans="2:3" x14ac:dyDescent="0.25">
      <c r="B6" s="49" t="s">
        <v>163</v>
      </c>
      <c r="C6" t="s">
        <v>164</v>
      </c>
    </row>
    <row r="7" spans="2:3" x14ac:dyDescent="0.25">
      <c r="B7" s="49" t="s">
        <v>165</v>
      </c>
      <c r="C7" t="s">
        <v>166</v>
      </c>
    </row>
    <row r="8" spans="2:3" x14ac:dyDescent="0.25">
      <c r="B8" s="49" t="s">
        <v>167</v>
      </c>
      <c r="C8" t="s">
        <v>168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6C7FE-672A-43BD-91A0-990559361077}">
  <dimension ref="A1:D35"/>
  <sheetViews>
    <sheetView topLeftCell="A28" workbookViewId="0">
      <selection activeCell="A28" sqref="A28"/>
    </sheetView>
  </sheetViews>
  <sheetFormatPr defaultColWidth="16.140625" defaultRowHeight="15" x14ac:dyDescent="0.25"/>
  <cols>
    <col min="1" max="1" width="23.85546875" customWidth="1"/>
    <col min="2" max="2" width="25.85546875" style="47" customWidth="1"/>
    <col min="3" max="3" width="39.140625" style="47" customWidth="1"/>
    <col min="4" max="4" width="57.42578125" customWidth="1"/>
  </cols>
  <sheetData>
    <row r="1" spans="1:4" x14ac:dyDescent="0.25">
      <c r="A1" s="60" t="s">
        <v>123</v>
      </c>
      <c r="B1" s="61" t="s">
        <v>124</v>
      </c>
    </row>
    <row r="2" spans="1:4" ht="30" x14ac:dyDescent="0.25">
      <c r="A2" s="62" t="s">
        <v>103</v>
      </c>
      <c r="B2" s="63" t="s">
        <v>142</v>
      </c>
    </row>
    <row r="3" spans="1:4" ht="30" x14ac:dyDescent="0.25">
      <c r="A3" s="62" t="s">
        <v>121</v>
      </c>
      <c r="B3" s="63" t="s">
        <v>122</v>
      </c>
    </row>
    <row r="4" spans="1:4" x14ac:dyDescent="0.25">
      <c r="A4" s="62" t="s">
        <v>115</v>
      </c>
      <c r="B4" s="63" t="s">
        <v>116</v>
      </c>
    </row>
    <row r="5" spans="1:4" ht="30" x14ac:dyDescent="0.25">
      <c r="A5" s="62" t="s">
        <v>117</v>
      </c>
      <c r="B5" s="63" t="s">
        <v>118</v>
      </c>
    </row>
    <row r="6" spans="1:4" ht="30" x14ac:dyDescent="0.25">
      <c r="A6" s="64" t="s">
        <v>119</v>
      </c>
      <c r="B6" s="65" t="s">
        <v>120</v>
      </c>
    </row>
    <row r="7" spans="1:4" ht="15.75" thickBot="1" x14ac:dyDescent="0.3"/>
    <row r="8" spans="1:4" ht="15.75" thickBot="1" x14ac:dyDescent="0.3">
      <c r="A8" s="12"/>
      <c r="B8" s="44" t="s">
        <v>125</v>
      </c>
      <c r="C8" s="45" t="s">
        <v>104</v>
      </c>
      <c r="D8" s="45" t="s">
        <v>105</v>
      </c>
    </row>
    <row r="9" spans="1:4" ht="45.75" thickBot="1" x14ac:dyDescent="0.3">
      <c r="A9" s="7"/>
      <c r="B9" s="42" t="s">
        <v>171</v>
      </c>
      <c r="C9" s="43" t="s">
        <v>170</v>
      </c>
      <c r="D9" s="43" t="s">
        <v>172</v>
      </c>
    </row>
    <row r="10" spans="1:4" ht="15.75" thickBot="1" x14ac:dyDescent="0.3">
      <c r="A10" s="7"/>
      <c r="B10" s="42" t="s">
        <v>173</v>
      </c>
      <c r="C10" s="43" t="s">
        <v>174</v>
      </c>
      <c r="D10" s="43" t="s">
        <v>106</v>
      </c>
    </row>
    <row r="11" spans="1:4" ht="30.75" thickBot="1" x14ac:dyDescent="0.3">
      <c r="A11" s="7"/>
      <c r="B11" s="42" t="s">
        <v>126</v>
      </c>
      <c r="C11" s="43" t="s">
        <v>107</v>
      </c>
      <c r="D11" s="43" t="s">
        <v>108</v>
      </c>
    </row>
    <row r="12" spans="1:4" ht="45.75" thickBot="1" x14ac:dyDescent="0.3">
      <c r="A12" s="7"/>
      <c r="B12" s="42" t="s">
        <v>127</v>
      </c>
      <c r="C12" s="43" t="s">
        <v>128</v>
      </c>
      <c r="D12" s="43" t="s">
        <v>109</v>
      </c>
    </row>
    <row r="13" spans="1:4" ht="45.75" thickBot="1" x14ac:dyDescent="0.3">
      <c r="A13" s="7"/>
      <c r="B13" s="42" t="s">
        <v>129</v>
      </c>
      <c r="C13" s="43" t="s">
        <v>130</v>
      </c>
      <c r="D13" s="43" t="s">
        <v>131</v>
      </c>
    </row>
    <row r="14" spans="1:4" ht="60" customHeight="1" x14ac:dyDescent="0.25">
      <c r="B14" s="54" t="s">
        <v>110</v>
      </c>
      <c r="C14" s="58" t="s">
        <v>111</v>
      </c>
      <c r="D14" s="58" t="s">
        <v>133</v>
      </c>
    </row>
    <row r="15" spans="1:4" ht="15.75" thickBot="1" x14ac:dyDescent="0.3">
      <c r="B15" s="55"/>
      <c r="C15" s="59"/>
      <c r="D15" s="59" t="s">
        <v>132</v>
      </c>
    </row>
    <row r="16" spans="1:4" x14ac:dyDescent="0.25">
      <c r="B16" s="56" t="s">
        <v>134</v>
      </c>
      <c r="C16" s="41" t="s">
        <v>112</v>
      </c>
      <c r="D16" s="56" t="s">
        <v>114</v>
      </c>
    </row>
    <row r="17" spans="2:4" x14ac:dyDescent="0.25">
      <c r="B17" s="57"/>
      <c r="C17" s="41" t="s">
        <v>135</v>
      </c>
      <c r="D17" s="57"/>
    </row>
    <row r="18" spans="2:4" x14ac:dyDescent="0.25">
      <c r="B18" s="57"/>
      <c r="C18" s="41" t="s">
        <v>113</v>
      </c>
      <c r="D18" s="57"/>
    </row>
    <row r="19" spans="2:4" x14ac:dyDescent="0.25">
      <c r="B19" s="57"/>
      <c r="C19" s="41"/>
      <c r="D19" s="57"/>
    </row>
    <row r="20" spans="2:4" ht="30.75" customHeight="1" x14ac:dyDescent="0.25">
      <c r="B20" s="71" t="s">
        <v>136</v>
      </c>
      <c r="C20" s="68" t="s">
        <v>137</v>
      </c>
      <c r="D20" s="68"/>
    </row>
    <row r="21" spans="2:4" ht="19.5" customHeight="1" x14ac:dyDescent="0.25">
      <c r="B21" s="72"/>
      <c r="C21" s="69" t="s">
        <v>138</v>
      </c>
      <c r="D21" s="69"/>
    </row>
    <row r="22" spans="2:4" ht="28.5" customHeight="1" x14ac:dyDescent="0.25">
      <c r="B22" s="72"/>
      <c r="C22" s="51" t="s">
        <v>139</v>
      </c>
      <c r="D22" s="51"/>
    </row>
    <row r="23" spans="2:4" ht="23.25" customHeight="1" x14ac:dyDescent="0.25">
      <c r="B23" s="72"/>
      <c r="C23" s="51" t="s">
        <v>140</v>
      </c>
      <c r="D23" s="51"/>
    </row>
    <row r="24" spans="2:4" ht="23.25" customHeight="1" x14ac:dyDescent="0.25">
      <c r="B24" s="72"/>
      <c r="C24" s="70" t="s">
        <v>141</v>
      </c>
      <c r="D24" s="70"/>
    </row>
    <row r="25" spans="2:4" ht="35.25" customHeight="1" x14ac:dyDescent="0.25">
      <c r="B25" s="72"/>
      <c r="C25" s="51" t="s">
        <v>176</v>
      </c>
      <c r="D25" s="51"/>
    </row>
    <row r="26" spans="2:4" ht="18.75" customHeight="1" x14ac:dyDescent="0.25">
      <c r="B26" s="73"/>
      <c r="C26" s="51" t="s">
        <v>175</v>
      </c>
      <c r="D26" s="51"/>
    </row>
    <row r="27" spans="2:4" ht="18.75" customHeight="1" x14ac:dyDescent="0.25">
      <c r="B27" s="74"/>
      <c r="C27" s="46"/>
      <c r="D27" s="46"/>
    </row>
    <row r="28" spans="2:4" ht="18.75" customHeight="1" x14ac:dyDescent="0.25">
      <c r="B28" s="74"/>
      <c r="C28" s="46"/>
      <c r="D28" s="46"/>
    </row>
    <row r="29" spans="2:4" ht="33" customHeight="1" x14ac:dyDescent="0.25">
      <c r="B29" s="48" t="s">
        <v>144</v>
      </c>
      <c r="C29" s="66" t="s">
        <v>143</v>
      </c>
      <c r="D29" s="67"/>
    </row>
    <row r="30" spans="2:4" ht="27.75" customHeight="1" x14ac:dyDescent="0.25">
      <c r="B30" s="75" t="s">
        <v>145</v>
      </c>
      <c r="C30" s="53" t="s">
        <v>154</v>
      </c>
      <c r="D30" s="76"/>
    </row>
    <row r="31" spans="2:4" ht="39.75" customHeight="1" x14ac:dyDescent="0.25">
      <c r="B31" s="77" t="s">
        <v>146</v>
      </c>
      <c r="C31" s="51" t="s">
        <v>149</v>
      </c>
      <c r="D31" s="52"/>
    </row>
    <row r="32" spans="2:4" ht="35.25" customHeight="1" x14ac:dyDescent="0.25">
      <c r="B32" s="77" t="s">
        <v>147</v>
      </c>
      <c r="C32" s="51" t="s">
        <v>150</v>
      </c>
      <c r="D32" s="52"/>
    </row>
    <row r="33" spans="2:4" ht="36.75" customHeight="1" x14ac:dyDescent="0.25">
      <c r="B33" s="77" t="s">
        <v>148</v>
      </c>
      <c r="C33" s="51" t="s">
        <v>151</v>
      </c>
      <c r="D33" s="52"/>
    </row>
    <row r="34" spans="2:4" ht="24.75" customHeight="1" x14ac:dyDescent="0.25">
      <c r="B34" s="77" t="s">
        <v>152</v>
      </c>
      <c r="C34" s="51" t="s">
        <v>153</v>
      </c>
      <c r="D34" s="52"/>
    </row>
    <row r="35" spans="2:4" ht="39" customHeight="1" x14ac:dyDescent="0.25">
      <c r="B35" s="78" t="s">
        <v>156</v>
      </c>
      <c r="C35" s="79" t="s">
        <v>157</v>
      </c>
      <c r="D35" s="80"/>
    </row>
  </sheetData>
  <mergeCells count="20">
    <mergeCell ref="C30:D30"/>
    <mergeCell ref="B14:B15"/>
    <mergeCell ref="B16:B19"/>
    <mergeCell ref="D16:D19"/>
    <mergeCell ref="C14:C15"/>
    <mergeCell ref="D14:D15"/>
    <mergeCell ref="C23:D23"/>
    <mergeCell ref="C25:D25"/>
    <mergeCell ref="C26:D26"/>
    <mergeCell ref="C29:D29"/>
    <mergeCell ref="C20:D20"/>
    <mergeCell ref="C21:D21"/>
    <mergeCell ref="C22:D22"/>
    <mergeCell ref="C24:D24"/>
    <mergeCell ref="B20:B26"/>
    <mergeCell ref="C31:D31"/>
    <mergeCell ref="C32:D32"/>
    <mergeCell ref="C33:D33"/>
    <mergeCell ref="C34:D34"/>
    <mergeCell ref="C35:D35"/>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7911F-44FD-4D75-B2E9-A6C43A6B487F}">
  <dimension ref="A1:J39"/>
  <sheetViews>
    <sheetView workbookViewId="0">
      <pane ySplit="3" topLeftCell="A4" activePane="bottomLeft" state="frozen"/>
      <selection pane="bottomLeft" activeCell="A2" sqref="A2"/>
    </sheetView>
  </sheetViews>
  <sheetFormatPr defaultColWidth="18.7109375" defaultRowHeight="15" x14ac:dyDescent="0.25"/>
  <cols>
    <col min="1" max="1" width="21.5703125" style="7" customWidth="1"/>
    <col min="3" max="4" width="15.5703125" customWidth="1"/>
    <col min="5" max="5" width="16" customWidth="1"/>
    <col min="6" max="6" width="15.140625" customWidth="1"/>
    <col min="7" max="7" width="18.7109375" style="21"/>
    <col min="9" max="9" width="17" customWidth="1"/>
    <col min="10" max="10" width="13.5703125" customWidth="1"/>
  </cols>
  <sheetData>
    <row r="1" spans="1:10" x14ac:dyDescent="0.25">
      <c r="B1" s="38" t="s">
        <v>96</v>
      </c>
      <c r="C1" s="38"/>
      <c r="D1" s="38"/>
      <c r="E1" s="38"/>
    </row>
    <row r="3" spans="1:10" x14ac:dyDescent="0.25">
      <c r="A3" s="6" t="s">
        <v>13</v>
      </c>
      <c r="B3" s="1" t="s">
        <v>14</v>
      </c>
      <c r="C3" s="1" t="s">
        <v>19</v>
      </c>
      <c r="D3" s="1"/>
      <c r="E3" s="1"/>
      <c r="F3" s="1"/>
      <c r="G3" s="20"/>
      <c r="H3" s="1"/>
      <c r="I3" s="1"/>
    </row>
    <row r="4" spans="1:10" x14ac:dyDescent="0.25">
      <c r="A4" s="7" t="s">
        <v>34</v>
      </c>
      <c r="B4" t="s">
        <v>43</v>
      </c>
      <c r="C4">
        <v>190</v>
      </c>
      <c r="E4" t="s">
        <v>37</v>
      </c>
      <c r="F4" t="s">
        <v>15</v>
      </c>
      <c r="G4" s="21">
        <f>2*90</f>
        <v>180</v>
      </c>
      <c r="H4" s="10" t="s">
        <v>52</v>
      </c>
      <c r="I4" t="s">
        <v>38</v>
      </c>
      <c r="J4">
        <v>220</v>
      </c>
    </row>
    <row r="5" spans="1:10" x14ac:dyDescent="0.25">
      <c r="B5" t="s">
        <v>16</v>
      </c>
      <c r="C5">
        <v>100</v>
      </c>
      <c r="F5" t="s">
        <v>38</v>
      </c>
      <c r="G5" s="21">
        <v>220</v>
      </c>
      <c r="I5" t="s">
        <v>55</v>
      </c>
      <c r="J5">
        <v>120</v>
      </c>
    </row>
    <row r="6" spans="1:10" x14ac:dyDescent="0.25">
      <c r="B6" t="s">
        <v>17</v>
      </c>
      <c r="C6">
        <v>110</v>
      </c>
      <c r="F6" t="s">
        <v>41</v>
      </c>
      <c r="G6" s="21">
        <v>150</v>
      </c>
      <c r="I6" t="s">
        <v>53</v>
      </c>
      <c r="J6">
        <v>150</v>
      </c>
    </row>
    <row r="7" spans="1:10" x14ac:dyDescent="0.25">
      <c r="B7" t="s">
        <v>18</v>
      </c>
      <c r="C7">
        <v>450</v>
      </c>
      <c r="F7" t="s">
        <v>21</v>
      </c>
      <c r="G7" s="21">
        <v>120</v>
      </c>
      <c r="I7" t="s">
        <v>56</v>
      </c>
      <c r="J7">
        <v>40</v>
      </c>
    </row>
    <row r="8" spans="1:10" x14ac:dyDescent="0.25">
      <c r="B8" t="s">
        <v>58</v>
      </c>
      <c r="C8">
        <f>25*4</f>
        <v>100</v>
      </c>
      <c r="F8" t="s">
        <v>47</v>
      </c>
      <c r="G8" s="21">
        <v>400</v>
      </c>
      <c r="I8" t="s">
        <v>45</v>
      </c>
      <c r="J8">
        <v>25</v>
      </c>
    </row>
    <row r="9" spans="1:10" x14ac:dyDescent="0.25">
      <c r="B9" s="3" t="s">
        <v>42</v>
      </c>
      <c r="C9" s="3">
        <f>SUM(C4:C8)</f>
        <v>950</v>
      </c>
      <c r="D9" s="3"/>
      <c r="F9" t="s">
        <v>58</v>
      </c>
      <c r="G9" s="21">
        <f>25*4</f>
        <v>100</v>
      </c>
    </row>
    <row r="10" spans="1:10" x14ac:dyDescent="0.25">
      <c r="E10" t="s">
        <v>40</v>
      </c>
      <c r="F10" t="s">
        <v>45</v>
      </c>
      <c r="G10" s="22">
        <f>SUM(G4:G9)</f>
        <v>1170</v>
      </c>
      <c r="I10" s="14" t="s">
        <v>66</v>
      </c>
      <c r="J10" s="14">
        <f>SUM(J4:J8)</f>
        <v>555</v>
      </c>
    </row>
    <row r="11" spans="1:10" x14ac:dyDescent="0.25">
      <c r="B11" s="10" t="s">
        <v>44</v>
      </c>
      <c r="C11" s="10">
        <f>C9/4</f>
        <v>237.5</v>
      </c>
      <c r="D11" s="12"/>
      <c r="E11" s="10" t="s">
        <v>46</v>
      </c>
      <c r="F11" s="10"/>
      <c r="G11" s="11">
        <f>G10/4</f>
        <v>292.5</v>
      </c>
      <c r="I11" s="10" t="s">
        <v>54</v>
      </c>
      <c r="J11" s="10">
        <f>J10/4</f>
        <v>138.75</v>
      </c>
    </row>
    <row r="12" spans="1:10" x14ac:dyDescent="0.25">
      <c r="B12" s="12"/>
      <c r="C12" s="12"/>
      <c r="D12" s="12"/>
      <c r="G12" s="22"/>
      <c r="I12" s="14"/>
      <c r="J12" s="14"/>
    </row>
    <row r="13" spans="1:10" x14ac:dyDescent="0.25">
      <c r="A13" s="8" t="s">
        <v>9</v>
      </c>
      <c r="B13" t="s">
        <v>20</v>
      </c>
      <c r="C13">
        <v>240</v>
      </c>
      <c r="D13" s="12"/>
    </row>
    <row r="14" spans="1:10" x14ac:dyDescent="0.25">
      <c r="B14" t="s">
        <v>21</v>
      </c>
      <c r="C14">
        <v>75</v>
      </c>
      <c r="D14" s="12"/>
    </row>
    <row r="15" spans="1:10" x14ac:dyDescent="0.25">
      <c r="B15" t="s">
        <v>22</v>
      </c>
      <c r="C15">
        <v>50</v>
      </c>
      <c r="D15" s="12"/>
      <c r="E15" t="s">
        <v>48</v>
      </c>
      <c r="F15" t="s">
        <v>15</v>
      </c>
      <c r="G15" s="21">
        <f>2*90</f>
        <v>180</v>
      </c>
    </row>
    <row r="16" spans="1:10" x14ac:dyDescent="0.25">
      <c r="B16" t="s">
        <v>35</v>
      </c>
      <c r="C16" s="3">
        <f>SUM(C13:C15)</f>
        <v>365</v>
      </c>
      <c r="D16" s="14"/>
      <c r="F16" t="s">
        <v>49</v>
      </c>
      <c r="G16" s="21">
        <v>425</v>
      </c>
    </row>
    <row r="17" spans="1:7" x14ac:dyDescent="0.25">
      <c r="B17" s="10" t="s">
        <v>29</v>
      </c>
      <c r="C17" s="11">
        <f>C16/8</f>
        <v>45.625</v>
      </c>
      <c r="D17" s="13"/>
      <c r="F17" t="s">
        <v>41</v>
      </c>
      <c r="G17" s="21">
        <v>90</v>
      </c>
    </row>
    <row r="18" spans="1:7" x14ac:dyDescent="0.25">
      <c r="A18" s="9" t="s">
        <v>10</v>
      </c>
      <c r="B18" t="s">
        <v>36</v>
      </c>
      <c r="C18">
        <f>3.5*2</f>
        <v>7</v>
      </c>
      <c r="D18" s="12"/>
      <c r="F18" t="s">
        <v>21</v>
      </c>
      <c r="G18" s="21">
        <v>120</v>
      </c>
    </row>
    <row r="19" spans="1:7" x14ac:dyDescent="0.25">
      <c r="A19" s="9"/>
      <c r="B19" t="s">
        <v>18</v>
      </c>
      <c r="C19">
        <v>25</v>
      </c>
      <c r="D19" s="12"/>
      <c r="F19" t="s">
        <v>47</v>
      </c>
      <c r="G19" s="21">
        <v>300</v>
      </c>
    </row>
    <row r="20" spans="1:7" x14ac:dyDescent="0.25">
      <c r="A20" s="9"/>
      <c r="B20" t="s">
        <v>23</v>
      </c>
      <c r="C20">
        <v>25</v>
      </c>
      <c r="D20" s="12"/>
      <c r="F20" t="s">
        <v>39</v>
      </c>
      <c r="G20" s="22">
        <f>SUM(G15:G19)</f>
        <v>1115</v>
      </c>
    </row>
    <row r="21" spans="1:7" x14ac:dyDescent="0.25">
      <c r="B21" t="s">
        <v>24</v>
      </c>
      <c r="C21" s="3">
        <f>SUM(C18:C20)</f>
        <v>57</v>
      </c>
      <c r="D21" s="14"/>
      <c r="E21" s="10"/>
      <c r="F21" s="10" t="s">
        <v>46</v>
      </c>
      <c r="G21" s="11">
        <f>G20/3</f>
        <v>371.66666666666669</v>
      </c>
    </row>
    <row r="22" spans="1:7" x14ac:dyDescent="0.25">
      <c r="B22" s="10" t="s">
        <v>30</v>
      </c>
      <c r="C22" s="19">
        <v>57</v>
      </c>
      <c r="D22" s="14"/>
      <c r="E22" t="s">
        <v>50</v>
      </c>
      <c r="F22" t="s">
        <v>51</v>
      </c>
      <c r="G22" s="21">
        <v>140</v>
      </c>
    </row>
    <row r="23" spans="1:7" x14ac:dyDescent="0.25">
      <c r="A23" s="9" t="s">
        <v>11</v>
      </c>
      <c r="B23" t="s">
        <v>26</v>
      </c>
      <c r="C23">
        <v>3</v>
      </c>
      <c r="F23" t="s">
        <v>41</v>
      </c>
      <c r="G23" s="21">
        <v>100</v>
      </c>
    </row>
    <row r="24" spans="1:7" x14ac:dyDescent="0.25">
      <c r="B24" t="s">
        <v>18</v>
      </c>
      <c r="C24">
        <v>20</v>
      </c>
      <c r="F24" t="s">
        <v>16</v>
      </c>
      <c r="G24" s="21">
        <v>150</v>
      </c>
    </row>
    <row r="25" spans="1:7" x14ac:dyDescent="0.25">
      <c r="B25" t="s">
        <v>23</v>
      </c>
      <c r="C25">
        <v>20</v>
      </c>
      <c r="F25" t="s">
        <v>62</v>
      </c>
      <c r="G25" s="21">
        <v>20</v>
      </c>
    </row>
    <row r="26" spans="1:7" x14ac:dyDescent="0.25">
      <c r="B26" t="s">
        <v>24</v>
      </c>
      <c r="C26" s="14">
        <f>SUM(C23:C25)</f>
        <v>43</v>
      </c>
      <c r="D26" s="14"/>
      <c r="F26" s="3" t="s">
        <v>39</v>
      </c>
      <c r="G26" s="22">
        <f>SUM(G22:G25)</f>
        <v>410</v>
      </c>
    </row>
    <row r="27" spans="1:7" x14ac:dyDescent="0.25">
      <c r="B27" s="10" t="s">
        <v>25</v>
      </c>
      <c r="C27" s="10">
        <v>43</v>
      </c>
      <c r="D27" s="12"/>
      <c r="F27" t="s">
        <v>46</v>
      </c>
      <c r="G27" s="21">
        <f>G26/2</f>
        <v>205</v>
      </c>
    </row>
    <row r="28" spans="1:7" x14ac:dyDescent="0.25">
      <c r="A28" s="9" t="s">
        <v>12</v>
      </c>
      <c r="B28" t="s">
        <v>27</v>
      </c>
      <c r="C28">
        <v>220</v>
      </c>
    </row>
    <row r="29" spans="1:7" x14ac:dyDescent="0.25">
      <c r="B29" t="s">
        <v>28</v>
      </c>
      <c r="C29">
        <v>250</v>
      </c>
    </row>
    <row r="30" spans="1:7" x14ac:dyDescent="0.25">
      <c r="B30" t="s">
        <v>57</v>
      </c>
      <c r="C30">
        <v>20</v>
      </c>
    </row>
    <row r="31" spans="1:7" x14ac:dyDescent="0.25">
      <c r="B31" t="s">
        <v>24</v>
      </c>
      <c r="C31" s="3">
        <f>SUM(C28:C30)</f>
        <v>490</v>
      </c>
      <c r="D31" s="3"/>
    </row>
    <row r="32" spans="1:7" x14ac:dyDescent="0.25">
      <c r="B32" s="10" t="s">
        <v>31</v>
      </c>
      <c r="C32" s="11">
        <f>C31/4</f>
        <v>122.5</v>
      </c>
      <c r="D32" s="13"/>
    </row>
    <row r="33" spans="1:4" x14ac:dyDescent="0.25">
      <c r="D33" s="12"/>
    </row>
    <row r="34" spans="1:4" x14ac:dyDescent="0.25">
      <c r="A34" s="7" t="s">
        <v>63</v>
      </c>
      <c r="B34" t="s">
        <v>64</v>
      </c>
      <c r="C34">
        <v>380</v>
      </c>
      <c r="D34" s="12"/>
    </row>
    <row r="35" spans="1:4" x14ac:dyDescent="0.25">
      <c r="B35" t="s">
        <v>47</v>
      </c>
      <c r="C35" s="21">
        <v>150</v>
      </c>
      <c r="D35" s="13"/>
    </row>
    <row r="36" spans="1:4" x14ac:dyDescent="0.25">
      <c r="B36" t="s">
        <v>65</v>
      </c>
      <c r="C36">
        <v>75</v>
      </c>
      <c r="D36" s="12"/>
    </row>
    <row r="37" spans="1:4" x14ac:dyDescent="0.25">
      <c r="B37" t="s">
        <v>57</v>
      </c>
      <c r="C37">
        <v>20</v>
      </c>
      <c r="D37" s="12"/>
    </row>
    <row r="38" spans="1:4" x14ac:dyDescent="0.25">
      <c r="B38" t="s">
        <v>66</v>
      </c>
      <c r="C38">
        <f>SUM(C34:C37)</f>
        <v>625</v>
      </c>
      <c r="D38" s="12"/>
    </row>
    <row r="39" spans="1:4" x14ac:dyDescent="0.25">
      <c r="B39" s="10" t="s">
        <v>67</v>
      </c>
      <c r="C39" s="10">
        <f>C38/4</f>
        <v>156.25</v>
      </c>
      <c r="D3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1141E-5E2D-477D-89E9-F7CA81BE8ABE}">
  <dimension ref="A1:G18"/>
  <sheetViews>
    <sheetView workbookViewId="0">
      <selection activeCell="F14" sqref="F14:G14"/>
    </sheetView>
  </sheetViews>
  <sheetFormatPr defaultRowHeight="15" x14ac:dyDescent="0.25"/>
  <cols>
    <col min="1" max="2" width="21" customWidth="1"/>
    <col min="3" max="3" width="16.140625" customWidth="1"/>
    <col min="4" max="4" width="15.140625" customWidth="1"/>
    <col min="7" max="7" width="14.7109375" customWidth="1"/>
  </cols>
  <sheetData>
    <row r="1" spans="1:7" x14ac:dyDescent="0.25">
      <c r="A1" s="18" t="s">
        <v>3</v>
      </c>
      <c r="B1" s="18" t="s">
        <v>68</v>
      </c>
      <c r="C1" s="18" t="s">
        <v>0</v>
      </c>
      <c r="D1" s="2" t="s">
        <v>1</v>
      </c>
    </row>
    <row r="2" spans="1:7" x14ac:dyDescent="0.25">
      <c r="A2" s="15" t="s">
        <v>2</v>
      </c>
      <c r="B2">
        <v>14000</v>
      </c>
      <c r="C2">
        <v>14000</v>
      </c>
      <c r="D2">
        <v>14000</v>
      </c>
    </row>
    <row r="3" spans="1:7" x14ac:dyDescent="0.25">
      <c r="A3" s="3" t="s">
        <v>4</v>
      </c>
      <c r="B3" s="29">
        <v>12500</v>
      </c>
      <c r="C3">
        <v>12500</v>
      </c>
      <c r="D3">
        <v>12500</v>
      </c>
    </row>
    <row r="4" spans="1:7" x14ac:dyDescent="0.25">
      <c r="A4" t="s">
        <v>69</v>
      </c>
      <c r="B4" s="30">
        <v>7500</v>
      </c>
      <c r="C4">
        <v>7200</v>
      </c>
      <c r="D4">
        <v>6000</v>
      </c>
    </row>
    <row r="5" spans="1:7" x14ac:dyDescent="0.25">
      <c r="A5" s="16" t="s">
        <v>70</v>
      </c>
      <c r="B5" s="16">
        <v>7500</v>
      </c>
      <c r="C5">
        <v>5900</v>
      </c>
      <c r="D5">
        <v>4800</v>
      </c>
    </row>
    <row r="6" spans="1:7" x14ac:dyDescent="0.25">
      <c r="A6" s="16" t="s">
        <v>18</v>
      </c>
      <c r="B6" s="16">
        <v>5500</v>
      </c>
      <c r="C6">
        <v>5000</v>
      </c>
      <c r="D6">
        <v>4000</v>
      </c>
    </row>
    <row r="7" spans="1:7" x14ac:dyDescent="0.25">
      <c r="A7" s="17" t="s">
        <v>71</v>
      </c>
      <c r="B7" s="17">
        <v>5800</v>
      </c>
      <c r="C7">
        <v>4500</v>
      </c>
      <c r="D7">
        <v>4000</v>
      </c>
    </row>
    <row r="8" spans="1:7" x14ac:dyDescent="0.25">
      <c r="A8" s="17" t="s">
        <v>5</v>
      </c>
      <c r="B8" s="17">
        <v>5100</v>
      </c>
      <c r="C8">
        <v>5100</v>
      </c>
      <c r="D8">
        <v>5100</v>
      </c>
    </row>
    <row r="9" spans="1:7" x14ac:dyDescent="0.25">
      <c r="A9" s="17" t="s">
        <v>6</v>
      </c>
      <c r="B9" s="17">
        <v>3000</v>
      </c>
      <c r="C9">
        <v>3000</v>
      </c>
      <c r="D9">
        <v>2900</v>
      </c>
    </row>
    <row r="10" spans="1:7" x14ac:dyDescent="0.25">
      <c r="A10" s="17" t="s">
        <v>72</v>
      </c>
      <c r="B10" s="17">
        <v>1600</v>
      </c>
      <c r="C10">
        <v>1600</v>
      </c>
      <c r="D10">
        <v>1600</v>
      </c>
    </row>
    <row r="11" spans="1:7" x14ac:dyDescent="0.25">
      <c r="A11" s="17" t="s">
        <v>7</v>
      </c>
      <c r="B11" s="17">
        <v>7100</v>
      </c>
      <c r="C11">
        <v>7000</v>
      </c>
      <c r="D11">
        <v>6200</v>
      </c>
    </row>
    <row r="12" spans="1:7" x14ac:dyDescent="0.25">
      <c r="A12" s="17" t="s">
        <v>73</v>
      </c>
      <c r="B12" s="17">
        <v>1400</v>
      </c>
      <c r="C12" s="25">
        <v>1200</v>
      </c>
      <c r="D12" s="25">
        <v>900</v>
      </c>
    </row>
    <row r="13" spans="1:7" x14ac:dyDescent="0.25">
      <c r="A13" s="17"/>
      <c r="B13" s="17"/>
      <c r="C13" s="25"/>
      <c r="D13" s="25"/>
    </row>
    <row r="14" spans="1:7" x14ac:dyDescent="0.25">
      <c r="A14" s="4" t="s">
        <v>8</v>
      </c>
      <c r="B14" s="4">
        <f>SUM(B2:B12)</f>
        <v>71000</v>
      </c>
      <c r="C14" s="5">
        <f>SUM(C2:C12)</f>
        <v>67000</v>
      </c>
      <c r="D14" s="3">
        <f>SUM(D2:D12)</f>
        <v>62000</v>
      </c>
      <c r="F14" t="s">
        <v>94</v>
      </c>
      <c r="G14">
        <f>SUM(B14:D14)</f>
        <v>200000</v>
      </c>
    </row>
    <row r="18" spans="1:2" x14ac:dyDescent="0.25">
      <c r="A18" s="16"/>
      <c r="B18"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C0CB-4B0C-4EDF-AE97-65F06D707CD0}">
  <dimension ref="B1:D12"/>
  <sheetViews>
    <sheetView topLeftCell="B1" workbookViewId="0">
      <selection activeCell="C4" sqref="C4"/>
    </sheetView>
  </sheetViews>
  <sheetFormatPr defaultRowHeight="15" x14ac:dyDescent="0.25"/>
  <cols>
    <col min="1" max="1" width="14.5703125" customWidth="1"/>
    <col min="2" max="2" width="16.140625" customWidth="1"/>
    <col min="3" max="3" width="18.7109375" customWidth="1"/>
    <col min="4" max="4" width="11.7109375" customWidth="1"/>
    <col min="5" max="5" width="9.42578125" customWidth="1"/>
    <col min="6" max="6" width="11.5703125" customWidth="1"/>
    <col min="7" max="7" width="12" customWidth="1"/>
    <col min="8" max="8" width="11.42578125" customWidth="1"/>
    <col min="9" max="9" width="11.7109375" customWidth="1"/>
    <col min="10" max="10" width="11" customWidth="1"/>
    <col min="11" max="11" width="10.140625" customWidth="1"/>
    <col min="16" max="16" width="11.5703125" customWidth="1"/>
  </cols>
  <sheetData>
    <row r="1" spans="2:4" x14ac:dyDescent="0.25">
      <c r="B1" s="10" t="s">
        <v>82</v>
      </c>
      <c r="C1" s="10" t="s">
        <v>85</v>
      </c>
      <c r="D1" s="10" t="s">
        <v>76</v>
      </c>
    </row>
    <row r="2" spans="2:4" x14ac:dyDescent="0.25">
      <c r="B2" t="s">
        <v>32</v>
      </c>
      <c r="C2" s="23">
        <v>237</v>
      </c>
      <c r="D2" t="s">
        <v>77</v>
      </c>
    </row>
    <row r="3" spans="2:4" x14ac:dyDescent="0.25">
      <c r="B3" t="s">
        <v>33</v>
      </c>
      <c r="C3" s="23">
        <v>45</v>
      </c>
      <c r="D3" t="s">
        <v>77</v>
      </c>
    </row>
    <row r="4" spans="2:4" x14ac:dyDescent="0.25">
      <c r="B4" t="s">
        <v>63</v>
      </c>
      <c r="C4" s="24">
        <v>156.25</v>
      </c>
      <c r="D4" t="s">
        <v>77</v>
      </c>
    </row>
    <row r="5" spans="2:4" x14ac:dyDescent="0.25">
      <c r="B5" t="s">
        <v>37</v>
      </c>
      <c r="C5">
        <v>292</v>
      </c>
      <c r="D5" t="s">
        <v>87</v>
      </c>
    </row>
    <row r="6" spans="2:4" x14ac:dyDescent="0.25">
      <c r="B6" t="s">
        <v>48</v>
      </c>
      <c r="C6">
        <v>371</v>
      </c>
      <c r="D6" t="s">
        <v>87</v>
      </c>
    </row>
    <row r="7" spans="2:4" x14ac:dyDescent="0.25">
      <c r="B7" t="s">
        <v>61</v>
      </c>
      <c r="C7">
        <v>205</v>
      </c>
      <c r="D7" t="s">
        <v>87</v>
      </c>
    </row>
    <row r="8" spans="2:4" x14ac:dyDescent="0.25">
      <c r="B8" t="s">
        <v>60</v>
      </c>
      <c r="C8">
        <v>123</v>
      </c>
      <c r="D8" t="s">
        <v>87</v>
      </c>
    </row>
    <row r="9" spans="2:4" x14ac:dyDescent="0.25">
      <c r="B9" t="s">
        <v>52</v>
      </c>
      <c r="C9">
        <v>138</v>
      </c>
      <c r="D9" t="s">
        <v>87</v>
      </c>
    </row>
    <row r="10" spans="2:4" x14ac:dyDescent="0.25">
      <c r="B10" t="s">
        <v>83</v>
      </c>
      <c r="C10">
        <v>57</v>
      </c>
      <c r="D10" t="s">
        <v>87</v>
      </c>
    </row>
    <row r="11" spans="2:4" x14ac:dyDescent="0.25">
      <c r="B11" t="s">
        <v>59</v>
      </c>
      <c r="C11">
        <v>43</v>
      </c>
      <c r="D11" t="s">
        <v>87</v>
      </c>
    </row>
    <row r="12" spans="2:4" x14ac:dyDescent="0.25">
      <c r="B12" s="32"/>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CD868-3676-4E3F-B89A-AA767F6A079B}">
  <dimension ref="A1:P337"/>
  <sheetViews>
    <sheetView workbookViewId="0">
      <pane ySplit="1" topLeftCell="A331" activePane="bottomLeft" state="frozen"/>
      <selection pane="bottomLeft" activeCell="I332" sqref="I332"/>
    </sheetView>
  </sheetViews>
  <sheetFormatPr defaultRowHeight="15" x14ac:dyDescent="0.25"/>
  <cols>
    <col min="1" max="1" width="11.5703125" customWidth="1"/>
    <col min="2" max="2" width="10.5703125" customWidth="1"/>
    <col min="3" max="3" width="19.28515625" customWidth="1"/>
    <col min="4" max="4" width="13" customWidth="1"/>
    <col min="5" max="5" width="11.42578125" customWidth="1"/>
    <col min="6" max="6" width="11.5703125" customWidth="1"/>
    <col min="7" max="7" width="11.42578125" customWidth="1"/>
    <col min="8" max="8" width="7.140625" customWidth="1"/>
    <col min="10" max="10" width="9.5703125" bestFit="1" customWidth="1"/>
    <col min="11" max="11" width="13.140625" bestFit="1" customWidth="1"/>
    <col min="12" max="12" width="12" bestFit="1" customWidth="1"/>
    <col min="14" max="14" width="12.140625" customWidth="1"/>
    <col min="16" max="16" width="16.42578125" customWidth="1"/>
  </cols>
  <sheetData>
    <row r="1" spans="1:16" x14ac:dyDescent="0.25">
      <c r="A1" s="28" t="s">
        <v>102</v>
      </c>
      <c r="B1" s="19" t="s">
        <v>80</v>
      </c>
      <c r="C1" s="19" t="s">
        <v>82</v>
      </c>
      <c r="D1" s="19" t="s">
        <v>79</v>
      </c>
      <c r="E1" s="19" t="s">
        <v>81</v>
      </c>
      <c r="F1" s="19" t="s">
        <v>86</v>
      </c>
      <c r="G1" s="19" t="s">
        <v>39</v>
      </c>
      <c r="H1" s="14"/>
      <c r="I1" t="s">
        <v>89</v>
      </c>
      <c r="J1" s="11">
        <f>SUM(G2:G107)</f>
        <v>122187</v>
      </c>
      <c r="K1" t="s">
        <v>0</v>
      </c>
      <c r="L1" s="11">
        <f>SUM(G108:G217)</f>
        <v>104968.25</v>
      </c>
      <c r="M1" s="12" t="s">
        <v>1</v>
      </c>
      <c r="N1" s="11">
        <f>SUM(G218:G337)</f>
        <v>103417</v>
      </c>
      <c r="O1" s="38" t="s">
        <v>94</v>
      </c>
      <c r="P1" s="37">
        <f>SUM(J1+L1+N1)</f>
        <v>330572.25</v>
      </c>
    </row>
    <row r="2" spans="1:16" x14ac:dyDescent="0.25">
      <c r="A2">
        <v>1</v>
      </c>
      <c r="B2" s="34">
        <v>44562</v>
      </c>
      <c r="C2" s="33" t="s">
        <v>32</v>
      </c>
      <c r="D2" t="s">
        <v>77</v>
      </c>
      <c r="E2">
        <v>12</v>
      </c>
      <c r="F2">
        <f>VLOOKUP(C2,'  Menucard-Sales'!$B$2:$C$11,2,0)</f>
        <v>237</v>
      </c>
      <c r="G2">
        <f>F2*E2</f>
        <v>2844</v>
      </c>
      <c r="P2" s="21">
        <f>P1-200000</f>
        <v>130572.25</v>
      </c>
    </row>
    <row r="3" spans="1:16" x14ac:dyDescent="0.25">
      <c r="A3">
        <v>2</v>
      </c>
      <c r="B3" s="34">
        <v>44562</v>
      </c>
      <c r="C3" s="33" t="s">
        <v>63</v>
      </c>
      <c r="D3" t="s">
        <v>77</v>
      </c>
      <c r="E3">
        <v>20</v>
      </c>
      <c r="F3">
        <f>VLOOKUP(C3,'  Menucard-Sales'!$B$2:$C$11,2,0)</f>
        <v>156.25</v>
      </c>
      <c r="G3">
        <f t="shared" ref="G3:G66" si="0">F3*E3</f>
        <v>3125</v>
      </c>
    </row>
    <row r="4" spans="1:16" x14ac:dyDescent="0.25">
      <c r="A4">
        <v>3</v>
      </c>
      <c r="B4" s="34">
        <v>44562</v>
      </c>
      <c r="C4" s="33" t="s">
        <v>37</v>
      </c>
      <c r="D4" s="33" t="str">
        <f>VLOOKUP(C4,'  Menucard-Sales'!$B$2:$D$11,3,0)</f>
        <v>Non-Veg</v>
      </c>
      <c r="E4">
        <v>14</v>
      </c>
      <c r="F4">
        <f>VLOOKUP(C4,'  Menucard-Sales'!$B$2:$C$11,2,0)</f>
        <v>292</v>
      </c>
      <c r="G4">
        <f t="shared" si="0"/>
        <v>4088</v>
      </c>
      <c r="P4" s="21">
        <f>P1-328790</f>
        <v>1782.25</v>
      </c>
    </row>
    <row r="5" spans="1:16" x14ac:dyDescent="0.25">
      <c r="A5">
        <v>4</v>
      </c>
      <c r="B5" s="34">
        <v>44562</v>
      </c>
      <c r="C5" s="33" t="s">
        <v>61</v>
      </c>
      <c r="D5" s="33" t="str">
        <f>VLOOKUP(C5,'  Menucard-Sales'!$B$2:$D$11,3,0)</f>
        <v>Non-Veg</v>
      </c>
      <c r="E5">
        <v>12</v>
      </c>
      <c r="F5">
        <f>VLOOKUP(C5,'  Menucard-Sales'!$B$2:$C$11,2,0)</f>
        <v>205</v>
      </c>
      <c r="G5">
        <f t="shared" si="0"/>
        <v>2460</v>
      </c>
    </row>
    <row r="6" spans="1:16" x14ac:dyDescent="0.25">
      <c r="A6">
        <v>5</v>
      </c>
      <c r="B6" s="34">
        <v>44562</v>
      </c>
      <c r="C6" s="33" t="s">
        <v>83</v>
      </c>
      <c r="D6" s="33" t="str">
        <f>VLOOKUP(C6,'  Menucard-Sales'!$B$2:$D$11,3,0)</f>
        <v>Non-Veg</v>
      </c>
      <c r="E6">
        <v>34</v>
      </c>
      <c r="F6">
        <f>VLOOKUP(C6,'  Menucard-Sales'!$B$2:$C$11,2,0)</f>
        <v>57</v>
      </c>
      <c r="G6">
        <f t="shared" si="0"/>
        <v>1938</v>
      </c>
    </row>
    <row r="7" spans="1:16" x14ac:dyDescent="0.25">
      <c r="A7">
        <v>6</v>
      </c>
      <c r="B7" s="33">
        <v>44563</v>
      </c>
      <c r="C7" s="33" t="s">
        <v>32</v>
      </c>
      <c r="D7" t="s">
        <v>77</v>
      </c>
      <c r="E7">
        <v>11</v>
      </c>
      <c r="F7">
        <f>VLOOKUP(C7,'  Menucard-Sales'!$B$2:$C$11,2,0)</f>
        <v>237</v>
      </c>
      <c r="G7">
        <f t="shared" si="0"/>
        <v>2607</v>
      </c>
    </row>
    <row r="8" spans="1:16" x14ac:dyDescent="0.25">
      <c r="A8">
        <v>7</v>
      </c>
      <c r="B8" s="33">
        <v>44563</v>
      </c>
      <c r="C8" s="33" t="s">
        <v>33</v>
      </c>
      <c r="D8" t="s">
        <v>77</v>
      </c>
      <c r="E8">
        <v>12</v>
      </c>
      <c r="F8">
        <f>VLOOKUP(C8,'  Menucard-Sales'!$B$2:$C$11,2,0)</f>
        <v>45</v>
      </c>
      <c r="G8">
        <f t="shared" si="0"/>
        <v>540</v>
      </c>
    </row>
    <row r="9" spans="1:16" x14ac:dyDescent="0.25">
      <c r="A9">
        <v>8</v>
      </c>
      <c r="B9" s="33">
        <v>44563</v>
      </c>
      <c r="C9" s="33" t="s">
        <v>63</v>
      </c>
      <c r="D9" t="s">
        <v>77</v>
      </c>
      <c r="E9">
        <v>20</v>
      </c>
      <c r="F9">
        <f>VLOOKUP(C9,'  Menucard-Sales'!$B$2:$C$11,2,0)</f>
        <v>156.25</v>
      </c>
      <c r="G9">
        <f t="shared" si="0"/>
        <v>3125</v>
      </c>
    </row>
    <row r="10" spans="1:16" x14ac:dyDescent="0.25">
      <c r="A10">
        <v>9</v>
      </c>
      <c r="B10" s="33">
        <v>44563</v>
      </c>
      <c r="C10" s="33" t="s">
        <v>37</v>
      </c>
      <c r="D10" s="33" t="str">
        <f>VLOOKUP(C10,'  Menucard-Sales'!$B$2:$D$11,3,0)</f>
        <v>Non-Veg</v>
      </c>
      <c r="E10">
        <v>34</v>
      </c>
      <c r="F10">
        <f>VLOOKUP(C10,'  Menucard-Sales'!$B$2:$C$11,2,0)</f>
        <v>292</v>
      </c>
      <c r="G10">
        <f t="shared" si="0"/>
        <v>9928</v>
      </c>
    </row>
    <row r="11" spans="1:16" x14ac:dyDescent="0.25">
      <c r="A11">
        <v>10</v>
      </c>
      <c r="B11" s="33">
        <v>44563</v>
      </c>
      <c r="C11" s="33" t="s">
        <v>84</v>
      </c>
      <c r="D11" s="33" t="str">
        <f>VLOOKUP(C11,'  Menucard-Sales'!$B$2:$D$11,3,0)</f>
        <v>Non-Veg</v>
      </c>
      <c r="E11">
        <v>5</v>
      </c>
      <c r="F11">
        <f>VLOOKUP(C11,'  Menucard-Sales'!$B$2:$C$11,2,0)</f>
        <v>123</v>
      </c>
      <c r="G11">
        <f t="shared" si="0"/>
        <v>615</v>
      </c>
    </row>
    <row r="12" spans="1:16" x14ac:dyDescent="0.25">
      <c r="A12">
        <v>11</v>
      </c>
      <c r="B12" s="33">
        <v>44564</v>
      </c>
      <c r="C12" s="33" t="s">
        <v>32</v>
      </c>
      <c r="D12" s="33" t="s">
        <v>77</v>
      </c>
      <c r="E12">
        <v>12</v>
      </c>
      <c r="F12">
        <f>VLOOKUP(C12,'  Menucard-Sales'!$B$2:$C$11,2,0)</f>
        <v>237</v>
      </c>
      <c r="G12">
        <f t="shared" si="0"/>
        <v>2844</v>
      </c>
    </row>
    <row r="13" spans="1:16" x14ac:dyDescent="0.25">
      <c r="A13">
        <v>12</v>
      </c>
      <c r="B13" s="33">
        <v>44564</v>
      </c>
      <c r="C13" s="33" t="s">
        <v>63</v>
      </c>
      <c r="D13" s="33" t="str">
        <f>VLOOKUP(C13,'  Menucard-Sales'!$B$2:$D$11,3,0)</f>
        <v>Veg</v>
      </c>
      <c r="E13">
        <v>31</v>
      </c>
      <c r="F13">
        <f>VLOOKUP(C13,'  Menucard-Sales'!$B$2:$C$11,2,0)</f>
        <v>156.25</v>
      </c>
      <c r="G13">
        <f t="shared" si="0"/>
        <v>4843.75</v>
      </c>
    </row>
    <row r="14" spans="1:16" x14ac:dyDescent="0.25">
      <c r="A14">
        <v>13</v>
      </c>
      <c r="B14" s="33">
        <v>44564</v>
      </c>
      <c r="C14" s="33" t="s">
        <v>33</v>
      </c>
      <c r="D14" s="33" t="str">
        <f>VLOOKUP(C14,'  Menucard-Sales'!$B$2:$D$11,3,0)</f>
        <v>Veg</v>
      </c>
      <c r="E14">
        <v>11</v>
      </c>
      <c r="F14">
        <f>VLOOKUP(C14,'  Menucard-Sales'!$B$2:$C$11,2,0)</f>
        <v>45</v>
      </c>
      <c r="G14">
        <f t="shared" si="0"/>
        <v>495</v>
      </c>
    </row>
    <row r="15" spans="1:16" x14ac:dyDescent="0.25">
      <c r="A15">
        <v>14</v>
      </c>
      <c r="B15" s="33">
        <v>44564</v>
      </c>
      <c r="C15" s="33" t="s">
        <v>37</v>
      </c>
      <c r="D15" s="33" t="str">
        <f>VLOOKUP(C15,'  Menucard-Sales'!$B$2:$D$11,3,0)</f>
        <v>Non-Veg</v>
      </c>
      <c r="E15">
        <v>22</v>
      </c>
      <c r="F15">
        <f>VLOOKUP(C15,'  Menucard-Sales'!$B$2:$C$11,2,0)</f>
        <v>292</v>
      </c>
      <c r="G15">
        <f t="shared" si="0"/>
        <v>6424</v>
      </c>
    </row>
    <row r="16" spans="1:16" x14ac:dyDescent="0.25">
      <c r="A16">
        <v>15</v>
      </c>
      <c r="B16" s="33">
        <v>44564</v>
      </c>
      <c r="C16" s="33" t="s">
        <v>61</v>
      </c>
      <c r="D16" s="33" t="str">
        <f>VLOOKUP(C16,'  Menucard-Sales'!$B$2:$D$11,3,0)</f>
        <v>Non-Veg</v>
      </c>
      <c r="E16">
        <v>2</v>
      </c>
      <c r="F16">
        <f>VLOOKUP(C16,'  Menucard-Sales'!$B$2:$C$11,2,0)</f>
        <v>205</v>
      </c>
      <c r="G16">
        <f t="shared" si="0"/>
        <v>410</v>
      </c>
    </row>
    <row r="17" spans="1:7" x14ac:dyDescent="0.25">
      <c r="A17">
        <v>16</v>
      </c>
      <c r="B17" s="33">
        <v>44565</v>
      </c>
      <c r="C17" s="33" t="s">
        <v>32</v>
      </c>
      <c r="D17" s="33" t="str">
        <f>VLOOKUP(C17,'  Menucard-Sales'!$B$2:$D$11,3,0)</f>
        <v>Veg</v>
      </c>
      <c r="E17">
        <v>5</v>
      </c>
      <c r="F17">
        <f>VLOOKUP(C17,'  Menucard-Sales'!$B$2:$C$11,2,0)</f>
        <v>237</v>
      </c>
      <c r="G17">
        <f t="shared" si="0"/>
        <v>1185</v>
      </c>
    </row>
    <row r="18" spans="1:7" x14ac:dyDescent="0.25">
      <c r="A18">
        <v>17</v>
      </c>
      <c r="B18" s="33">
        <v>44565</v>
      </c>
      <c r="C18" s="33" t="s">
        <v>63</v>
      </c>
      <c r="D18" s="33" t="str">
        <f>VLOOKUP(C18,'  Menucard-Sales'!$B$2:$D$11,3,0)</f>
        <v>Veg</v>
      </c>
      <c r="E18">
        <v>12</v>
      </c>
      <c r="F18">
        <f>VLOOKUP(C18,'  Menucard-Sales'!$B$2:$C$11,2,0)</f>
        <v>156.25</v>
      </c>
      <c r="G18">
        <f t="shared" si="0"/>
        <v>1875</v>
      </c>
    </row>
    <row r="19" spans="1:7" x14ac:dyDescent="0.25">
      <c r="A19">
        <v>18</v>
      </c>
      <c r="B19" s="33">
        <v>44565</v>
      </c>
      <c r="C19" s="33" t="s">
        <v>33</v>
      </c>
      <c r="D19" s="33" t="str">
        <f>VLOOKUP(C19,'  Menucard-Sales'!$B$2:$D$11,3,0)</f>
        <v>Veg</v>
      </c>
      <c r="E19">
        <v>12</v>
      </c>
      <c r="F19">
        <f>VLOOKUP(C19,'  Menucard-Sales'!$B$2:$C$11,2,0)</f>
        <v>45</v>
      </c>
      <c r="G19">
        <f t="shared" si="0"/>
        <v>540</v>
      </c>
    </row>
    <row r="20" spans="1:7" x14ac:dyDescent="0.25">
      <c r="A20">
        <v>19</v>
      </c>
      <c r="B20" s="33">
        <v>44565</v>
      </c>
      <c r="C20" s="33" t="s">
        <v>61</v>
      </c>
      <c r="D20" s="33" t="str">
        <f>VLOOKUP(C20,'  Menucard-Sales'!$B$2:$D$11,3,0)</f>
        <v>Non-Veg</v>
      </c>
      <c r="E20">
        <v>3</v>
      </c>
      <c r="F20">
        <f>VLOOKUP(C20,'  Menucard-Sales'!$B$2:$C$11,2,0)</f>
        <v>205</v>
      </c>
      <c r="G20">
        <f t="shared" si="0"/>
        <v>615</v>
      </c>
    </row>
    <row r="21" spans="1:7" x14ac:dyDescent="0.25">
      <c r="A21">
        <v>20</v>
      </c>
      <c r="B21" s="33">
        <v>44565</v>
      </c>
      <c r="C21" s="33" t="s">
        <v>37</v>
      </c>
      <c r="D21" s="33" t="str">
        <f>VLOOKUP(C21,'  Menucard-Sales'!$B$2:$D$11,3,0)</f>
        <v>Non-Veg</v>
      </c>
      <c r="E21">
        <v>2</v>
      </c>
      <c r="F21">
        <f>VLOOKUP(C21,'  Menucard-Sales'!$B$2:$C$11,2,0)</f>
        <v>292</v>
      </c>
      <c r="G21">
        <f t="shared" si="0"/>
        <v>584</v>
      </c>
    </row>
    <row r="22" spans="1:7" x14ac:dyDescent="0.25">
      <c r="A22">
        <v>21</v>
      </c>
      <c r="B22" s="33">
        <v>44566</v>
      </c>
      <c r="C22" s="33" t="s">
        <v>32</v>
      </c>
      <c r="D22" s="33" t="str">
        <f>VLOOKUP(C22,'  Menucard-Sales'!$B$2:$D$11,3,0)</f>
        <v>Veg</v>
      </c>
      <c r="E22">
        <v>13</v>
      </c>
      <c r="F22">
        <f>VLOOKUP(C22,'  Menucard-Sales'!$B$2:$C$11,2,0)</f>
        <v>237</v>
      </c>
      <c r="G22">
        <f t="shared" si="0"/>
        <v>3081</v>
      </c>
    </row>
    <row r="23" spans="1:7" x14ac:dyDescent="0.25">
      <c r="A23">
        <v>22</v>
      </c>
      <c r="B23" s="33">
        <v>44566</v>
      </c>
      <c r="C23" s="33" t="s">
        <v>33</v>
      </c>
      <c r="D23" s="33" t="str">
        <f>VLOOKUP(C23,'  Menucard-Sales'!$B$2:$D$11,3,0)</f>
        <v>Veg</v>
      </c>
      <c r="E23">
        <v>4</v>
      </c>
      <c r="F23">
        <f>VLOOKUP(C23,'  Menucard-Sales'!$B$2:$C$11,2,0)</f>
        <v>45</v>
      </c>
      <c r="G23">
        <f t="shared" si="0"/>
        <v>180</v>
      </c>
    </row>
    <row r="24" spans="1:7" x14ac:dyDescent="0.25">
      <c r="A24">
        <v>23</v>
      </c>
      <c r="B24" s="33">
        <v>44566</v>
      </c>
      <c r="C24" s="33" t="s">
        <v>63</v>
      </c>
      <c r="D24" s="33" t="str">
        <f>VLOOKUP(C24,'  Menucard-Sales'!$B$2:$D$11,3,0)</f>
        <v>Veg</v>
      </c>
      <c r="E24">
        <v>15</v>
      </c>
      <c r="F24">
        <f>VLOOKUP(C24,'  Menucard-Sales'!$B$2:$C$11,2,0)</f>
        <v>156.25</v>
      </c>
      <c r="G24">
        <f t="shared" si="0"/>
        <v>2343.75</v>
      </c>
    </row>
    <row r="25" spans="1:7" x14ac:dyDescent="0.25">
      <c r="A25">
        <v>24</v>
      </c>
      <c r="B25" s="33">
        <v>44567</v>
      </c>
      <c r="C25" t="s">
        <v>48</v>
      </c>
      <c r="D25" s="33" t="str">
        <f>VLOOKUP(C25,'  Menucard-Sales'!$B$2:$D$11,3,0)</f>
        <v>Non-Veg</v>
      </c>
      <c r="E25">
        <v>3</v>
      </c>
      <c r="F25">
        <f>VLOOKUP(C25,'  Menucard-Sales'!$B$2:$C$11,2,0)</f>
        <v>371</v>
      </c>
      <c r="G25">
        <f t="shared" si="0"/>
        <v>1113</v>
      </c>
    </row>
    <row r="26" spans="1:7" x14ac:dyDescent="0.25">
      <c r="A26">
        <v>25</v>
      </c>
      <c r="B26" s="33">
        <v>44567</v>
      </c>
      <c r="C26" s="33" t="s">
        <v>37</v>
      </c>
      <c r="D26" s="33" t="str">
        <f>VLOOKUP(C26,'  Menucard-Sales'!$B$2:$D$11,3,0)</f>
        <v>Non-Veg</v>
      </c>
      <c r="E26">
        <v>4</v>
      </c>
      <c r="F26">
        <f>VLOOKUP(C26,'  Menucard-Sales'!$B$2:$C$11,2,0)</f>
        <v>292</v>
      </c>
      <c r="G26">
        <f t="shared" si="0"/>
        <v>1168</v>
      </c>
    </row>
    <row r="27" spans="1:7" x14ac:dyDescent="0.25">
      <c r="A27">
        <v>26</v>
      </c>
      <c r="B27" s="33">
        <v>44567</v>
      </c>
      <c r="C27" s="33" t="s">
        <v>61</v>
      </c>
      <c r="D27" s="33" t="str">
        <f>VLOOKUP(C27,'  Menucard-Sales'!$B$2:$D$11,3,0)</f>
        <v>Non-Veg</v>
      </c>
      <c r="E27">
        <v>3</v>
      </c>
      <c r="F27">
        <f>VLOOKUP(C27,'  Menucard-Sales'!$B$2:$C$11,2,0)</f>
        <v>205</v>
      </c>
      <c r="G27">
        <f t="shared" si="0"/>
        <v>615</v>
      </c>
    </row>
    <row r="28" spans="1:7" x14ac:dyDescent="0.25">
      <c r="A28">
        <v>27</v>
      </c>
      <c r="B28" s="33">
        <v>44568</v>
      </c>
      <c r="C28" s="33" t="s">
        <v>32</v>
      </c>
      <c r="D28" s="33" t="str">
        <f>VLOOKUP(C28,'  Menucard-Sales'!$B$2:$D$11,3,0)</f>
        <v>Veg</v>
      </c>
      <c r="E28">
        <v>14</v>
      </c>
      <c r="F28">
        <f>VLOOKUP(C28,'  Menucard-Sales'!$B$2:$C$11,2,0)</f>
        <v>237</v>
      </c>
      <c r="G28">
        <f t="shared" si="0"/>
        <v>3318</v>
      </c>
    </row>
    <row r="29" spans="1:7" x14ac:dyDescent="0.25">
      <c r="A29">
        <v>28</v>
      </c>
      <c r="B29" s="33">
        <v>44568</v>
      </c>
      <c r="C29" s="33" t="s">
        <v>33</v>
      </c>
      <c r="D29" s="33" t="str">
        <f>VLOOKUP(C29,'  Menucard-Sales'!$B$2:$D$11,3,0)</f>
        <v>Veg</v>
      </c>
      <c r="E29">
        <v>12</v>
      </c>
      <c r="F29">
        <f>VLOOKUP(C29,'  Menucard-Sales'!$B$2:$C$11,2,0)</f>
        <v>45</v>
      </c>
      <c r="G29">
        <f t="shared" si="0"/>
        <v>540</v>
      </c>
    </row>
    <row r="30" spans="1:7" x14ac:dyDescent="0.25">
      <c r="A30">
        <v>29</v>
      </c>
      <c r="B30" s="33">
        <v>44568</v>
      </c>
      <c r="C30" s="33" t="s">
        <v>63</v>
      </c>
      <c r="D30" s="33" t="str">
        <f>VLOOKUP(C30,'  Menucard-Sales'!$B$2:$D$11,3,0)</f>
        <v>Veg</v>
      </c>
      <c r="E30">
        <v>5</v>
      </c>
      <c r="F30">
        <f>VLOOKUP(C30,'  Menucard-Sales'!$B$2:$C$11,2,0)</f>
        <v>156.25</v>
      </c>
      <c r="G30">
        <f t="shared" si="0"/>
        <v>781.25</v>
      </c>
    </row>
    <row r="31" spans="1:7" x14ac:dyDescent="0.25">
      <c r="A31">
        <v>30</v>
      </c>
      <c r="B31" s="33">
        <v>44568</v>
      </c>
      <c r="C31" s="33" t="s">
        <v>61</v>
      </c>
      <c r="D31" s="33" t="str">
        <f>VLOOKUP(C31,'  Menucard-Sales'!$B$2:$D$11,3,0)</f>
        <v>Non-Veg</v>
      </c>
      <c r="E31">
        <v>1</v>
      </c>
      <c r="F31">
        <f>VLOOKUP(C31,'  Menucard-Sales'!$B$2:$C$11,2,0)</f>
        <v>205</v>
      </c>
      <c r="G31">
        <f t="shared" si="0"/>
        <v>205</v>
      </c>
    </row>
    <row r="32" spans="1:7" x14ac:dyDescent="0.25">
      <c r="A32">
        <v>31</v>
      </c>
      <c r="B32" s="33">
        <v>44569</v>
      </c>
      <c r="C32" s="33" t="s">
        <v>33</v>
      </c>
      <c r="D32" s="33" t="str">
        <f>VLOOKUP(C32,'  Menucard-Sales'!$B$2:$D$11,3,0)</f>
        <v>Veg</v>
      </c>
      <c r="E32">
        <v>15</v>
      </c>
      <c r="F32">
        <f>VLOOKUP(C32,'  Menucard-Sales'!$B$2:$C$11,2,0)</f>
        <v>45</v>
      </c>
      <c r="G32">
        <f t="shared" si="0"/>
        <v>675</v>
      </c>
    </row>
    <row r="33" spans="1:7" x14ac:dyDescent="0.25">
      <c r="A33">
        <v>32</v>
      </c>
      <c r="B33" s="33">
        <v>44569</v>
      </c>
      <c r="C33" s="33" t="s">
        <v>63</v>
      </c>
      <c r="D33" s="33" t="str">
        <f>VLOOKUP(C33,'  Menucard-Sales'!$B$2:$D$11,3,0)</f>
        <v>Veg</v>
      </c>
      <c r="E33">
        <v>11</v>
      </c>
      <c r="F33">
        <f>VLOOKUP(C33,'  Menucard-Sales'!$B$2:$C$11,2,0)</f>
        <v>156.25</v>
      </c>
      <c r="G33">
        <f t="shared" si="0"/>
        <v>1718.75</v>
      </c>
    </row>
    <row r="34" spans="1:7" x14ac:dyDescent="0.25">
      <c r="A34">
        <v>33</v>
      </c>
      <c r="B34" s="33">
        <v>44569</v>
      </c>
      <c r="C34" s="33" t="s">
        <v>32</v>
      </c>
      <c r="D34" s="33" t="str">
        <f>VLOOKUP(C34,'  Menucard-Sales'!$B$2:$D$11,3,0)</f>
        <v>Veg</v>
      </c>
      <c r="E34">
        <v>13</v>
      </c>
      <c r="F34">
        <f>VLOOKUP(C34,'  Menucard-Sales'!$B$2:$C$11,2,0)</f>
        <v>237</v>
      </c>
      <c r="G34">
        <f t="shared" si="0"/>
        <v>3081</v>
      </c>
    </row>
    <row r="35" spans="1:7" x14ac:dyDescent="0.25">
      <c r="A35">
        <v>34</v>
      </c>
      <c r="B35" s="33">
        <v>44570</v>
      </c>
      <c r="C35" t="s">
        <v>33</v>
      </c>
      <c r="D35" s="33" t="str">
        <f>VLOOKUP(C35,'  Menucard-Sales'!$B$2:$D$11,3,0)</f>
        <v>Veg</v>
      </c>
      <c r="E35">
        <v>15</v>
      </c>
      <c r="F35">
        <f>VLOOKUP(C35,'  Menucard-Sales'!$B$2:$C$11,2,0)</f>
        <v>45</v>
      </c>
      <c r="G35">
        <f t="shared" si="0"/>
        <v>675</v>
      </c>
    </row>
    <row r="36" spans="1:7" x14ac:dyDescent="0.25">
      <c r="A36">
        <v>35</v>
      </c>
      <c r="B36" s="33">
        <v>44570</v>
      </c>
      <c r="C36" t="s">
        <v>63</v>
      </c>
      <c r="D36" s="33" t="str">
        <f>VLOOKUP(C36,'  Menucard-Sales'!$B$2:$D$11,3,0)</f>
        <v>Veg</v>
      </c>
      <c r="E36">
        <v>10</v>
      </c>
      <c r="F36">
        <f>VLOOKUP(C36,'  Menucard-Sales'!$B$2:$C$11,2,0)</f>
        <v>156.25</v>
      </c>
      <c r="G36">
        <f t="shared" si="0"/>
        <v>1562.5</v>
      </c>
    </row>
    <row r="37" spans="1:7" x14ac:dyDescent="0.25">
      <c r="A37">
        <v>36</v>
      </c>
      <c r="B37" s="33">
        <v>44570</v>
      </c>
      <c r="C37" s="33" t="s">
        <v>59</v>
      </c>
      <c r="D37" s="33" t="str">
        <f>VLOOKUP(C37,'  Menucard-Sales'!$B$2:$D$11,3,0)</f>
        <v>Non-Veg</v>
      </c>
      <c r="E37">
        <v>3</v>
      </c>
      <c r="F37">
        <f>VLOOKUP(C37,'  Menucard-Sales'!$B$2:$C$11,2,0)</f>
        <v>43</v>
      </c>
      <c r="G37">
        <f t="shared" si="0"/>
        <v>129</v>
      </c>
    </row>
    <row r="38" spans="1:7" x14ac:dyDescent="0.25">
      <c r="A38">
        <v>37</v>
      </c>
      <c r="B38" s="33">
        <v>44570</v>
      </c>
      <c r="C38" s="33" t="s">
        <v>59</v>
      </c>
      <c r="D38" s="33" t="str">
        <f>VLOOKUP(C38,'  Menucard-Sales'!$B$2:$D$11,3,0)</f>
        <v>Non-Veg</v>
      </c>
      <c r="E38">
        <v>1</v>
      </c>
      <c r="F38">
        <f>VLOOKUP(C38,'  Menucard-Sales'!$B$2:$C$11,2,0)</f>
        <v>43</v>
      </c>
      <c r="G38">
        <f t="shared" si="0"/>
        <v>43</v>
      </c>
    </row>
    <row r="39" spans="1:7" x14ac:dyDescent="0.25">
      <c r="A39">
        <v>38</v>
      </c>
      <c r="B39" s="33">
        <v>44571</v>
      </c>
      <c r="C39" s="33" t="s">
        <v>33</v>
      </c>
      <c r="D39" s="33" t="str">
        <f>VLOOKUP(C39,'  Menucard-Sales'!$B$2:$D$11,3,0)</f>
        <v>Veg</v>
      </c>
      <c r="E39">
        <v>19</v>
      </c>
      <c r="F39">
        <f>VLOOKUP(C39,'  Menucard-Sales'!$B$2:$C$11,2,0)</f>
        <v>45</v>
      </c>
      <c r="G39">
        <f t="shared" si="0"/>
        <v>855</v>
      </c>
    </row>
    <row r="40" spans="1:7" x14ac:dyDescent="0.25">
      <c r="A40">
        <v>39</v>
      </c>
      <c r="B40" s="33">
        <v>44571</v>
      </c>
      <c r="C40" s="33" t="s">
        <v>63</v>
      </c>
      <c r="D40" s="33" t="str">
        <f>VLOOKUP(C40,'  Menucard-Sales'!$B$2:$D$11,3,0)</f>
        <v>Veg</v>
      </c>
      <c r="E40">
        <v>7</v>
      </c>
      <c r="F40">
        <f>VLOOKUP(C40,'  Menucard-Sales'!$B$2:$C$11,2,0)</f>
        <v>156.25</v>
      </c>
      <c r="G40">
        <f t="shared" si="0"/>
        <v>1093.75</v>
      </c>
    </row>
    <row r="41" spans="1:7" x14ac:dyDescent="0.25">
      <c r="A41">
        <v>40</v>
      </c>
      <c r="B41" s="33">
        <v>44571</v>
      </c>
      <c r="C41" s="33" t="s">
        <v>83</v>
      </c>
      <c r="D41" s="33" t="str">
        <f>VLOOKUP(C41,'  Menucard-Sales'!$B$2:$D$11,3,0)</f>
        <v>Non-Veg</v>
      </c>
      <c r="E41">
        <v>2</v>
      </c>
      <c r="F41">
        <f>VLOOKUP(C41,'  Menucard-Sales'!$B$2:$C$11,2,0)</f>
        <v>57</v>
      </c>
      <c r="G41">
        <f t="shared" si="0"/>
        <v>114</v>
      </c>
    </row>
    <row r="42" spans="1:7" x14ac:dyDescent="0.25">
      <c r="A42">
        <v>41</v>
      </c>
      <c r="B42" s="33">
        <v>44571</v>
      </c>
      <c r="C42" s="33" t="s">
        <v>32</v>
      </c>
      <c r="D42" s="33" t="str">
        <f>VLOOKUP(C42,'  Menucard-Sales'!$B$2:$D$11,3,0)</f>
        <v>Veg</v>
      </c>
      <c r="E42">
        <v>6</v>
      </c>
      <c r="F42">
        <f>VLOOKUP(C42,'  Menucard-Sales'!$B$2:$C$11,2,0)</f>
        <v>237</v>
      </c>
      <c r="G42">
        <f t="shared" si="0"/>
        <v>1422</v>
      </c>
    </row>
    <row r="43" spans="1:7" x14ac:dyDescent="0.25">
      <c r="A43">
        <v>42</v>
      </c>
      <c r="B43" s="33">
        <v>44571</v>
      </c>
      <c r="C43" s="33" t="s">
        <v>63</v>
      </c>
      <c r="D43" s="33" t="str">
        <f>VLOOKUP(C43,'  Menucard-Sales'!$B$2:$D$11,3,0)</f>
        <v>Veg</v>
      </c>
      <c r="E43">
        <v>12</v>
      </c>
      <c r="F43">
        <f>VLOOKUP(C43,'  Menucard-Sales'!$B$2:$C$11,2,0)</f>
        <v>156.25</v>
      </c>
      <c r="G43">
        <f t="shared" si="0"/>
        <v>1875</v>
      </c>
    </row>
    <row r="44" spans="1:7" x14ac:dyDescent="0.25">
      <c r="A44">
        <v>43</v>
      </c>
      <c r="B44" s="33">
        <v>44572</v>
      </c>
      <c r="C44" s="33" t="s">
        <v>61</v>
      </c>
      <c r="D44" s="33" t="str">
        <f>VLOOKUP(C44,'  Menucard-Sales'!$B$2:$D$11,3,0)</f>
        <v>Non-Veg</v>
      </c>
      <c r="E44">
        <v>4</v>
      </c>
      <c r="F44">
        <f>VLOOKUP(C44,'  Menucard-Sales'!$B$2:$C$11,2,0)</f>
        <v>205</v>
      </c>
      <c r="G44">
        <f t="shared" si="0"/>
        <v>820</v>
      </c>
    </row>
    <row r="45" spans="1:7" x14ac:dyDescent="0.25">
      <c r="A45">
        <v>44</v>
      </c>
      <c r="B45" s="33">
        <v>44572</v>
      </c>
      <c r="C45" s="33" t="s">
        <v>37</v>
      </c>
      <c r="D45" s="33" t="str">
        <f>VLOOKUP(C45,'  Menucard-Sales'!$B$2:$D$11,3,0)</f>
        <v>Non-Veg</v>
      </c>
      <c r="E45">
        <v>3</v>
      </c>
      <c r="F45">
        <f>VLOOKUP(C45,'  Menucard-Sales'!$B$2:$C$11,2,0)</f>
        <v>292</v>
      </c>
      <c r="G45">
        <f t="shared" si="0"/>
        <v>876</v>
      </c>
    </row>
    <row r="46" spans="1:7" x14ac:dyDescent="0.25">
      <c r="A46">
        <v>45</v>
      </c>
      <c r="B46" s="33">
        <v>44572</v>
      </c>
      <c r="C46" s="33" t="s">
        <v>32</v>
      </c>
      <c r="D46" s="33" t="str">
        <f>VLOOKUP(C46,'  Menucard-Sales'!$B$2:$D$11,3,0)</f>
        <v>Veg</v>
      </c>
      <c r="E46">
        <v>4</v>
      </c>
      <c r="F46">
        <f>VLOOKUP(C46,'  Menucard-Sales'!$B$2:$C$11,2,0)</f>
        <v>237</v>
      </c>
      <c r="G46">
        <f t="shared" si="0"/>
        <v>948</v>
      </c>
    </row>
    <row r="47" spans="1:7" x14ac:dyDescent="0.25">
      <c r="A47">
        <v>46</v>
      </c>
      <c r="B47" s="33">
        <v>44573</v>
      </c>
      <c r="C47" s="33" t="s">
        <v>33</v>
      </c>
      <c r="D47" s="33" t="str">
        <f>VLOOKUP(C47,'  Menucard-Sales'!$B$2:$D$11,3,0)</f>
        <v>Veg</v>
      </c>
      <c r="E47">
        <v>6</v>
      </c>
      <c r="F47">
        <f>VLOOKUP(C47,'  Menucard-Sales'!$B$2:$C$11,2,0)</f>
        <v>45</v>
      </c>
      <c r="G47">
        <f t="shared" si="0"/>
        <v>270</v>
      </c>
    </row>
    <row r="48" spans="1:7" x14ac:dyDescent="0.25">
      <c r="A48">
        <v>47</v>
      </c>
      <c r="B48" s="33">
        <v>44573</v>
      </c>
      <c r="C48" s="33" t="s">
        <v>63</v>
      </c>
      <c r="D48" s="33" t="str">
        <f>VLOOKUP(C48,'  Menucard-Sales'!$B$2:$D$11,3,0)</f>
        <v>Veg</v>
      </c>
      <c r="E48">
        <v>7</v>
      </c>
      <c r="F48">
        <f>VLOOKUP(C48,'  Menucard-Sales'!$B$2:$C$11,2,0)</f>
        <v>156.25</v>
      </c>
      <c r="G48">
        <f t="shared" si="0"/>
        <v>1093.75</v>
      </c>
    </row>
    <row r="49" spans="1:7" x14ac:dyDescent="0.25">
      <c r="A49">
        <v>48</v>
      </c>
      <c r="B49" s="33">
        <v>44573</v>
      </c>
      <c r="C49" s="33" t="s">
        <v>83</v>
      </c>
      <c r="D49" s="33" t="str">
        <f>VLOOKUP(C49,'  Menucard-Sales'!$B$2:$D$11,3,0)</f>
        <v>Non-Veg</v>
      </c>
      <c r="E49">
        <v>3</v>
      </c>
      <c r="F49">
        <f>VLOOKUP(C49,'  Menucard-Sales'!$B$2:$C$11,2,0)</f>
        <v>57</v>
      </c>
      <c r="G49">
        <f t="shared" si="0"/>
        <v>171</v>
      </c>
    </row>
    <row r="50" spans="1:7" x14ac:dyDescent="0.25">
      <c r="A50">
        <v>49</v>
      </c>
      <c r="B50" s="33">
        <v>44574</v>
      </c>
      <c r="C50" s="33" t="s">
        <v>48</v>
      </c>
      <c r="D50" s="33" t="str">
        <f>VLOOKUP(C50,'  Menucard-Sales'!$B$2:$D$11,3,0)</f>
        <v>Non-Veg</v>
      </c>
      <c r="E50">
        <v>7</v>
      </c>
      <c r="F50">
        <f>VLOOKUP(C50,'  Menucard-Sales'!$B$2:$C$11,2,0)</f>
        <v>371</v>
      </c>
      <c r="G50">
        <f t="shared" si="0"/>
        <v>2597</v>
      </c>
    </row>
    <row r="51" spans="1:7" x14ac:dyDescent="0.25">
      <c r="A51">
        <v>50</v>
      </c>
      <c r="B51" s="33">
        <v>44574</v>
      </c>
      <c r="C51" s="33" t="s">
        <v>52</v>
      </c>
      <c r="D51" s="33" t="str">
        <f>VLOOKUP(C51,'  Menucard-Sales'!$B$2:$D$11,3,0)</f>
        <v>Non-Veg</v>
      </c>
      <c r="E51">
        <v>4</v>
      </c>
      <c r="F51">
        <f>VLOOKUP(C51,'  Menucard-Sales'!$B$2:$C$11,2,0)</f>
        <v>138</v>
      </c>
      <c r="G51">
        <f t="shared" si="0"/>
        <v>552</v>
      </c>
    </row>
    <row r="52" spans="1:7" x14ac:dyDescent="0.25">
      <c r="A52">
        <v>51</v>
      </c>
      <c r="B52" s="33">
        <v>44574</v>
      </c>
      <c r="C52" s="33" t="s">
        <v>63</v>
      </c>
      <c r="D52" s="33" t="str">
        <f>VLOOKUP(C52,'  Menucard-Sales'!$B$2:$D$11,3,0)</f>
        <v>Veg</v>
      </c>
      <c r="E52">
        <v>12</v>
      </c>
      <c r="F52">
        <f>VLOOKUP(C52,'  Menucard-Sales'!$B$2:$C$11,2,0)</f>
        <v>156.25</v>
      </c>
      <c r="G52">
        <f t="shared" si="0"/>
        <v>1875</v>
      </c>
    </row>
    <row r="53" spans="1:7" x14ac:dyDescent="0.25">
      <c r="A53">
        <v>52</v>
      </c>
      <c r="B53" s="33">
        <v>44574</v>
      </c>
      <c r="C53" s="33" t="s">
        <v>83</v>
      </c>
      <c r="D53" s="33" t="str">
        <f>VLOOKUP(C53,'  Menucard-Sales'!$B$2:$D$11,3,0)</f>
        <v>Non-Veg</v>
      </c>
      <c r="E53">
        <v>5</v>
      </c>
      <c r="F53">
        <f>VLOOKUP(C53,'  Menucard-Sales'!$B$2:$C$11,2,0)</f>
        <v>57</v>
      </c>
      <c r="G53">
        <f t="shared" si="0"/>
        <v>285</v>
      </c>
    </row>
    <row r="54" spans="1:7" x14ac:dyDescent="0.25">
      <c r="A54">
        <v>53</v>
      </c>
      <c r="B54" s="33">
        <v>44575</v>
      </c>
      <c r="C54" s="33" t="s">
        <v>32</v>
      </c>
      <c r="D54" s="33" t="str">
        <f>VLOOKUP(C54,'  Menucard-Sales'!$B$2:$D$11,3,0)</f>
        <v>Veg</v>
      </c>
      <c r="E54">
        <v>5</v>
      </c>
      <c r="F54">
        <f>VLOOKUP(C54,'  Menucard-Sales'!$B$2:$C$11,2,0)</f>
        <v>237</v>
      </c>
      <c r="G54">
        <f t="shared" si="0"/>
        <v>1185</v>
      </c>
    </row>
    <row r="55" spans="1:7" x14ac:dyDescent="0.25">
      <c r="A55">
        <v>54</v>
      </c>
      <c r="B55" s="33">
        <v>44575</v>
      </c>
      <c r="C55" t="s">
        <v>63</v>
      </c>
      <c r="D55" s="33" t="str">
        <f>VLOOKUP(C55,'  Menucard-Sales'!$B$2:$D$11,3,0)</f>
        <v>Veg</v>
      </c>
      <c r="E55">
        <v>5</v>
      </c>
      <c r="F55">
        <f>VLOOKUP(C55,'  Menucard-Sales'!$B$2:$C$11,2,0)</f>
        <v>156.25</v>
      </c>
      <c r="G55">
        <f t="shared" si="0"/>
        <v>781.25</v>
      </c>
    </row>
    <row r="56" spans="1:7" x14ac:dyDescent="0.25">
      <c r="A56">
        <v>55</v>
      </c>
      <c r="B56" s="33">
        <v>44575</v>
      </c>
      <c r="C56" s="33" t="s">
        <v>33</v>
      </c>
      <c r="D56" s="33" t="str">
        <f>VLOOKUP(C56,'  Menucard-Sales'!$B$2:$D$11,3,0)</f>
        <v>Veg</v>
      </c>
      <c r="E56">
        <v>7</v>
      </c>
      <c r="F56">
        <f>VLOOKUP(C56,'  Menucard-Sales'!$B$2:$C$11,2,0)</f>
        <v>45</v>
      </c>
      <c r="G56">
        <f t="shared" si="0"/>
        <v>315</v>
      </c>
    </row>
    <row r="57" spans="1:7" x14ac:dyDescent="0.25">
      <c r="A57">
        <v>56</v>
      </c>
      <c r="B57" s="33">
        <v>44576</v>
      </c>
      <c r="C57" s="33" t="s">
        <v>33</v>
      </c>
      <c r="D57" s="33" t="str">
        <f>VLOOKUP(C57,'  Menucard-Sales'!$B$2:$D$11,3,0)</f>
        <v>Veg</v>
      </c>
      <c r="E57">
        <v>9</v>
      </c>
      <c r="F57">
        <f>VLOOKUP(C57,'  Menucard-Sales'!$B$2:$C$11,2,0)</f>
        <v>45</v>
      </c>
      <c r="G57">
        <f t="shared" si="0"/>
        <v>405</v>
      </c>
    </row>
    <row r="58" spans="1:7" x14ac:dyDescent="0.25">
      <c r="A58">
        <v>57</v>
      </c>
      <c r="B58" s="33">
        <v>44576</v>
      </c>
      <c r="C58" s="33" t="s">
        <v>32</v>
      </c>
      <c r="D58" s="33" t="str">
        <f>VLOOKUP(C58,'  Menucard-Sales'!$B$2:$D$11,3,0)</f>
        <v>Veg</v>
      </c>
      <c r="E58">
        <v>5</v>
      </c>
      <c r="F58">
        <f>VLOOKUP(C58,'  Menucard-Sales'!$B$2:$C$11,2,0)</f>
        <v>237</v>
      </c>
      <c r="G58">
        <f t="shared" si="0"/>
        <v>1185</v>
      </c>
    </row>
    <row r="59" spans="1:7" x14ac:dyDescent="0.25">
      <c r="A59">
        <v>58</v>
      </c>
      <c r="B59" s="33">
        <v>44576</v>
      </c>
      <c r="C59" s="33" t="s">
        <v>59</v>
      </c>
      <c r="D59" s="33" t="str">
        <f>VLOOKUP(C59,'  Menucard-Sales'!$B$2:$D$11,3,0)</f>
        <v>Non-Veg</v>
      </c>
      <c r="E59">
        <v>6</v>
      </c>
      <c r="F59">
        <f>VLOOKUP(C59,'  Menucard-Sales'!$B$2:$C$11,2,0)</f>
        <v>43</v>
      </c>
      <c r="G59">
        <f t="shared" si="0"/>
        <v>258</v>
      </c>
    </row>
    <row r="60" spans="1:7" x14ac:dyDescent="0.25">
      <c r="A60">
        <v>59</v>
      </c>
      <c r="B60" s="33">
        <v>44577</v>
      </c>
      <c r="C60" s="33" t="s">
        <v>83</v>
      </c>
      <c r="D60" s="33" t="str">
        <f>VLOOKUP(C60,'  Menucard-Sales'!$B$2:$D$11,3,0)</f>
        <v>Non-Veg</v>
      </c>
      <c r="E60">
        <v>2</v>
      </c>
      <c r="F60">
        <f>VLOOKUP(C60,'  Menucard-Sales'!$B$2:$C$11,2,0)</f>
        <v>57</v>
      </c>
      <c r="G60">
        <f t="shared" si="0"/>
        <v>114</v>
      </c>
    </row>
    <row r="61" spans="1:7" x14ac:dyDescent="0.25">
      <c r="A61">
        <v>60</v>
      </c>
      <c r="B61" s="33">
        <v>44577</v>
      </c>
      <c r="C61" s="33" t="s">
        <v>59</v>
      </c>
      <c r="D61" s="33" t="str">
        <f>VLOOKUP(C61,'  Menucard-Sales'!$B$2:$D$11,3,0)</f>
        <v>Non-Veg</v>
      </c>
      <c r="E61">
        <v>1</v>
      </c>
      <c r="F61">
        <f>VLOOKUP(C61,'  Menucard-Sales'!$B$2:$C$11,2,0)</f>
        <v>43</v>
      </c>
      <c r="G61">
        <f t="shared" si="0"/>
        <v>43</v>
      </c>
    </row>
    <row r="62" spans="1:7" x14ac:dyDescent="0.25">
      <c r="A62">
        <v>61</v>
      </c>
      <c r="B62" s="33">
        <v>44577</v>
      </c>
      <c r="C62" s="33" t="s">
        <v>32</v>
      </c>
      <c r="D62" s="33" t="str">
        <f>VLOOKUP(C62,'  Menucard-Sales'!$B$2:$D$11,3,0)</f>
        <v>Veg</v>
      </c>
      <c r="E62">
        <v>6</v>
      </c>
      <c r="F62">
        <f>VLOOKUP(C62,'  Menucard-Sales'!$B$2:$C$11,2,0)</f>
        <v>237</v>
      </c>
      <c r="G62">
        <f t="shared" si="0"/>
        <v>1422</v>
      </c>
    </row>
    <row r="63" spans="1:7" x14ac:dyDescent="0.25">
      <c r="A63">
        <v>62</v>
      </c>
      <c r="B63" s="33">
        <v>44577</v>
      </c>
      <c r="C63" s="33" t="s">
        <v>48</v>
      </c>
      <c r="D63" s="33" t="str">
        <f>VLOOKUP(C63,'  Menucard-Sales'!$B$2:$D$11,3,0)</f>
        <v>Non-Veg</v>
      </c>
      <c r="E63">
        <v>5</v>
      </c>
      <c r="F63">
        <f>VLOOKUP(C63,'  Menucard-Sales'!$B$2:$C$11,2,0)</f>
        <v>371</v>
      </c>
      <c r="G63">
        <f t="shared" si="0"/>
        <v>1855</v>
      </c>
    </row>
    <row r="64" spans="1:7" x14ac:dyDescent="0.25">
      <c r="A64">
        <v>63</v>
      </c>
      <c r="B64" s="33">
        <v>44578</v>
      </c>
      <c r="C64" s="33" t="s">
        <v>61</v>
      </c>
      <c r="D64" s="33" t="str">
        <f>VLOOKUP(C64,'  Menucard-Sales'!$B$2:$D$11,3,0)</f>
        <v>Non-Veg</v>
      </c>
      <c r="E64">
        <v>2</v>
      </c>
      <c r="F64">
        <f>VLOOKUP(C64,'  Menucard-Sales'!$B$2:$C$11,2,0)</f>
        <v>205</v>
      </c>
      <c r="G64">
        <f t="shared" si="0"/>
        <v>410</v>
      </c>
    </row>
    <row r="65" spans="1:7" x14ac:dyDescent="0.25">
      <c r="A65">
        <v>64</v>
      </c>
      <c r="B65" s="33">
        <v>44578</v>
      </c>
      <c r="C65" s="33" t="s">
        <v>83</v>
      </c>
      <c r="D65" s="33" t="str">
        <f>VLOOKUP(C65,'  Menucard-Sales'!$B$2:$D$11,3,0)</f>
        <v>Non-Veg</v>
      </c>
      <c r="E65">
        <v>6</v>
      </c>
      <c r="F65">
        <f>VLOOKUP(C65,'  Menucard-Sales'!$B$2:$C$11,2,0)</f>
        <v>57</v>
      </c>
      <c r="G65">
        <f t="shared" si="0"/>
        <v>342</v>
      </c>
    </row>
    <row r="66" spans="1:7" x14ac:dyDescent="0.25">
      <c r="A66">
        <v>65</v>
      </c>
      <c r="B66" s="33">
        <v>44578</v>
      </c>
      <c r="C66" s="33" t="s">
        <v>32</v>
      </c>
      <c r="D66" s="33" t="str">
        <f>VLOOKUP(C66,'  Menucard-Sales'!$B$2:$D$11,3,0)</f>
        <v>Veg</v>
      </c>
      <c r="E66">
        <v>8</v>
      </c>
      <c r="F66">
        <f>VLOOKUP(C66,'  Menucard-Sales'!$B$2:$C$11,2,0)</f>
        <v>237</v>
      </c>
      <c r="G66">
        <f t="shared" si="0"/>
        <v>1896</v>
      </c>
    </row>
    <row r="67" spans="1:7" x14ac:dyDescent="0.25">
      <c r="A67">
        <v>66</v>
      </c>
      <c r="B67" s="33">
        <v>44578</v>
      </c>
      <c r="C67" s="33" t="s">
        <v>33</v>
      </c>
      <c r="D67" s="33" t="str">
        <f>VLOOKUP(C67,'  Menucard-Sales'!$B$2:$D$11,3,0)</f>
        <v>Veg</v>
      </c>
      <c r="E67">
        <v>4</v>
      </c>
      <c r="F67">
        <f>VLOOKUP(C67,'  Menucard-Sales'!$B$2:$C$11,2,0)</f>
        <v>45</v>
      </c>
      <c r="G67">
        <f t="shared" ref="G67:G130" si="1">F67*E67</f>
        <v>180</v>
      </c>
    </row>
    <row r="68" spans="1:7" x14ac:dyDescent="0.25">
      <c r="A68">
        <v>67</v>
      </c>
      <c r="B68" s="33">
        <v>44579</v>
      </c>
      <c r="C68" s="33" t="s">
        <v>32</v>
      </c>
      <c r="D68" s="33" t="str">
        <f>VLOOKUP(C68,'  Menucard-Sales'!$B$2:$D$11,3,0)</f>
        <v>Veg</v>
      </c>
      <c r="E68">
        <v>6</v>
      </c>
      <c r="F68">
        <f>VLOOKUP(C68,'  Menucard-Sales'!$B$2:$C$11,2,0)</f>
        <v>237</v>
      </c>
      <c r="G68">
        <f t="shared" si="1"/>
        <v>1422</v>
      </c>
    </row>
    <row r="69" spans="1:7" x14ac:dyDescent="0.25">
      <c r="A69">
        <v>68</v>
      </c>
      <c r="B69" s="33">
        <v>44579</v>
      </c>
      <c r="C69" s="33" t="s">
        <v>48</v>
      </c>
      <c r="D69" s="33" t="str">
        <f>VLOOKUP(C69,'  Menucard-Sales'!$B$2:$D$11,3,0)</f>
        <v>Non-Veg</v>
      </c>
      <c r="E69">
        <v>6</v>
      </c>
      <c r="F69">
        <f>VLOOKUP(C69,'  Menucard-Sales'!$B$2:$C$11,2,0)</f>
        <v>371</v>
      </c>
      <c r="G69">
        <f t="shared" si="1"/>
        <v>2226</v>
      </c>
    </row>
    <row r="70" spans="1:7" x14ac:dyDescent="0.25">
      <c r="A70">
        <v>69</v>
      </c>
      <c r="B70" s="33">
        <v>44579</v>
      </c>
      <c r="C70" s="33" t="s">
        <v>33</v>
      </c>
      <c r="D70" s="33" t="str">
        <f>VLOOKUP(C70,'  Menucard-Sales'!$B$2:$D$11,3,0)</f>
        <v>Veg</v>
      </c>
      <c r="E70">
        <v>12</v>
      </c>
      <c r="F70">
        <f>VLOOKUP(C70,'  Menucard-Sales'!$B$2:$C$11,2,0)</f>
        <v>45</v>
      </c>
      <c r="G70">
        <f t="shared" si="1"/>
        <v>540</v>
      </c>
    </row>
    <row r="71" spans="1:7" x14ac:dyDescent="0.25">
      <c r="A71">
        <v>70</v>
      </c>
      <c r="B71" s="33">
        <v>44579</v>
      </c>
      <c r="C71" s="33" t="s">
        <v>63</v>
      </c>
      <c r="D71" s="33" t="str">
        <f>VLOOKUP(C71,'  Menucard-Sales'!$B$2:$D$11,3,0)</f>
        <v>Veg</v>
      </c>
      <c r="E71">
        <v>1</v>
      </c>
      <c r="F71">
        <f>VLOOKUP(C71,'  Menucard-Sales'!$B$2:$C$11,2,0)</f>
        <v>156.25</v>
      </c>
      <c r="G71">
        <f t="shared" si="1"/>
        <v>156.25</v>
      </c>
    </row>
    <row r="72" spans="1:7" x14ac:dyDescent="0.25">
      <c r="A72">
        <v>71</v>
      </c>
      <c r="B72" s="33">
        <v>44580</v>
      </c>
      <c r="C72" s="33" t="s">
        <v>32</v>
      </c>
      <c r="D72" s="33" t="str">
        <f>VLOOKUP(C72,'  Menucard-Sales'!$B$2:$D$11,3,0)</f>
        <v>Veg</v>
      </c>
      <c r="E72">
        <v>3</v>
      </c>
      <c r="F72">
        <f>VLOOKUP(C72,'  Menucard-Sales'!$B$2:$C$11,2,0)</f>
        <v>237</v>
      </c>
      <c r="G72">
        <f t="shared" si="1"/>
        <v>711</v>
      </c>
    </row>
    <row r="73" spans="1:7" x14ac:dyDescent="0.25">
      <c r="A73">
        <v>72</v>
      </c>
      <c r="B73" s="33">
        <v>44580</v>
      </c>
      <c r="C73" s="33" t="s">
        <v>63</v>
      </c>
      <c r="D73" s="33" t="str">
        <f>VLOOKUP(C73,'  Menucard-Sales'!$B$2:$D$11,3,0)</f>
        <v>Veg</v>
      </c>
      <c r="E73">
        <v>2</v>
      </c>
      <c r="F73">
        <f>VLOOKUP(C73,'  Menucard-Sales'!$B$2:$C$11,2,0)</f>
        <v>156.25</v>
      </c>
      <c r="G73">
        <f t="shared" si="1"/>
        <v>312.5</v>
      </c>
    </row>
    <row r="74" spans="1:7" x14ac:dyDescent="0.25">
      <c r="A74">
        <v>73</v>
      </c>
      <c r="B74" s="33">
        <v>44580</v>
      </c>
      <c r="C74" s="33" t="s">
        <v>37</v>
      </c>
      <c r="D74" s="33" t="str">
        <f>VLOOKUP(C74,'  Menucard-Sales'!$B$2:$D$11,3,0)</f>
        <v>Non-Veg</v>
      </c>
      <c r="E74">
        <v>2</v>
      </c>
      <c r="F74">
        <f>VLOOKUP(C74,'  Menucard-Sales'!$B$2:$C$11,2,0)</f>
        <v>292</v>
      </c>
      <c r="G74">
        <f t="shared" si="1"/>
        <v>584</v>
      </c>
    </row>
    <row r="75" spans="1:7" x14ac:dyDescent="0.25">
      <c r="A75">
        <v>74</v>
      </c>
      <c r="B75" s="33">
        <v>44581</v>
      </c>
      <c r="C75" s="33" t="s">
        <v>52</v>
      </c>
      <c r="D75" s="33" t="str">
        <f>VLOOKUP(C75,'  Menucard-Sales'!$B$2:$D$11,3,0)</f>
        <v>Non-Veg</v>
      </c>
      <c r="E75">
        <v>8</v>
      </c>
      <c r="F75">
        <f>VLOOKUP(C75,'  Menucard-Sales'!$B$2:$C$11,2,0)</f>
        <v>138</v>
      </c>
      <c r="G75">
        <f t="shared" si="1"/>
        <v>1104</v>
      </c>
    </row>
    <row r="76" spans="1:7" x14ac:dyDescent="0.25">
      <c r="A76">
        <v>75</v>
      </c>
      <c r="B76" s="33">
        <v>44581</v>
      </c>
      <c r="C76" s="33" t="s">
        <v>63</v>
      </c>
      <c r="D76" s="33" t="str">
        <f>VLOOKUP(C76,'  Menucard-Sales'!$B$2:$D$11,3,0)</f>
        <v>Veg</v>
      </c>
      <c r="E76">
        <v>2</v>
      </c>
      <c r="F76">
        <f>VLOOKUP(C76,'  Menucard-Sales'!$B$2:$C$11,2,0)</f>
        <v>156.25</v>
      </c>
      <c r="G76">
        <f t="shared" si="1"/>
        <v>312.5</v>
      </c>
    </row>
    <row r="77" spans="1:7" x14ac:dyDescent="0.25">
      <c r="A77">
        <v>76</v>
      </c>
      <c r="B77" s="33">
        <v>44581</v>
      </c>
      <c r="C77" s="33" t="s">
        <v>83</v>
      </c>
      <c r="D77" s="33" t="str">
        <f>VLOOKUP(C77,'  Menucard-Sales'!$B$2:$D$11,3,0)</f>
        <v>Non-Veg</v>
      </c>
      <c r="E77">
        <v>9</v>
      </c>
      <c r="F77">
        <f>VLOOKUP(C77,'  Menucard-Sales'!$B$2:$C$11,2,0)</f>
        <v>57</v>
      </c>
      <c r="G77">
        <f t="shared" si="1"/>
        <v>513</v>
      </c>
    </row>
    <row r="78" spans="1:7" x14ac:dyDescent="0.25">
      <c r="A78">
        <v>77</v>
      </c>
      <c r="B78" s="33">
        <v>44582</v>
      </c>
      <c r="C78" s="33" t="s">
        <v>48</v>
      </c>
      <c r="D78" s="33" t="str">
        <f>VLOOKUP(C78,'  Menucard-Sales'!$B$2:$D$11,3,0)</f>
        <v>Non-Veg</v>
      </c>
      <c r="E78">
        <v>4</v>
      </c>
      <c r="F78">
        <f>VLOOKUP(C78,'  Menucard-Sales'!$B$2:$C$11,2,0)</f>
        <v>371</v>
      </c>
      <c r="G78">
        <f t="shared" si="1"/>
        <v>1484</v>
      </c>
    </row>
    <row r="79" spans="1:7" x14ac:dyDescent="0.25">
      <c r="A79">
        <v>78</v>
      </c>
      <c r="B79" s="33">
        <v>44582</v>
      </c>
      <c r="C79" s="33" t="s">
        <v>52</v>
      </c>
      <c r="D79" s="33" t="str">
        <f>VLOOKUP(C79,'  Menucard-Sales'!$B$2:$D$11,3,0)</f>
        <v>Non-Veg</v>
      </c>
      <c r="E79">
        <v>2</v>
      </c>
      <c r="F79">
        <f>VLOOKUP(C79,'  Menucard-Sales'!$B$2:$C$11,2,0)</f>
        <v>138</v>
      </c>
      <c r="G79">
        <f t="shared" si="1"/>
        <v>276</v>
      </c>
    </row>
    <row r="80" spans="1:7" x14ac:dyDescent="0.25">
      <c r="A80">
        <v>79</v>
      </c>
      <c r="B80" s="33">
        <v>44582</v>
      </c>
      <c r="C80" s="33" t="s">
        <v>48</v>
      </c>
      <c r="D80" s="33" t="str">
        <f>VLOOKUP(C80,'  Menucard-Sales'!$B$2:$D$11,3,0)</f>
        <v>Non-Veg</v>
      </c>
      <c r="E80">
        <v>4</v>
      </c>
      <c r="F80">
        <f>VLOOKUP(C80,'  Menucard-Sales'!$B$2:$C$11,2,0)</f>
        <v>371</v>
      </c>
      <c r="G80">
        <f t="shared" si="1"/>
        <v>1484</v>
      </c>
    </row>
    <row r="81" spans="1:7" x14ac:dyDescent="0.25">
      <c r="A81">
        <v>80</v>
      </c>
      <c r="B81" s="33">
        <v>44582</v>
      </c>
      <c r="C81" s="33" t="s">
        <v>61</v>
      </c>
      <c r="D81" s="33" t="str">
        <f>VLOOKUP(C81,'  Menucard-Sales'!$B$2:$D$11,3,0)</f>
        <v>Non-Veg</v>
      </c>
      <c r="E81">
        <v>6</v>
      </c>
      <c r="F81">
        <f>VLOOKUP(C81,'  Menucard-Sales'!$B$2:$C$11,2,0)</f>
        <v>205</v>
      </c>
      <c r="G81">
        <f t="shared" si="1"/>
        <v>1230</v>
      </c>
    </row>
    <row r="82" spans="1:7" x14ac:dyDescent="0.25">
      <c r="A82">
        <v>81</v>
      </c>
      <c r="B82" s="33">
        <v>44583</v>
      </c>
      <c r="C82" s="33" t="s">
        <v>83</v>
      </c>
      <c r="D82" s="33" t="str">
        <f>VLOOKUP(C82,'  Menucard-Sales'!$B$2:$D$11,3,0)</f>
        <v>Non-Veg</v>
      </c>
      <c r="E82">
        <v>2</v>
      </c>
      <c r="F82">
        <f>VLOOKUP(C82,'  Menucard-Sales'!$B$2:$C$11,2,0)</f>
        <v>57</v>
      </c>
      <c r="G82">
        <f t="shared" si="1"/>
        <v>114</v>
      </c>
    </row>
    <row r="83" spans="1:7" x14ac:dyDescent="0.25">
      <c r="A83">
        <v>82</v>
      </c>
      <c r="B83" s="33">
        <v>44583</v>
      </c>
      <c r="C83" s="33" t="s">
        <v>32</v>
      </c>
      <c r="D83" s="33" t="str">
        <f>VLOOKUP(C83,'  Menucard-Sales'!$B$2:$D$11,3,0)</f>
        <v>Veg</v>
      </c>
      <c r="E83">
        <v>1</v>
      </c>
      <c r="F83">
        <f>VLOOKUP(C83,'  Menucard-Sales'!$B$2:$C$11,2,0)</f>
        <v>237</v>
      </c>
      <c r="G83">
        <f t="shared" si="1"/>
        <v>237</v>
      </c>
    </row>
    <row r="84" spans="1:7" x14ac:dyDescent="0.25">
      <c r="A84">
        <v>83</v>
      </c>
      <c r="B84" s="33">
        <v>44583</v>
      </c>
      <c r="C84" s="33" t="s">
        <v>33</v>
      </c>
      <c r="D84" s="33" t="str">
        <f>VLOOKUP(C84,'  Menucard-Sales'!$B$2:$D$11,3,0)</f>
        <v>Veg</v>
      </c>
      <c r="E84">
        <v>7</v>
      </c>
      <c r="F84">
        <f>VLOOKUP(C84,'  Menucard-Sales'!$B$2:$C$11,2,0)</f>
        <v>45</v>
      </c>
      <c r="G84">
        <f t="shared" si="1"/>
        <v>315</v>
      </c>
    </row>
    <row r="85" spans="1:7" x14ac:dyDescent="0.25">
      <c r="A85">
        <v>84</v>
      </c>
      <c r="B85" s="33">
        <v>44584</v>
      </c>
      <c r="C85" t="s">
        <v>63</v>
      </c>
      <c r="D85" s="33" t="str">
        <f>VLOOKUP(C85,'  Menucard-Sales'!$B$2:$D$11,3,0)</f>
        <v>Veg</v>
      </c>
      <c r="E85">
        <v>2</v>
      </c>
      <c r="F85">
        <f>VLOOKUP(C85,'  Menucard-Sales'!$B$2:$C$11,2,0)</f>
        <v>156.25</v>
      </c>
      <c r="G85">
        <f t="shared" si="1"/>
        <v>312.5</v>
      </c>
    </row>
    <row r="86" spans="1:7" x14ac:dyDescent="0.25">
      <c r="A86">
        <v>85</v>
      </c>
      <c r="B86" s="33">
        <v>44584</v>
      </c>
      <c r="C86" s="33" t="s">
        <v>59</v>
      </c>
      <c r="D86" s="33" t="str">
        <f>VLOOKUP(C86,'  Menucard-Sales'!$B$2:$D$11,3,0)</f>
        <v>Non-Veg</v>
      </c>
      <c r="E86">
        <v>9</v>
      </c>
      <c r="F86">
        <f>VLOOKUP(C86,'  Menucard-Sales'!$B$2:$C$11,2,0)</f>
        <v>43</v>
      </c>
      <c r="G86">
        <f t="shared" si="1"/>
        <v>387</v>
      </c>
    </row>
    <row r="87" spans="1:7" x14ac:dyDescent="0.25">
      <c r="A87">
        <v>86</v>
      </c>
      <c r="B87" s="33">
        <v>44584</v>
      </c>
      <c r="C87" s="33" t="s">
        <v>32</v>
      </c>
      <c r="D87" s="33" t="str">
        <f>VLOOKUP(C87,'  Menucard-Sales'!$B$2:$D$11,3,0)</f>
        <v>Veg</v>
      </c>
      <c r="E87">
        <v>1</v>
      </c>
      <c r="F87">
        <f>VLOOKUP(C87,'  Menucard-Sales'!$B$2:$C$11,2,0)</f>
        <v>237</v>
      </c>
      <c r="G87">
        <f t="shared" si="1"/>
        <v>237</v>
      </c>
    </row>
    <row r="88" spans="1:7" x14ac:dyDescent="0.25">
      <c r="A88">
        <v>87</v>
      </c>
      <c r="B88" s="33">
        <v>44585</v>
      </c>
      <c r="C88" s="33" t="s">
        <v>63</v>
      </c>
      <c r="D88" s="33" t="str">
        <f>VLOOKUP(C88,'  Menucard-Sales'!$B$2:$D$11,3,0)</f>
        <v>Veg</v>
      </c>
      <c r="E88">
        <v>2</v>
      </c>
      <c r="F88">
        <f>VLOOKUP(C88,'  Menucard-Sales'!$B$2:$C$11,2,0)</f>
        <v>156.25</v>
      </c>
      <c r="G88">
        <f t="shared" si="1"/>
        <v>312.5</v>
      </c>
    </row>
    <row r="89" spans="1:7" x14ac:dyDescent="0.25">
      <c r="A89">
        <v>88</v>
      </c>
      <c r="B89" s="33">
        <v>44585</v>
      </c>
      <c r="C89" s="33" t="s">
        <v>61</v>
      </c>
      <c r="D89" s="33" t="str">
        <f>VLOOKUP(C89,'  Menucard-Sales'!$B$2:$D$11,3,0)</f>
        <v>Non-Veg</v>
      </c>
      <c r="E89">
        <v>1</v>
      </c>
      <c r="F89">
        <f>VLOOKUP(C89,'  Menucard-Sales'!$B$2:$C$11,2,0)</f>
        <v>205</v>
      </c>
      <c r="G89">
        <f t="shared" si="1"/>
        <v>205</v>
      </c>
    </row>
    <row r="90" spans="1:7" x14ac:dyDescent="0.25">
      <c r="A90">
        <v>89</v>
      </c>
      <c r="B90" s="33">
        <v>44587</v>
      </c>
      <c r="C90" s="33" t="s">
        <v>48</v>
      </c>
      <c r="D90" s="33" t="str">
        <f>VLOOKUP(C90,'  Menucard-Sales'!$B$2:$D$11,3,0)</f>
        <v>Non-Veg</v>
      </c>
      <c r="E90">
        <v>2</v>
      </c>
      <c r="F90">
        <f>VLOOKUP(C90,'  Menucard-Sales'!$B$2:$C$11,2,0)</f>
        <v>371</v>
      </c>
      <c r="G90">
        <f t="shared" si="1"/>
        <v>742</v>
      </c>
    </row>
    <row r="91" spans="1:7" x14ac:dyDescent="0.25">
      <c r="A91">
        <v>90</v>
      </c>
      <c r="B91" s="33">
        <v>44587</v>
      </c>
      <c r="C91" s="33" t="s">
        <v>61</v>
      </c>
      <c r="D91" s="33" t="str">
        <f>VLOOKUP(C91,'  Menucard-Sales'!$B$2:$D$11,3,0)</f>
        <v>Non-Veg</v>
      </c>
      <c r="E91">
        <v>6</v>
      </c>
      <c r="F91">
        <f>VLOOKUP(C91,'  Menucard-Sales'!$B$2:$C$11,2,0)</f>
        <v>205</v>
      </c>
      <c r="G91">
        <f t="shared" si="1"/>
        <v>1230</v>
      </c>
    </row>
    <row r="92" spans="1:7" x14ac:dyDescent="0.25">
      <c r="A92">
        <v>91</v>
      </c>
      <c r="B92" s="33">
        <v>44587</v>
      </c>
      <c r="C92" s="33" t="s">
        <v>83</v>
      </c>
      <c r="D92" s="33" t="str">
        <f>VLOOKUP(C92,'  Menucard-Sales'!$B$2:$D$11,3,0)</f>
        <v>Non-Veg</v>
      </c>
      <c r="E92">
        <v>3</v>
      </c>
      <c r="F92">
        <f>VLOOKUP(C92,'  Menucard-Sales'!$B$2:$C$11,2,0)</f>
        <v>57</v>
      </c>
      <c r="G92">
        <f t="shared" si="1"/>
        <v>171</v>
      </c>
    </row>
    <row r="93" spans="1:7" x14ac:dyDescent="0.25">
      <c r="A93">
        <v>92</v>
      </c>
      <c r="B93" s="33">
        <v>44588</v>
      </c>
      <c r="C93" s="33" t="s">
        <v>32</v>
      </c>
      <c r="D93" s="33" t="str">
        <f>VLOOKUP(C93,'  Menucard-Sales'!$B$2:$D$11,3,0)</f>
        <v>Veg</v>
      </c>
      <c r="E93">
        <v>3</v>
      </c>
      <c r="F93">
        <f>VLOOKUP(C93,'  Menucard-Sales'!$B$2:$C$11,2,0)</f>
        <v>237</v>
      </c>
      <c r="G93">
        <f t="shared" si="1"/>
        <v>711</v>
      </c>
    </row>
    <row r="94" spans="1:7" x14ac:dyDescent="0.25">
      <c r="A94">
        <v>93</v>
      </c>
      <c r="B94" s="33">
        <v>44588</v>
      </c>
      <c r="C94" s="33" t="s">
        <v>33</v>
      </c>
      <c r="D94" s="33" t="str">
        <f>VLOOKUP(C94,'  Menucard-Sales'!$B$2:$D$11,3,0)</f>
        <v>Veg</v>
      </c>
      <c r="E94">
        <v>12</v>
      </c>
      <c r="F94">
        <f>VLOOKUP(C94,'  Menucard-Sales'!$B$2:$C$11,2,0)</f>
        <v>45</v>
      </c>
      <c r="G94">
        <f t="shared" si="1"/>
        <v>540</v>
      </c>
    </row>
    <row r="95" spans="1:7" x14ac:dyDescent="0.25">
      <c r="A95">
        <v>94</v>
      </c>
      <c r="B95" s="33">
        <v>44588</v>
      </c>
      <c r="C95" t="s">
        <v>63</v>
      </c>
      <c r="D95" s="33" t="str">
        <f>VLOOKUP(C95,'  Menucard-Sales'!$B$2:$D$11,3,0)</f>
        <v>Veg</v>
      </c>
      <c r="E95">
        <v>1</v>
      </c>
      <c r="F95">
        <f>VLOOKUP(C95,'  Menucard-Sales'!$B$2:$C$11,2,0)</f>
        <v>156.25</v>
      </c>
      <c r="G95">
        <f t="shared" si="1"/>
        <v>156.25</v>
      </c>
    </row>
    <row r="96" spans="1:7" x14ac:dyDescent="0.25">
      <c r="A96">
        <v>95</v>
      </c>
      <c r="B96" s="33">
        <v>44589</v>
      </c>
      <c r="C96" s="33" t="s">
        <v>59</v>
      </c>
      <c r="D96" s="33" t="str">
        <f>VLOOKUP(C96,'  Menucard-Sales'!$B$2:$D$11,3,0)</f>
        <v>Non-Veg</v>
      </c>
      <c r="E96">
        <v>8</v>
      </c>
      <c r="F96">
        <f>VLOOKUP(C96,'  Menucard-Sales'!$B$2:$C$11,2,0)</f>
        <v>43</v>
      </c>
      <c r="G96">
        <f t="shared" si="1"/>
        <v>344</v>
      </c>
    </row>
    <row r="97" spans="1:8" x14ac:dyDescent="0.25">
      <c r="A97">
        <v>96</v>
      </c>
      <c r="B97" s="33">
        <v>44589</v>
      </c>
      <c r="C97" s="33" t="s">
        <v>32</v>
      </c>
      <c r="D97" s="33" t="str">
        <f>VLOOKUP(C97,'  Menucard-Sales'!$B$2:$D$11,3,0)</f>
        <v>Veg</v>
      </c>
      <c r="E97">
        <v>1</v>
      </c>
      <c r="F97">
        <f>VLOOKUP(C97,'  Menucard-Sales'!$B$2:$C$11,2,0)</f>
        <v>237</v>
      </c>
      <c r="G97">
        <f t="shared" si="1"/>
        <v>237</v>
      </c>
    </row>
    <row r="98" spans="1:8" x14ac:dyDescent="0.25">
      <c r="A98">
        <v>97</v>
      </c>
      <c r="B98" s="33">
        <v>44589</v>
      </c>
      <c r="C98" s="33" t="s">
        <v>63</v>
      </c>
      <c r="D98" s="33" t="str">
        <f>VLOOKUP(C98,'  Menucard-Sales'!$B$2:$D$11,3,0)</f>
        <v>Veg</v>
      </c>
      <c r="E98">
        <v>3</v>
      </c>
      <c r="F98">
        <f>VLOOKUP(C98,'  Menucard-Sales'!$B$2:$C$11,2,0)</f>
        <v>156.25</v>
      </c>
      <c r="G98">
        <f t="shared" si="1"/>
        <v>468.75</v>
      </c>
    </row>
    <row r="99" spans="1:8" x14ac:dyDescent="0.25">
      <c r="A99">
        <v>98</v>
      </c>
      <c r="B99" s="33">
        <v>44590</v>
      </c>
      <c r="C99" s="33" t="s">
        <v>61</v>
      </c>
      <c r="D99" s="33" t="str">
        <f>VLOOKUP(C99,'  Menucard-Sales'!$B$2:$D$11,3,0)</f>
        <v>Non-Veg</v>
      </c>
      <c r="E99">
        <v>2</v>
      </c>
      <c r="F99">
        <f>VLOOKUP(C99,'  Menucard-Sales'!$B$2:$C$11,2,0)</f>
        <v>205</v>
      </c>
      <c r="G99">
        <f t="shared" si="1"/>
        <v>410</v>
      </c>
    </row>
    <row r="100" spans="1:8" x14ac:dyDescent="0.25">
      <c r="A100">
        <v>99</v>
      </c>
      <c r="B100" s="33">
        <v>44590</v>
      </c>
      <c r="C100" s="33" t="s">
        <v>83</v>
      </c>
      <c r="D100" s="33" t="str">
        <f>VLOOKUP(C100,'  Menucard-Sales'!$B$2:$D$11,3,0)</f>
        <v>Non-Veg</v>
      </c>
      <c r="E100">
        <v>3</v>
      </c>
      <c r="F100">
        <f>VLOOKUP(C100,'  Menucard-Sales'!$B$2:$C$11,2,0)</f>
        <v>57</v>
      </c>
      <c r="G100">
        <f t="shared" si="1"/>
        <v>171</v>
      </c>
    </row>
    <row r="101" spans="1:8" x14ac:dyDescent="0.25">
      <c r="A101">
        <v>100</v>
      </c>
      <c r="B101" s="33">
        <v>44590</v>
      </c>
      <c r="C101" s="33" t="s">
        <v>37</v>
      </c>
      <c r="D101" s="33" t="str">
        <f>VLOOKUP(C101,'  Menucard-Sales'!$B$2:$D$11,3,0)</f>
        <v>Non-Veg</v>
      </c>
      <c r="E101">
        <v>4</v>
      </c>
      <c r="F101">
        <f>VLOOKUP(C101,'  Menucard-Sales'!$B$2:$C$11,2,0)</f>
        <v>292</v>
      </c>
      <c r="G101">
        <f t="shared" si="1"/>
        <v>1168</v>
      </c>
    </row>
    <row r="102" spans="1:8" x14ac:dyDescent="0.25">
      <c r="A102">
        <v>101</v>
      </c>
      <c r="B102" s="33">
        <v>44591</v>
      </c>
      <c r="C102" t="s">
        <v>63</v>
      </c>
      <c r="D102" s="33" t="str">
        <f>VLOOKUP(C102,'  Menucard-Sales'!$B$2:$D$11,3,0)</f>
        <v>Veg</v>
      </c>
      <c r="E102">
        <v>2</v>
      </c>
      <c r="F102">
        <f>VLOOKUP(C102,'  Menucard-Sales'!$B$2:$C$11,2,0)</f>
        <v>156.25</v>
      </c>
      <c r="G102">
        <f t="shared" si="1"/>
        <v>312.5</v>
      </c>
    </row>
    <row r="103" spans="1:8" x14ac:dyDescent="0.25">
      <c r="A103">
        <v>102</v>
      </c>
      <c r="B103" s="33">
        <v>44591</v>
      </c>
      <c r="C103" s="33" t="s">
        <v>59</v>
      </c>
      <c r="D103" s="33" t="str">
        <f>VLOOKUP(C103,'  Menucard-Sales'!$B$2:$D$11,3,0)</f>
        <v>Non-Veg</v>
      </c>
      <c r="E103">
        <v>8</v>
      </c>
      <c r="F103">
        <f>VLOOKUP(C103,'  Menucard-Sales'!$B$2:$C$11,2,0)</f>
        <v>43</v>
      </c>
      <c r="G103">
        <f t="shared" si="1"/>
        <v>344</v>
      </c>
    </row>
    <row r="104" spans="1:8" x14ac:dyDescent="0.25">
      <c r="A104">
        <v>103</v>
      </c>
      <c r="B104" s="33">
        <v>44591</v>
      </c>
      <c r="C104" s="33" t="s">
        <v>32</v>
      </c>
      <c r="D104" s="33" t="str">
        <f>VLOOKUP(C104,'  Menucard-Sales'!$B$2:$D$11,3,0)</f>
        <v>Veg</v>
      </c>
      <c r="E104">
        <v>5</v>
      </c>
      <c r="F104">
        <f>VLOOKUP(C104,'  Menucard-Sales'!$B$2:$C$11,2,0)</f>
        <v>237</v>
      </c>
      <c r="G104">
        <f t="shared" si="1"/>
        <v>1185</v>
      </c>
    </row>
    <row r="105" spans="1:8" x14ac:dyDescent="0.25">
      <c r="A105">
        <v>104</v>
      </c>
      <c r="B105" s="33">
        <v>44592</v>
      </c>
      <c r="C105" s="33" t="s">
        <v>63</v>
      </c>
      <c r="D105" s="33" t="str">
        <f>VLOOKUP(C105,'  Menucard-Sales'!$B$2:$D$11,3,0)</f>
        <v>Veg</v>
      </c>
      <c r="E105">
        <v>2</v>
      </c>
      <c r="F105">
        <f>VLOOKUP(C105,'  Menucard-Sales'!$B$2:$C$11,2,0)</f>
        <v>156.25</v>
      </c>
      <c r="G105">
        <f t="shared" si="1"/>
        <v>312.5</v>
      </c>
    </row>
    <row r="106" spans="1:8" x14ac:dyDescent="0.25">
      <c r="A106">
        <v>105</v>
      </c>
      <c r="B106" s="33">
        <v>44592</v>
      </c>
      <c r="C106" s="33" t="s">
        <v>61</v>
      </c>
      <c r="D106" s="33" t="str">
        <f>VLOOKUP(C106,'  Menucard-Sales'!$B$2:$D$11,3,0)</f>
        <v>Non-Veg</v>
      </c>
      <c r="E106">
        <v>5</v>
      </c>
      <c r="F106">
        <f>VLOOKUP(C106,'  Menucard-Sales'!$B$2:$C$11,2,0)</f>
        <v>205</v>
      </c>
      <c r="G106">
        <f t="shared" si="1"/>
        <v>1025</v>
      </c>
    </row>
    <row r="107" spans="1:8" x14ac:dyDescent="0.25">
      <c r="A107">
        <v>106</v>
      </c>
      <c r="B107" s="35">
        <v>44592</v>
      </c>
      <c r="C107" s="35" t="s">
        <v>33</v>
      </c>
      <c r="D107" s="35" t="str">
        <f>VLOOKUP(C107,'  Menucard-Sales'!$B$2:$D$11,3,0)</f>
        <v>Veg</v>
      </c>
      <c r="E107" s="36">
        <v>14</v>
      </c>
      <c r="F107" s="36">
        <f>VLOOKUP(C107,'  Menucard-Sales'!$B$2:$C$11,2,0)</f>
        <v>45</v>
      </c>
      <c r="G107" s="36">
        <f t="shared" si="1"/>
        <v>630</v>
      </c>
      <c r="H107" s="36"/>
    </row>
    <row r="108" spans="1:8" x14ac:dyDescent="0.25">
      <c r="A108">
        <v>107</v>
      </c>
      <c r="B108" s="33">
        <v>44593</v>
      </c>
      <c r="C108" s="33" t="s">
        <v>32</v>
      </c>
      <c r="D108" s="33" t="str">
        <f>VLOOKUP(C108,'  Menucard-Sales'!$B$2:$D$11,3,0)</f>
        <v>Veg</v>
      </c>
      <c r="E108">
        <v>5</v>
      </c>
      <c r="F108" s="12">
        <f>VLOOKUP(C108,'  Menucard-Sales'!$B$2:$C$11,2,0)</f>
        <v>237</v>
      </c>
      <c r="G108" s="12">
        <f t="shared" si="1"/>
        <v>1185</v>
      </c>
      <c r="H108" s="12"/>
    </row>
    <row r="109" spans="1:8" x14ac:dyDescent="0.25">
      <c r="A109">
        <v>108</v>
      </c>
      <c r="B109" s="33">
        <v>44593</v>
      </c>
      <c r="C109" s="33" t="s">
        <v>63</v>
      </c>
      <c r="D109" s="33" t="str">
        <f>VLOOKUP(C109,'  Menucard-Sales'!$B$2:$D$11,3,0)</f>
        <v>Veg</v>
      </c>
      <c r="E109">
        <v>6</v>
      </c>
      <c r="F109" s="12">
        <f>VLOOKUP(C109,'  Menucard-Sales'!$B$2:$C$11,2,0)</f>
        <v>156.25</v>
      </c>
      <c r="G109" s="12">
        <f t="shared" si="1"/>
        <v>937.5</v>
      </c>
      <c r="H109" s="12"/>
    </row>
    <row r="110" spans="1:8" x14ac:dyDescent="0.25">
      <c r="A110">
        <v>109</v>
      </c>
      <c r="B110" s="33">
        <v>44593</v>
      </c>
      <c r="C110" s="33" t="s">
        <v>61</v>
      </c>
      <c r="D110" s="33" t="str">
        <f>VLOOKUP(C110,'  Menucard-Sales'!$B$2:$D$11,3,0)</f>
        <v>Non-Veg</v>
      </c>
      <c r="E110">
        <v>7</v>
      </c>
      <c r="F110" s="12">
        <f>VLOOKUP(C110,'  Menucard-Sales'!$B$2:$C$11,2,0)</f>
        <v>205</v>
      </c>
      <c r="G110" s="12">
        <f t="shared" si="1"/>
        <v>1435</v>
      </c>
      <c r="H110" s="12"/>
    </row>
    <row r="111" spans="1:8" x14ac:dyDescent="0.25">
      <c r="A111">
        <v>110</v>
      </c>
      <c r="B111" s="33">
        <v>44593</v>
      </c>
      <c r="C111" s="33" t="s">
        <v>32</v>
      </c>
      <c r="D111" s="33" t="str">
        <f>VLOOKUP(C111,'  Menucard-Sales'!$B$2:$D$11,3,0)</f>
        <v>Veg</v>
      </c>
      <c r="E111">
        <v>7</v>
      </c>
      <c r="F111" s="12">
        <f>VLOOKUP(C111,'  Menucard-Sales'!$B$2:$C$11,2,0)</f>
        <v>237</v>
      </c>
      <c r="G111" s="12">
        <f t="shared" si="1"/>
        <v>1659</v>
      </c>
      <c r="H111" s="12"/>
    </row>
    <row r="112" spans="1:8" x14ac:dyDescent="0.25">
      <c r="A112">
        <v>111</v>
      </c>
      <c r="B112" s="33">
        <v>44594</v>
      </c>
      <c r="C112" s="33" t="s">
        <v>63</v>
      </c>
      <c r="D112" s="33" t="str">
        <f>VLOOKUP(C112,'  Menucard-Sales'!$B$2:$D$11,3,0)</f>
        <v>Veg</v>
      </c>
      <c r="E112">
        <v>7</v>
      </c>
      <c r="F112" s="12">
        <f>VLOOKUP(C112,'  Menucard-Sales'!$B$2:$C$11,2,0)</f>
        <v>156.25</v>
      </c>
      <c r="G112" s="12">
        <f t="shared" si="1"/>
        <v>1093.75</v>
      </c>
      <c r="H112" s="12"/>
    </row>
    <row r="113" spans="1:8" x14ac:dyDescent="0.25">
      <c r="A113">
        <v>112</v>
      </c>
      <c r="B113" s="33">
        <v>44594</v>
      </c>
      <c r="C113" s="33" t="s">
        <v>33</v>
      </c>
      <c r="D113" s="33" t="str">
        <f>VLOOKUP(C113,'  Menucard-Sales'!$B$2:$D$11,3,0)</f>
        <v>Veg</v>
      </c>
      <c r="E113">
        <v>15</v>
      </c>
      <c r="F113" s="12">
        <f>VLOOKUP(C113,'  Menucard-Sales'!$B$2:$C$11,2,0)</f>
        <v>45</v>
      </c>
      <c r="G113" s="12">
        <f t="shared" si="1"/>
        <v>675</v>
      </c>
      <c r="H113" s="12"/>
    </row>
    <row r="114" spans="1:8" x14ac:dyDescent="0.25">
      <c r="A114">
        <v>113</v>
      </c>
      <c r="B114" s="33">
        <v>44594</v>
      </c>
      <c r="C114" s="33" t="s">
        <v>32</v>
      </c>
      <c r="D114" s="33" t="str">
        <f>VLOOKUP(C114,'  Menucard-Sales'!$B$2:$D$11,3,0)</f>
        <v>Veg</v>
      </c>
      <c r="E114">
        <v>6</v>
      </c>
      <c r="F114" s="12">
        <f>VLOOKUP(C114,'  Menucard-Sales'!$B$2:$C$11,2,0)</f>
        <v>237</v>
      </c>
      <c r="G114" s="12">
        <f t="shared" si="1"/>
        <v>1422</v>
      </c>
      <c r="H114" s="12"/>
    </row>
    <row r="115" spans="1:8" x14ac:dyDescent="0.25">
      <c r="A115">
        <v>114</v>
      </c>
      <c r="B115" s="33">
        <v>44594</v>
      </c>
      <c r="C115" s="33" t="s">
        <v>63</v>
      </c>
      <c r="D115" s="33" t="str">
        <f>VLOOKUP(C115,'  Menucard-Sales'!$B$2:$D$11,3,0)</f>
        <v>Veg</v>
      </c>
      <c r="E115">
        <v>5</v>
      </c>
      <c r="F115" s="12">
        <f>VLOOKUP(C115,'  Menucard-Sales'!$B$2:$C$11,2,0)</f>
        <v>156.25</v>
      </c>
      <c r="G115" s="12">
        <f t="shared" si="1"/>
        <v>781.25</v>
      </c>
      <c r="H115" s="12"/>
    </row>
    <row r="116" spans="1:8" x14ac:dyDescent="0.25">
      <c r="A116">
        <v>115</v>
      </c>
      <c r="B116" s="33">
        <v>44595</v>
      </c>
      <c r="C116" s="33" t="s">
        <v>61</v>
      </c>
      <c r="D116" s="33" t="str">
        <f>VLOOKUP(C116,'  Menucard-Sales'!$B$2:$D$11,3,0)</f>
        <v>Non-Veg</v>
      </c>
      <c r="E116">
        <v>5</v>
      </c>
      <c r="F116" s="12">
        <f>VLOOKUP(C116,'  Menucard-Sales'!$B$2:$C$11,2,0)</f>
        <v>205</v>
      </c>
      <c r="G116" s="12">
        <f t="shared" si="1"/>
        <v>1025</v>
      </c>
      <c r="H116" s="12"/>
    </row>
    <row r="117" spans="1:8" x14ac:dyDescent="0.25">
      <c r="A117">
        <v>116</v>
      </c>
      <c r="B117" s="33">
        <v>44595</v>
      </c>
      <c r="C117" s="33" t="s">
        <v>59</v>
      </c>
      <c r="D117" s="33" t="str">
        <f>VLOOKUP(C117,'  Menucard-Sales'!$B$2:$D$11,3,0)</f>
        <v>Non-Veg</v>
      </c>
      <c r="E117">
        <v>12</v>
      </c>
      <c r="F117" s="12">
        <f>VLOOKUP(C117,'  Menucard-Sales'!$B$2:$C$11,2,0)</f>
        <v>43</v>
      </c>
      <c r="G117" s="12">
        <f t="shared" si="1"/>
        <v>516</v>
      </c>
      <c r="H117" s="12"/>
    </row>
    <row r="118" spans="1:8" x14ac:dyDescent="0.25">
      <c r="A118">
        <v>117</v>
      </c>
      <c r="B118" s="33">
        <v>44595</v>
      </c>
      <c r="C118" s="33" t="s">
        <v>32</v>
      </c>
      <c r="D118" s="33" t="str">
        <f>VLOOKUP(C118,'  Menucard-Sales'!$B$2:$D$11,3,0)</f>
        <v>Veg</v>
      </c>
      <c r="E118">
        <v>5</v>
      </c>
      <c r="F118" s="12">
        <f>VLOOKUP(C118,'  Menucard-Sales'!$B$2:$C$11,2,0)</f>
        <v>237</v>
      </c>
      <c r="G118" s="12">
        <f t="shared" si="1"/>
        <v>1185</v>
      </c>
      <c r="H118" s="12"/>
    </row>
    <row r="119" spans="1:8" x14ac:dyDescent="0.25">
      <c r="A119">
        <v>118</v>
      </c>
      <c r="B119" s="33">
        <v>44595</v>
      </c>
      <c r="C119" s="33" t="s">
        <v>63</v>
      </c>
      <c r="D119" s="33" t="str">
        <f>VLOOKUP(C119,'  Menucard-Sales'!$B$2:$D$11,3,0)</f>
        <v>Veg</v>
      </c>
      <c r="E119">
        <v>3</v>
      </c>
      <c r="F119" s="12">
        <f>VLOOKUP(C119,'  Menucard-Sales'!$B$2:$C$11,2,0)</f>
        <v>156.25</v>
      </c>
      <c r="G119" s="12">
        <f t="shared" si="1"/>
        <v>468.75</v>
      </c>
      <c r="H119" s="12"/>
    </row>
    <row r="120" spans="1:8" x14ac:dyDescent="0.25">
      <c r="A120">
        <v>119</v>
      </c>
      <c r="B120" s="33">
        <v>44595</v>
      </c>
      <c r="C120" s="33" t="s">
        <v>48</v>
      </c>
      <c r="D120" s="33" t="str">
        <f>VLOOKUP(C120,'  Menucard-Sales'!$B$2:$D$11,3,0)</f>
        <v>Non-Veg</v>
      </c>
      <c r="E120">
        <v>3</v>
      </c>
      <c r="F120" s="12">
        <f>VLOOKUP(C120,'  Menucard-Sales'!$B$2:$C$11,2,0)</f>
        <v>371</v>
      </c>
      <c r="G120" s="12">
        <f t="shared" si="1"/>
        <v>1113</v>
      </c>
      <c r="H120" s="12"/>
    </row>
    <row r="121" spans="1:8" x14ac:dyDescent="0.25">
      <c r="A121">
        <v>120</v>
      </c>
      <c r="B121" s="33">
        <v>44596</v>
      </c>
      <c r="C121" s="33" t="s">
        <v>37</v>
      </c>
      <c r="D121" s="33" t="str">
        <f>VLOOKUP(C121,'  Menucard-Sales'!$B$2:$D$11,3,0)</f>
        <v>Non-Veg</v>
      </c>
      <c r="E121">
        <v>4</v>
      </c>
      <c r="F121" s="12">
        <f>VLOOKUP(C121,'  Menucard-Sales'!$B$2:$C$11,2,0)</f>
        <v>292</v>
      </c>
      <c r="G121" s="12">
        <f t="shared" si="1"/>
        <v>1168</v>
      </c>
      <c r="H121" s="12"/>
    </row>
    <row r="122" spans="1:8" x14ac:dyDescent="0.25">
      <c r="A122">
        <v>121</v>
      </c>
      <c r="B122" s="33">
        <v>44596</v>
      </c>
      <c r="C122" s="33" t="s">
        <v>63</v>
      </c>
      <c r="D122" s="33" t="str">
        <f>VLOOKUP(C122,'  Menucard-Sales'!$B$2:$D$11,3,0)</f>
        <v>Veg</v>
      </c>
      <c r="E122">
        <v>5</v>
      </c>
      <c r="F122" s="12">
        <f>VLOOKUP(C122,'  Menucard-Sales'!$B$2:$C$11,2,0)</f>
        <v>156.25</v>
      </c>
      <c r="G122" s="12">
        <f t="shared" si="1"/>
        <v>781.25</v>
      </c>
      <c r="H122" s="12"/>
    </row>
    <row r="123" spans="1:8" x14ac:dyDescent="0.25">
      <c r="A123">
        <v>122</v>
      </c>
      <c r="B123" s="33">
        <v>44596</v>
      </c>
      <c r="C123" s="33" t="s">
        <v>52</v>
      </c>
      <c r="D123" s="33" t="str">
        <f>VLOOKUP(C123,'  Menucard-Sales'!$B$2:$D$11,3,0)</f>
        <v>Non-Veg</v>
      </c>
      <c r="E123">
        <v>6</v>
      </c>
      <c r="F123" s="12">
        <f>VLOOKUP(C123,'  Menucard-Sales'!$B$2:$C$11,2,0)</f>
        <v>138</v>
      </c>
      <c r="G123" s="12">
        <f t="shared" si="1"/>
        <v>828</v>
      </c>
      <c r="H123" s="12"/>
    </row>
    <row r="124" spans="1:8" x14ac:dyDescent="0.25">
      <c r="A124">
        <v>123</v>
      </c>
      <c r="B124" s="33">
        <v>44596</v>
      </c>
      <c r="C124" s="33" t="s">
        <v>59</v>
      </c>
      <c r="D124" s="33" t="str">
        <f>VLOOKUP(C124,'  Menucard-Sales'!$B$2:$D$11,3,0)</f>
        <v>Non-Veg</v>
      </c>
      <c r="E124">
        <v>4</v>
      </c>
      <c r="F124" s="12">
        <f>VLOOKUP(C124,'  Menucard-Sales'!$B$2:$C$11,2,0)</f>
        <v>43</v>
      </c>
      <c r="G124" s="12">
        <f t="shared" si="1"/>
        <v>172</v>
      </c>
      <c r="H124" s="12"/>
    </row>
    <row r="125" spans="1:8" x14ac:dyDescent="0.25">
      <c r="A125">
        <v>124</v>
      </c>
      <c r="B125" s="33">
        <v>44597</v>
      </c>
      <c r="C125" s="33" t="s">
        <v>32</v>
      </c>
      <c r="D125" s="33" t="str">
        <f>VLOOKUP(C125,'  Menucard-Sales'!$B$2:$D$11,3,0)</f>
        <v>Veg</v>
      </c>
      <c r="E125">
        <v>4</v>
      </c>
      <c r="F125" s="12">
        <f>VLOOKUP(C125,'  Menucard-Sales'!$B$2:$C$11,2,0)</f>
        <v>237</v>
      </c>
      <c r="G125" s="12">
        <f t="shared" si="1"/>
        <v>948</v>
      </c>
      <c r="H125" s="12"/>
    </row>
    <row r="126" spans="1:8" x14ac:dyDescent="0.25">
      <c r="A126">
        <v>125</v>
      </c>
      <c r="B126" s="33">
        <v>44597</v>
      </c>
      <c r="C126" s="33" t="s">
        <v>63</v>
      </c>
      <c r="D126" s="33" t="str">
        <f>VLOOKUP(C126,'  Menucard-Sales'!$B$2:$D$11,3,0)</f>
        <v>Veg</v>
      </c>
      <c r="E126">
        <v>5</v>
      </c>
      <c r="F126" s="12">
        <f>VLOOKUP(C126,'  Menucard-Sales'!$B$2:$C$11,2,0)</f>
        <v>156.25</v>
      </c>
      <c r="G126" s="12">
        <f t="shared" si="1"/>
        <v>781.25</v>
      </c>
      <c r="H126" s="12"/>
    </row>
    <row r="127" spans="1:8" x14ac:dyDescent="0.25">
      <c r="A127">
        <v>126</v>
      </c>
      <c r="B127" s="33">
        <v>44597</v>
      </c>
      <c r="C127" s="33" t="s">
        <v>33</v>
      </c>
      <c r="D127" s="33" t="str">
        <f>VLOOKUP(C127,'  Menucard-Sales'!$B$2:$D$11,3,0)</f>
        <v>Veg</v>
      </c>
      <c r="E127">
        <v>4</v>
      </c>
      <c r="F127" s="12">
        <f>VLOOKUP(C127,'  Menucard-Sales'!$B$2:$C$11,2,0)</f>
        <v>45</v>
      </c>
      <c r="G127" s="12">
        <f t="shared" si="1"/>
        <v>180</v>
      </c>
      <c r="H127" s="12"/>
    </row>
    <row r="128" spans="1:8" x14ac:dyDescent="0.25">
      <c r="A128">
        <v>127</v>
      </c>
      <c r="B128" s="33">
        <v>44597</v>
      </c>
      <c r="C128" s="33" t="s">
        <v>52</v>
      </c>
      <c r="D128" s="33" t="str">
        <f>VLOOKUP(C128,'  Menucard-Sales'!$B$2:$D$11,3,0)</f>
        <v>Non-Veg</v>
      </c>
      <c r="E128">
        <v>5</v>
      </c>
      <c r="F128" s="12">
        <f>VLOOKUP(C128,'  Menucard-Sales'!$B$2:$C$11,2,0)</f>
        <v>138</v>
      </c>
      <c r="G128" s="12">
        <f t="shared" si="1"/>
        <v>690</v>
      </c>
      <c r="H128" s="12"/>
    </row>
    <row r="129" spans="1:8" x14ac:dyDescent="0.25">
      <c r="A129">
        <v>128</v>
      </c>
      <c r="B129" s="33">
        <v>44598</v>
      </c>
      <c r="C129" s="33" t="s">
        <v>59</v>
      </c>
      <c r="D129" s="33" t="str">
        <f>VLOOKUP(C129,'  Menucard-Sales'!$B$2:$D$11,3,0)</f>
        <v>Non-Veg</v>
      </c>
      <c r="E129">
        <v>4</v>
      </c>
      <c r="F129" s="12">
        <f>VLOOKUP(C129,'  Menucard-Sales'!$B$2:$C$11,2,0)</f>
        <v>43</v>
      </c>
      <c r="G129" s="12">
        <f t="shared" si="1"/>
        <v>172</v>
      </c>
      <c r="H129" s="12"/>
    </row>
    <row r="130" spans="1:8" x14ac:dyDescent="0.25">
      <c r="A130">
        <v>129</v>
      </c>
      <c r="B130" s="33">
        <v>44598</v>
      </c>
      <c r="C130" s="33" t="s">
        <v>32</v>
      </c>
      <c r="D130" s="33" t="str">
        <f>VLOOKUP(C130,'  Menucard-Sales'!$B$2:$D$11,3,0)</f>
        <v>Veg</v>
      </c>
      <c r="E130">
        <v>3</v>
      </c>
      <c r="F130" s="12">
        <f>VLOOKUP(C130,'  Menucard-Sales'!$B$2:$C$11,2,0)</f>
        <v>237</v>
      </c>
      <c r="G130" s="12">
        <f t="shared" si="1"/>
        <v>711</v>
      </c>
      <c r="H130" s="12"/>
    </row>
    <row r="131" spans="1:8" x14ac:dyDescent="0.25">
      <c r="A131">
        <v>130</v>
      </c>
      <c r="B131" s="33">
        <v>44598</v>
      </c>
      <c r="C131" s="33" t="s">
        <v>63</v>
      </c>
      <c r="D131" s="33" t="str">
        <f>VLOOKUP(C131,'  Menucard-Sales'!$B$2:$D$11,3,0)</f>
        <v>Veg</v>
      </c>
      <c r="E131">
        <v>3</v>
      </c>
      <c r="F131" s="12">
        <f>VLOOKUP(C131,'  Menucard-Sales'!$B$2:$C$11,2,0)</f>
        <v>156.25</v>
      </c>
      <c r="G131" s="12">
        <f t="shared" ref="G131:G194" si="2">F131*E131</f>
        <v>468.75</v>
      </c>
      <c r="H131" s="12"/>
    </row>
    <row r="132" spans="1:8" x14ac:dyDescent="0.25">
      <c r="A132">
        <v>131</v>
      </c>
      <c r="B132" s="33">
        <v>44598</v>
      </c>
      <c r="C132" s="33" t="s">
        <v>83</v>
      </c>
      <c r="D132" s="33" t="str">
        <f>VLOOKUP(C132,'  Menucard-Sales'!$B$2:$D$11,3,0)</f>
        <v>Non-Veg</v>
      </c>
      <c r="E132">
        <v>3</v>
      </c>
      <c r="F132" s="12">
        <f>VLOOKUP(C132,'  Menucard-Sales'!$B$2:$C$11,2,0)</f>
        <v>57</v>
      </c>
      <c r="G132" s="12">
        <f t="shared" si="2"/>
        <v>171</v>
      </c>
      <c r="H132" s="12"/>
    </row>
    <row r="133" spans="1:8" x14ac:dyDescent="0.25">
      <c r="A133">
        <v>132</v>
      </c>
      <c r="B133" s="33">
        <v>44598</v>
      </c>
      <c r="C133" s="33" t="s">
        <v>52</v>
      </c>
      <c r="D133" s="33" t="str">
        <f>VLOOKUP(C133,'  Menucard-Sales'!$B$2:$D$11,3,0)</f>
        <v>Non-Veg</v>
      </c>
      <c r="E133">
        <v>5</v>
      </c>
      <c r="F133" s="12">
        <f>VLOOKUP(C133,'  Menucard-Sales'!$B$2:$C$11,2,0)</f>
        <v>138</v>
      </c>
      <c r="G133" s="12">
        <f t="shared" si="2"/>
        <v>690</v>
      </c>
      <c r="H133" s="12"/>
    </row>
    <row r="134" spans="1:8" x14ac:dyDescent="0.25">
      <c r="A134">
        <v>133</v>
      </c>
      <c r="B134" s="33">
        <v>44599</v>
      </c>
      <c r="C134" s="33" t="s">
        <v>59</v>
      </c>
      <c r="D134" s="33" t="str">
        <f>VLOOKUP(C134,'  Menucard-Sales'!$B$2:$D$11,3,0)</f>
        <v>Non-Veg</v>
      </c>
      <c r="E134">
        <v>8</v>
      </c>
      <c r="F134" s="12">
        <f>VLOOKUP(C134,'  Menucard-Sales'!$B$2:$C$11,2,0)</f>
        <v>43</v>
      </c>
      <c r="G134" s="12">
        <f t="shared" si="2"/>
        <v>344</v>
      </c>
      <c r="H134" s="12"/>
    </row>
    <row r="135" spans="1:8" x14ac:dyDescent="0.25">
      <c r="A135">
        <v>134</v>
      </c>
      <c r="B135" s="33">
        <v>44599</v>
      </c>
      <c r="C135" s="33" t="s">
        <v>32</v>
      </c>
      <c r="D135" s="33" t="str">
        <f>VLOOKUP(C135,'  Menucard-Sales'!$B$2:$D$11,3,0)</f>
        <v>Veg</v>
      </c>
      <c r="E135">
        <v>6</v>
      </c>
      <c r="F135" s="12">
        <f>VLOOKUP(C135,'  Menucard-Sales'!$B$2:$C$11,2,0)</f>
        <v>237</v>
      </c>
      <c r="G135" s="12">
        <f t="shared" si="2"/>
        <v>1422</v>
      </c>
      <c r="H135" s="12"/>
    </row>
    <row r="136" spans="1:8" x14ac:dyDescent="0.25">
      <c r="A136">
        <v>135</v>
      </c>
      <c r="B136" s="33">
        <v>44599</v>
      </c>
      <c r="C136" s="33" t="s">
        <v>63</v>
      </c>
      <c r="D136" s="33" t="str">
        <f>VLOOKUP(C136,'  Menucard-Sales'!$B$2:$D$11,3,0)</f>
        <v>Veg</v>
      </c>
      <c r="E136">
        <v>6</v>
      </c>
      <c r="F136" s="12">
        <f>VLOOKUP(C136,'  Menucard-Sales'!$B$2:$C$11,2,0)</f>
        <v>156.25</v>
      </c>
      <c r="G136" s="12">
        <f t="shared" si="2"/>
        <v>937.5</v>
      </c>
      <c r="H136" s="12"/>
    </row>
    <row r="137" spans="1:8" x14ac:dyDescent="0.25">
      <c r="A137">
        <v>136</v>
      </c>
      <c r="B137" s="33">
        <v>44599</v>
      </c>
      <c r="C137" s="33" t="s">
        <v>61</v>
      </c>
      <c r="D137" s="33" t="str">
        <f>VLOOKUP(C137,'  Menucard-Sales'!$B$2:$D$11,3,0)</f>
        <v>Non-Veg</v>
      </c>
      <c r="E137">
        <v>5</v>
      </c>
      <c r="F137" s="12">
        <f>VLOOKUP(C137,'  Menucard-Sales'!$B$2:$C$11,2,0)</f>
        <v>205</v>
      </c>
      <c r="G137" s="12">
        <f t="shared" si="2"/>
        <v>1025</v>
      </c>
      <c r="H137" s="12"/>
    </row>
    <row r="138" spans="1:8" x14ac:dyDescent="0.25">
      <c r="A138">
        <v>137</v>
      </c>
      <c r="B138" s="33">
        <v>44600</v>
      </c>
      <c r="C138" s="33" t="s">
        <v>52</v>
      </c>
      <c r="D138" s="33" t="str">
        <f>VLOOKUP(C138,'  Menucard-Sales'!$B$2:$D$11,3,0)</f>
        <v>Non-Veg</v>
      </c>
      <c r="E138">
        <v>6</v>
      </c>
      <c r="F138" s="12">
        <f>VLOOKUP(C138,'  Menucard-Sales'!$B$2:$C$11,2,0)</f>
        <v>138</v>
      </c>
      <c r="G138" s="12">
        <f t="shared" si="2"/>
        <v>828</v>
      </c>
      <c r="H138" s="12"/>
    </row>
    <row r="139" spans="1:8" x14ac:dyDescent="0.25">
      <c r="A139">
        <v>138</v>
      </c>
      <c r="B139" s="33">
        <v>44600</v>
      </c>
      <c r="C139" s="33" t="s">
        <v>48</v>
      </c>
      <c r="D139" s="33" t="str">
        <f>VLOOKUP(C139,'  Menucard-Sales'!$B$2:$D$11,3,0)</f>
        <v>Non-Veg</v>
      </c>
      <c r="E139">
        <v>5</v>
      </c>
      <c r="F139" s="12">
        <f>VLOOKUP(C139,'  Menucard-Sales'!$B$2:$C$11,2,0)</f>
        <v>371</v>
      </c>
      <c r="G139" s="12">
        <f t="shared" si="2"/>
        <v>1855</v>
      </c>
      <c r="H139" s="12"/>
    </row>
    <row r="140" spans="1:8" x14ac:dyDescent="0.25">
      <c r="A140">
        <v>139</v>
      </c>
      <c r="B140" s="33">
        <v>44600</v>
      </c>
      <c r="C140" s="33" t="s">
        <v>61</v>
      </c>
      <c r="D140" s="33" t="str">
        <f>VLOOKUP(C140,'  Menucard-Sales'!$B$2:$D$11,3,0)</f>
        <v>Non-Veg</v>
      </c>
      <c r="E140">
        <v>5</v>
      </c>
      <c r="F140" s="12">
        <f>VLOOKUP(C140,'  Menucard-Sales'!$B$2:$C$11,2,0)</f>
        <v>205</v>
      </c>
      <c r="G140" s="12">
        <f t="shared" si="2"/>
        <v>1025</v>
      </c>
      <c r="H140" s="12"/>
    </row>
    <row r="141" spans="1:8" x14ac:dyDescent="0.25">
      <c r="A141">
        <v>140</v>
      </c>
      <c r="B141" s="33">
        <v>44600</v>
      </c>
      <c r="C141" s="33" t="s">
        <v>83</v>
      </c>
      <c r="D141" s="33" t="str">
        <f>VLOOKUP(C141,'  Menucard-Sales'!$B$2:$D$11,3,0)</f>
        <v>Non-Veg</v>
      </c>
      <c r="E141">
        <v>4</v>
      </c>
      <c r="F141" s="12">
        <f>VLOOKUP(C141,'  Menucard-Sales'!$B$2:$C$11,2,0)</f>
        <v>57</v>
      </c>
      <c r="G141" s="12">
        <f t="shared" si="2"/>
        <v>228</v>
      </c>
      <c r="H141" s="12"/>
    </row>
    <row r="142" spans="1:8" x14ac:dyDescent="0.25">
      <c r="A142">
        <v>141</v>
      </c>
      <c r="B142" s="33">
        <v>44601</v>
      </c>
      <c r="C142" s="33" t="s">
        <v>52</v>
      </c>
      <c r="D142" s="33" t="str">
        <f>VLOOKUP(C142,'  Menucard-Sales'!$B$2:$D$11,3,0)</f>
        <v>Non-Veg</v>
      </c>
      <c r="E142">
        <v>5</v>
      </c>
      <c r="F142" s="12">
        <f>VLOOKUP(C142,'  Menucard-Sales'!$B$2:$C$11,2,0)</f>
        <v>138</v>
      </c>
      <c r="G142" s="12">
        <f t="shared" si="2"/>
        <v>690</v>
      </c>
      <c r="H142" s="12"/>
    </row>
    <row r="143" spans="1:8" x14ac:dyDescent="0.25">
      <c r="A143">
        <v>142</v>
      </c>
      <c r="B143" s="33">
        <v>44601</v>
      </c>
      <c r="C143" s="33" t="s">
        <v>48</v>
      </c>
      <c r="D143" s="33" t="str">
        <f>VLOOKUP(C143,'  Menucard-Sales'!$B$2:$D$11,3,0)</f>
        <v>Non-Veg</v>
      </c>
      <c r="E143">
        <v>5</v>
      </c>
      <c r="F143" s="12">
        <f>VLOOKUP(C143,'  Menucard-Sales'!$B$2:$C$11,2,0)</f>
        <v>371</v>
      </c>
      <c r="G143" s="12">
        <f t="shared" si="2"/>
        <v>1855</v>
      </c>
      <c r="H143" s="12"/>
    </row>
    <row r="144" spans="1:8" x14ac:dyDescent="0.25">
      <c r="A144">
        <v>143</v>
      </c>
      <c r="B144" s="33">
        <v>44601</v>
      </c>
      <c r="C144" s="33" t="s">
        <v>32</v>
      </c>
      <c r="D144" s="33" t="str">
        <f>VLOOKUP(C144,'  Menucard-Sales'!$B$2:$D$11,3,0)</f>
        <v>Veg</v>
      </c>
      <c r="E144">
        <v>3</v>
      </c>
      <c r="F144" s="12">
        <f>VLOOKUP(C144,'  Menucard-Sales'!$B$2:$C$11,2,0)</f>
        <v>237</v>
      </c>
      <c r="G144" s="12">
        <f t="shared" si="2"/>
        <v>711</v>
      </c>
      <c r="H144" s="12"/>
    </row>
    <row r="145" spans="1:8" x14ac:dyDescent="0.25">
      <c r="A145">
        <v>144</v>
      </c>
      <c r="B145" s="33">
        <v>44601</v>
      </c>
      <c r="C145" s="33" t="s">
        <v>63</v>
      </c>
      <c r="D145" s="33" t="str">
        <f>VLOOKUP(C145,'  Menucard-Sales'!$B$2:$D$11,3,0)</f>
        <v>Veg</v>
      </c>
      <c r="E145">
        <v>3</v>
      </c>
      <c r="F145" s="12">
        <f>VLOOKUP(C145,'  Menucard-Sales'!$B$2:$C$11,2,0)</f>
        <v>156.25</v>
      </c>
      <c r="G145" s="12">
        <f t="shared" si="2"/>
        <v>468.75</v>
      </c>
      <c r="H145" s="12"/>
    </row>
    <row r="146" spans="1:8" x14ac:dyDescent="0.25">
      <c r="A146">
        <v>145</v>
      </c>
      <c r="B146" s="33">
        <v>44602</v>
      </c>
      <c r="C146" s="33" t="s">
        <v>61</v>
      </c>
      <c r="D146" s="33" t="str">
        <f>VLOOKUP(C146,'  Menucard-Sales'!$B$2:$D$11,3,0)</f>
        <v>Non-Veg</v>
      </c>
      <c r="E146">
        <v>6</v>
      </c>
      <c r="F146" s="12">
        <f>VLOOKUP(C146,'  Menucard-Sales'!$B$2:$C$11,2,0)</f>
        <v>205</v>
      </c>
      <c r="G146" s="12">
        <f t="shared" si="2"/>
        <v>1230</v>
      </c>
      <c r="H146" s="12"/>
    </row>
    <row r="147" spans="1:8" x14ac:dyDescent="0.25">
      <c r="A147">
        <v>146</v>
      </c>
      <c r="B147" s="33">
        <v>44603</v>
      </c>
      <c r="C147" s="33" t="s">
        <v>63</v>
      </c>
      <c r="D147" s="33" t="str">
        <f>VLOOKUP(C147,'  Menucard-Sales'!$B$2:$D$11,3,0)</f>
        <v>Veg</v>
      </c>
      <c r="E147">
        <v>5</v>
      </c>
      <c r="F147" s="12">
        <f>VLOOKUP(C147,'  Menucard-Sales'!$B$2:$C$11,2,0)</f>
        <v>156.25</v>
      </c>
      <c r="G147" s="12">
        <f t="shared" si="2"/>
        <v>781.25</v>
      </c>
      <c r="H147" s="12"/>
    </row>
    <row r="148" spans="1:8" x14ac:dyDescent="0.25">
      <c r="A148">
        <v>147</v>
      </c>
      <c r="B148" s="33">
        <v>44603</v>
      </c>
      <c r="C148" s="33" t="s">
        <v>32</v>
      </c>
      <c r="D148" s="33" t="str">
        <f>VLOOKUP(C148,'  Menucard-Sales'!$B$2:$D$11,3,0)</f>
        <v>Veg</v>
      </c>
      <c r="E148">
        <v>5</v>
      </c>
      <c r="F148" s="12">
        <f>VLOOKUP(C148,'  Menucard-Sales'!$B$2:$C$11,2,0)</f>
        <v>237</v>
      </c>
      <c r="G148" s="12">
        <f t="shared" si="2"/>
        <v>1185</v>
      </c>
      <c r="H148" s="12"/>
    </row>
    <row r="149" spans="1:8" x14ac:dyDescent="0.25">
      <c r="A149">
        <v>148</v>
      </c>
      <c r="B149" s="33">
        <v>44603</v>
      </c>
      <c r="C149" s="33" t="s">
        <v>52</v>
      </c>
      <c r="D149" s="33" t="str">
        <f>VLOOKUP(C149,'  Menucard-Sales'!$B$2:$D$11,3,0)</f>
        <v>Non-Veg</v>
      </c>
      <c r="E149">
        <v>5</v>
      </c>
      <c r="F149" s="12">
        <f>VLOOKUP(C149,'  Menucard-Sales'!$B$2:$C$11,2,0)</f>
        <v>138</v>
      </c>
      <c r="G149" s="12">
        <f t="shared" si="2"/>
        <v>690</v>
      </c>
      <c r="H149" s="12"/>
    </row>
    <row r="150" spans="1:8" x14ac:dyDescent="0.25">
      <c r="A150">
        <v>149</v>
      </c>
      <c r="B150" s="33">
        <v>44603</v>
      </c>
      <c r="C150" s="33" t="s">
        <v>48</v>
      </c>
      <c r="D150" s="33" t="str">
        <f>VLOOKUP(C150,'  Menucard-Sales'!$B$2:$D$11,3,0)</f>
        <v>Non-Veg</v>
      </c>
      <c r="E150">
        <v>5</v>
      </c>
      <c r="F150" s="12">
        <f>VLOOKUP(C150,'  Menucard-Sales'!$B$2:$C$11,2,0)</f>
        <v>371</v>
      </c>
      <c r="G150" s="12">
        <f t="shared" si="2"/>
        <v>1855</v>
      </c>
      <c r="H150" s="12"/>
    </row>
    <row r="151" spans="1:8" x14ac:dyDescent="0.25">
      <c r="A151">
        <v>150</v>
      </c>
      <c r="B151" s="33">
        <v>44603</v>
      </c>
      <c r="C151" s="33" t="s">
        <v>61</v>
      </c>
      <c r="D151" s="33" t="str">
        <f>VLOOKUP(C151,'  Menucard-Sales'!$B$2:$D$11,3,0)</f>
        <v>Non-Veg</v>
      </c>
      <c r="E151">
        <v>5</v>
      </c>
      <c r="F151" s="12">
        <f>VLOOKUP(C151,'  Menucard-Sales'!$B$2:$C$11,2,0)</f>
        <v>205</v>
      </c>
      <c r="G151" s="12">
        <f t="shared" si="2"/>
        <v>1025</v>
      </c>
      <c r="H151" s="12"/>
    </row>
    <row r="152" spans="1:8" x14ac:dyDescent="0.25">
      <c r="A152">
        <v>151</v>
      </c>
      <c r="B152" s="33">
        <v>44604</v>
      </c>
      <c r="C152" s="33" t="s">
        <v>83</v>
      </c>
      <c r="D152" s="33" t="str">
        <f>VLOOKUP(C152,'  Menucard-Sales'!$B$2:$D$11,3,0)</f>
        <v>Non-Veg</v>
      </c>
      <c r="E152">
        <v>4</v>
      </c>
      <c r="F152" s="12">
        <f>VLOOKUP(C152,'  Menucard-Sales'!$B$2:$C$11,2,0)</f>
        <v>57</v>
      </c>
      <c r="G152" s="12">
        <f t="shared" si="2"/>
        <v>228</v>
      </c>
      <c r="H152" s="12"/>
    </row>
    <row r="153" spans="1:8" x14ac:dyDescent="0.25">
      <c r="A153">
        <v>152</v>
      </c>
      <c r="B153" s="33">
        <v>44604</v>
      </c>
      <c r="C153" s="33" t="s">
        <v>32</v>
      </c>
      <c r="D153" s="33" t="str">
        <f>VLOOKUP(C153,'  Menucard-Sales'!$B$2:$D$11,3,0)</f>
        <v>Veg</v>
      </c>
      <c r="E153">
        <v>5</v>
      </c>
      <c r="F153" s="12">
        <f>VLOOKUP(C153,'  Menucard-Sales'!$B$2:$C$11,2,0)</f>
        <v>237</v>
      </c>
      <c r="G153" s="12">
        <f t="shared" si="2"/>
        <v>1185</v>
      </c>
      <c r="H153" s="12"/>
    </row>
    <row r="154" spans="1:8" x14ac:dyDescent="0.25">
      <c r="A154">
        <v>153</v>
      </c>
      <c r="B154" s="33">
        <v>44604</v>
      </c>
      <c r="C154" s="33" t="s">
        <v>63</v>
      </c>
      <c r="D154" s="33" t="str">
        <f>VLOOKUP(C154,'  Menucard-Sales'!$B$2:$D$11,3,0)</f>
        <v>Veg</v>
      </c>
      <c r="E154">
        <v>5</v>
      </c>
      <c r="F154" s="12">
        <f>VLOOKUP(C154,'  Menucard-Sales'!$B$2:$C$11,2,0)</f>
        <v>156.25</v>
      </c>
      <c r="G154" s="12">
        <f t="shared" si="2"/>
        <v>781.25</v>
      </c>
      <c r="H154" s="12"/>
    </row>
    <row r="155" spans="1:8" x14ac:dyDescent="0.25">
      <c r="A155">
        <v>154</v>
      </c>
      <c r="B155" s="33">
        <v>44604</v>
      </c>
      <c r="C155" s="33" t="s">
        <v>61</v>
      </c>
      <c r="D155" s="33" t="str">
        <f>VLOOKUP(C155,'  Menucard-Sales'!$B$2:$D$11,3,0)</f>
        <v>Non-Veg</v>
      </c>
      <c r="E155">
        <v>5</v>
      </c>
      <c r="F155" s="12">
        <f>VLOOKUP(C155,'  Menucard-Sales'!$B$2:$C$11,2,0)</f>
        <v>205</v>
      </c>
      <c r="G155" s="12">
        <f t="shared" si="2"/>
        <v>1025</v>
      </c>
      <c r="H155" s="12"/>
    </row>
    <row r="156" spans="1:8" x14ac:dyDescent="0.25">
      <c r="A156">
        <v>155</v>
      </c>
      <c r="B156" s="33">
        <v>44604</v>
      </c>
      <c r="C156" s="33" t="s">
        <v>52</v>
      </c>
      <c r="D156" s="33" t="str">
        <f>VLOOKUP(C156,'  Menucard-Sales'!$B$2:$D$11,3,0)</f>
        <v>Non-Veg</v>
      </c>
      <c r="E156">
        <v>4</v>
      </c>
      <c r="F156" s="12">
        <f>VLOOKUP(C156,'  Menucard-Sales'!$B$2:$C$11,2,0)</f>
        <v>138</v>
      </c>
      <c r="G156" s="12">
        <f t="shared" si="2"/>
        <v>552</v>
      </c>
      <c r="H156" s="12"/>
    </row>
    <row r="157" spans="1:8" x14ac:dyDescent="0.25">
      <c r="A157">
        <v>156</v>
      </c>
      <c r="B157" s="33">
        <v>44605</v>
      </c>
      <c r="C157" s="33" t="s">
        <v>48</v>
      </c>
      <c r="D157" s="33" t="str">
        <f>VLOOKUP(C157,'  Menucard-Sales'!$B$2:$D$11,3,0)</f>
        <v>Non-Veg</v>
      </c>
      <c r="E157">
        <v>5</v>
      </c>
      <c r="F157" s="12">
        <f>VLOOKUP(C157,'  Menucard-Sales'!$B$2:$C$11,2,0)</f>
        <v>371</v>
      </c>
      <c r="G157" s="12">
        <f t="shared" si="2"/>
        <v>1855</v>
      </c>
      <c r="H157" s="12"/>
    </row>
    <row r="158" spans="1:8" x14ac:dyDescent="0.25">
      <c r="A158">
        <v>157</v>
      </c>
      <c r="B158" s="33">
        <v>44605</v>
      </c>
      <c r="C158" t="s">
        <v>37</v>
      </c>
      <c r="D158" s="33" t="str">
        <f>VLOOKUP(C158,'  Menucard-Sales'!$B$2:$D$11,3,0)</f>
        <v>Non-Veg</v>
      </c>
      <c r="E158">
        <v>5</v>
      </c>
      <c r="F158" s="12">
        <f>VLOOKUP(C158,'  Menucard-Sales'!$B$2:$C$11,2,0)</f>
        <v>292</v>
      </c>
      <c r="G158" s="12">
        <f t="shared" si="2"/>
        <v>1460</v>
      </c>
      <c r="H158" s="12"/>
    </row>
    <row r="159" spans="1:8" x14ac:dyDescent="0.25">
      <c r="A159">
        <v>158</v>
      </c>
      <c r="B159" s="33">
        <v>44605</v>
      </c>
      <c r="C159" s="33" t="s">
        <v>52</v>
      </c>
      <c r="D159" s="33" t="str">
        <f>VLOOKUP(C159,'  Menucard-Sales'!$B$2:$D$11,3,0)</f>
        <v>Non-Veg</v>
      </c>
      <c r="E159">
        <v>4</v>
      </c>
      <c r="F159" s="12">
        <f>VLOOKUP(C159,'  Menucard-Sales'!$B$2:$C$11,2,0)</f>
        <v>138</v>
      </c>
      <c r="G159" s="12">
        <f t="shared" si="2"/>
        <v>552</v>
      </c>
      <c r="H159" s="12"/>
    </row>
    <row r="160" spans="1:8" x14ac:dyDescent="0.25">
      <c r="A160">
        <v>159</v>
      </c>
      <c r="B160" s="33">
        <v>44605</v>
      </c>
      <c r="C160" s="33" t="s">
        <v>48</v>
      </c>
      <c r="D160" s="33" t="str">
        <f>VLOOKUP(C160,'  Menucard-Sales'!$B$2:$D$11,3,0)</f>
        <v>Non-Veg</v>
      </c>
      <c r="E160">
        <v>5</v>
      </c>
      <c r="F160" s="12">
        <f>VLOOKUP(C160,'  Menucard-Sales'!$B$2:$C$11,2,0)</f>
        <v>371</v>
      </c>
      <c r="G160" s="12">
        <f t="shared" si="2"/>
        <v>1855</v>
      </c>
      <c r="H160" s="12"/>
    </row>
    <row r="161" spans="1:8" x14ac:dyDescent="0.25">
      <c r="A161">
        <v>160</v>
      </c>
      <c r="B161" s="33">
        <v>44605</v>
      </c>
      <c r="C161" s="33" t="s">
        <v>52</v>
      </c>
      <c r="D161" s="33" t="str">
        <f>VLOOKUP(C161,'  Menucard-Sales'!$B$2:$D$11,3,0)</f>
        <v>Non-Veg</v>
      </c>
      <c r="E161">
        <v>6</v>
      </c>
      <c r="F161" s="12">
        <f>VLOOKUP(C161,'  Menucard-Sales'!$B$2:$C$11,2,0)</f>
        <v>138</v>
      </c>
      <c r="G161" s="12">
        <f t="shared" si="2"/>
        <v>828</v>
      </c>
      <c r="H161" s="12"/>
    </row>
    <row r="162" spans="1:8" x14ac:dyDescent="0.25">
      <c r="A162">
        <v>161</v>
      </c>
      <c r="B162" s="33">
        <v>44606</v>
      </c>
      <c r="C162" s="33" t="s">
        <v>48</v>
      </c>
      <c r="D162" s="33" t="str">
        <f>VLOOKUP(C162,'  Menucard-Sales'!$B$2:$D$11,3,0)</f>
        <v>Non-Veg</v>
      </c>
      <c r="E162">
        <v>5</v>
      </c>
      <c r="F162" s="12">
        <f>VLOOKUP(C162,'  Menucard-Sales'!$B$2:$C$11,2,0)</f>
        <v>371</v>
      </c>
      <c r="G162" s="12">
        <f t="shared" si="2"/>
        <v>1855</v>
      </c>
      <c r="H162" s="12"/>
    </row>
    <row r="163" spans="1:8" x14ac:dyDescent="0.25">
      <c r="A163">
        <v>162</v>
      </c>
      <c r="B163" s="33">
        <v>44606</v>
      </c>
      <c r="C163" s="33" t="s">
        <v>32</v>
      </c>
      <c r="D163" s="33" t="str">
        <f>VLOOKUP(C163,'  Menucard-Sales'!$B$2:$D$11,3,0)</f>
        <v>Veg</v>
      </c>
      <c r="E163">
        <v>5</v>
      </c>
      <c r="F163" s="12">
        <f>VLOOKUP(C163,'  Menucard-Sales'!$B$2:$C$11,2,0)</f>
        <v>237</v>
      </c>
      <c r="G163" s="12">
        <f t="shared" si="2"/>
        <v>1185</v>
      </c>
      <c r="H163" s="12"/>
    </row>
    <row r="164" spans="1:8" x14ac:dyDescent="0.25">
      <c r="A164">
        <v>163</v>
      </c>
      <c r="B164" s="33">
        <v>44606</v>
      </c>
      <c r="C164" s="33" t="s">
        <v>63</v>
      </c>
      <c r="D164" s="33" t="str">
        <f>VLOOKUP(C164,'  Menucard-Sales'!$B$2:$D$11,3,0)</f>
        <v>Veg</v>
      </c>
      <c r="E164">
        <v>4</v>
      </c>
      <c r="F164" s="12">
        <f>VLOOKUP(C164,'  Menucard-Sales'!$B$2:$C$11,2,0)</f>
        <v>156.25</v>
      </c>
      <c r="G164" s="12">
        <f t="shared" si="2"/>
        <v>625</v>
      </c>
      <c r="H164" s="12"/>
    </row>
    <row r="165" spans="1:8" x14ac:dyDescent="0.25">
      <c r="A165">
        <v>164</v>
      </c>
      <c r="B165" s="33">
        <v>44606</v>
      </c>
      <c r="C165" s="33" t="s">
        <v>61</v>
      </c>
      <c r="D165" s="33" t="str">
        <f>VLOOKUP(C165,'  Menucard-Sales'!$B$2:$D$11,3,0)</f>
        <v>Non-Veg</v>
      </c>
      <c r="E165">
        <v>4</v>
      </c>
      <c r="F165" s="12">
        <f>VLOOKUP(C165,'  Menucard-Sales'!$B$2:$C$11,2,0)</f>
        <v>205</v>
      </c>
      <c r="G165" s="12">
        <f t="shared" si="2"/>
        <v>820</v>
      </c>
      <c r="H165" s="12"/>
    </row>
    <row r="166" spans="1:8" x14ac:dyDescent="0.25">
      <c r="A166">
        <v>165</v>
      </c>
      <c r="B166" s="33">
        <v>44607</v>
      </c>
      <c r="C166" s="33" t="s">
        <v>52</v>
      </c>
      <c r="D166" s="33" t="str">
        <f>VLOOKUP(C166,'  Menucard-Sales'!$B$2:$D$11,3,0)</f>
        <v>Non-Veg</v>
      </c>
      <c r="E166">
        <v>4</v>
      </c>
      <c r="F166" s="12">
        <f>VLOOKUP(C166,'  Menucard-Sales'!$B$2:$C$11,2,0)</f>
        <v>138</v>
      </c>
      <c r="G166" s="12">
        <f t="shared" si="2"/>
        <v>552</v>
      </c>
      <c r="H166" s="12"/>
    </row>
    <row r="167" spans="1:8" x14ac:dyDescent="0.25">
      <c r="A167">
        <v>166</v>
      </c>
      <c r="B167" s="33">
        <v>44607</v>
      </c>
      <c r="C167" s="33" t="s">
        <v>48</v>
      </c>
      <c r="D167" s="33" t="str">
        <f>VLOOKUP(C167,'  Menucard-Sales'!$B$2:$D$11,3,0)</f>
        <v>Non-Veg</v>
      </c>
      <c r="E167">
        <v>5</v>
      </c>
      <c r="F167" s="12">
        <f>VLOOKUP(C167,'  Menucard-Sales'!$B$2:$C$11,2,0)</f>
        <v>371</v>
      </c>
      <c r="G167" s="12">
        <f t="shared" si="2"/>
        <v>1855</v>
      </c>
      <c r="H167" s="12"/>
    </row>
    <row r="168" spans="1:8" x14ac:dyDescent="0.25">
      <c r="A168">
        <v>167</v>
      </c>
      <c r="B168" s="33">
        <v>44607</v>
      </c>
      <c r="C168" t="s">
        <v>33</v>
      </c>
      <c r="D168" s="33" t="str">
        <f>VLOOKUP(C168,'  Menucard-Sales'!$B$2:$D$11,3,0)</f>
        <v>Veg</v>
      </c>
      <c r="E168">
        <v>5</v>
      </c>
      <c r="F168" s="12">
        <f>VLOOKUP(C168,'  Menucard-Sales'!$B$2:$C$11,2,0)</f>
        <v>45</v>
      </c>
      <c r="G168" s="12">
        <f t="shared" si="2"/>
        <v>225</v>
      </c>
      <c r="H168" s="12"/>
    </row>
    <row r="169" spans="1:8" x14ac:dyDescent="0.25">
      <c r="A169">
        <v>168</v>
      </c>
      <c r="B169" s="33">
        <v>44607</v>
      </c>
      <c r="C169" t="s">
        <v>83</v>
      </c>
      <c r="D169" s="33" t="str">
        <f>VLOOKUP(C169,'  Menucard-Sales'!$B$2:$D$11,3,0)</f>
        <v>Non-Veg</v>
      </c>
      <c r="E169">
        <v>4</v>
      </c>
      <c r="F169" s="12">
        <f>VLOOKUP(C169,'  Menucard-Sales'!$B$2:$C$11,2,0)</f>
        <v>57</v>
      </c>
      <c r="G169" s="12">
        <f t="shared" si="2"/>
        <v>228</v>
      </c>
      <c r="H169" s="12"/>
    </row>
    <row r="170" spans="1:8" x14ac:dyDescent="0.25">
      <c r="A170">
        <v>169</v>
      </c>
      <c r="B170" s="33">
        <v>44607</v>
      </c>
      <c r="C170" t="s">
        <v>37</v>
      </c>
      <c r="D170" s="33" t="str">
        <f>VLOOKUP(C170,'  Menucard-Sales'!$B$2:$D$11,3,0)</f>
        <v>Non-Veg</v>
      </c>
      <c r="E170">
        <v>4</v>
      </c>
      <c r="F170" s="12">
        <f>VLOOKUP(C170,'  Menucard-Sales'!$B$2:$C$11,2,0)</f>
        <v>292</v>
      </c>
      <c r="G170" s="12">
        <f t="shared" si="2"/>
        <v>1168</v>
      </c>
      <c r="H170" s="12"/>
    </row>
    <row r="171" spans="1:8" x14ac:dyDescent="0.25">
      <c r="A171">
        <v>170</v>
      </c>
      <c r="B171" s="33">
        <v>44608</v>
      </c>
      <c r="C171" s="33" t="s">
        <v>52</v>
      </c>
      <c r="D171" s="33" t="str">
        <f>VLOOKUP(C171,'  Menucard-Sales'!$B$2:$D$11,3,0)</f>
        <v>Non-Veg</v>
      </c>
      <c r="E171">
        <v>7</v>
      </c>
      <c r="F171" s="12">
        <f>VLOOKUP(C171,'  Menucard-Sales'!$B$2:$C$11,2,0)</f>
        <v>138</v>
      </c>
      <c r="G171" s="12">
        <f t="shared" si="2"/>
        <v>966</v>
      </c>
      <c r="H171" s="12"/>
    </row>
    <row r="172" spans="1:8" x14ac:dyDescent="0.25">
      <c r="A172">
        <v>171</v>
      </c>
      <c r="B172" s="33">
        <v>44608</v>
      </c>
      <c r="C172" s="33" t="s">
        <v>48</v>
      </c>
      <c r="D172" s="33" t="str">
        <f>VLOOKUP(C172,'  Menucard-Sales'!$B$2:$D$11,3,0)</f>
        <v>Non-Veg</v>
      </c>
      <c r="E172">
        <v>5</v>
      </c>
      <c r="F172" s="12">
        <f>VLOOKUP(C172,'  Menucard-Sales'!$B$2:$C$11,2,0)</f>
        <v>371</v>
      </c>
      <c r="G172" s="12">
        <f t="shared" si="2"/>
        <v>1855</v>
      </c>
      <c r="H172" s="12"/>
    </row>
    <row r="173" spans="1:8" x14ac:dyDescent="0.25">
      <c r="A173">
        <v>172</v>
      </c>
      <c r="B173" s="33">
        <v>44608</v>
      </c>
      <c r="C173" s="33" t="s">
        <v>59</v>
      </c>
      <c r="D173" s="33" t="str">
        <f>VLOOKUP(C173,'  Menucard-Sales'!$B$2:$D$11,3,0)</f>
        <v>Non-Veg</v>
      </c>
      <c r="E173">
        <v>4</v>
      </c>
      <c r="F173" s="12">
        <f>VLOOKUP(C173,'  Menucard-Sales'!$B$2:$C$11,2,0)</f>
        <v>43</v>
      </c>
      <c r="G173" s="12">
        <f t="shared" si="2"/>
        <v>172</v>
      </c>
      <c r="H173" s="12"/>
    </row>
    <row r="174" spans="1:8" x14ac:dyDescent="0.25">
      <c r="A174">
        <v>173</v>
      </c>
      <c r="B174" s="33">
        <v>44608</v>
      </c>
      <c r="C174" s="33" t="s">
        <v>32</v>
      </c>
      <c r="D174" s="33" t="str">
        <f>VLOOKUP(C174,'  Menucard-Sales'!$B$2:$D$11,3,0)</f>
        <v>Veg</v>
      </c>
      <c r="E174">
        <v>6</v>
      </c>
      <c r="F174" s="12">
        <f>VLOOKUP(C174,'  Menucard-Sales'!$B$2:$C$11,2,0)</f>
        <v>237</v>
      </c>
      <c r="G174" s="12">
        <f t="shared" si="2"/>
        <v>1422</v>
      </c>
      <c r="H174" s="12"/>
    </row>
    <row r="175" spans="1:8" x14ac:dyDescent="0.25">
      <c r="A175">
        <v>174</v>
      </c>
      <c r="B175" s="33">
        <v>44609</v>
      </c>
      <c r="C175" s="33" t="s">
        <v>48</v>
      </c>
      <c r="D175" s="33" t="str">
        <f>VLOOKUP(C175,'  Menucard-Sales'!$B$2:$D$11,3,0)</f>
        <v>Non-Veg</v>
      </c>
      <c r="E175">
        <v>6</v>
      </c>
      <c r="F175" s="12">
        <f>VLOOKUP(C175,'  Menucard-Sales'!$B$2:$C$11,2,0)</f>
        <v>371</v>
      </c>
      <c r="G175" s="12">
        <f t="shared" si="2"/>
        <v>2226</v>
      </c>
      <c r="H175" s="12"/>
    </row>
    <row r="176" spans="1:8" x14ac:dyDescent="0.25">
      <c r="A176">
        <v>175</v>
      </c>
      <c r="B176" s="33">
        <v>44609</v>
      </c>
      <c r="C176" s="33" t="s">
        <v>61</v>
      </c>
      <c r="D176" s="33" t="str">
        <f>VLOOKUP(C176,'  Menucard-Sales'!$B$2:$D$11,3,0)</f>
        <v>Non-Veg</v>
      </c>
      <c r="E176">
        <v>3</v>
      </c>
      <c r="F176" s="12">
        <f>VLOOKUP(C176,'  Menucard-Sales'!$B$2:$C$11,2,0)</f>
        <v>205</v>
      </c>
      <c r="G176" s="12">
        <f t="shared" si="2"/>
        <v>615</v>
      </c>
      <c r="H176" s="12"/>
    </row>
    <row r="177" spans="1:8" x14ac:dyDescent="0.25">
      <c r="A177">
        <v>176</v>
      </c>
      <c r="B177" s="33">
        <v>44609</v>
      </c>
      <c r="C177" s="33" t="s">
        <v>83</v>
      </c>
      <c r="D177" s="33" t="str">
        <f>VLOOKUP(C177,'  Menucard-Sales'!$B$2:$D$11,3,0)</f>
        <v>Non-Veg</v>
      </c>
      <c r="E177">
        <v>4</v>
      </c>
      <c r="F177" s="12">
        <f>VLOOKUP(C177,'  Menucard-Sales'!$B$2:$C$11,2,0)</f>
        <v>57</v>
      </c>
      <c r="G177" s="12">
        <f t="shared" si="2"/>
        <v>228</v>
      </c>
      <c r="H177" s="12"/>
    </row>
    <row r="178" spans="1:8" x14ac:dyDescent="0.25">
      <c r="A178">
        <v>177</v>
      </c>
      <c r="B178" s="33">
        <v>44609</v>
      </c>
      <c r="C178" s="33" t="s">
        <v>32</v>
      </c>
      <c r="D178" s="33" t="str">
        <f>VLOOKUP(C178,'  Menucard-Sales'!$B$2:$D$11,3,0)</f>
        <v>Veg</v>
      </c>
      <c r="E178">
        <v>7</v>
      </c>
      <c r="F178" s="12">
        <f>VLOOKUP(C178,'  Menucard-Sales'!$B$2:$C$11,2,0)</f>
        <v>237</v>
      </c>
      <c r="G178" s="12">
        <f t="shared" si="2"/>
        <v>1659</v>
      </c>
      <c r="H178" s="12"/>
    </row>
    <row r="179" spans="1:8" x14ac:dyDescent="0.25">
      <c r="A179">
        <v>178</v>
      </c>
      <c r="B179" s="33">
        <v>44610</v>
      </c>
      <c r="C179" s="33" t="s">
        <v>63</v>
      </c>
      <c r="D179" s="33" t="str">
        <f>VLOOKUP(C179,'  Menucard-Sales'!$B$2:$D$11,3,0)</f>
        <v>Veg</v>
      </c>
      <c r="E179">
        <v>6</v>
      </c>
      <c r="F179" s="12">
        <f>VLOOKUP(C179,'  Menucard-Sales'!$B$2:$C$11,2,0)</f>
        <v>156.25</v>
      </c>
      <c r="G179" s="12">
        <f t="shared" si="2"/>
        <v>937.5</v>
      </c>
      <c r="H179" s="12"/>
    </row>
    <row r="180" spans="1:8" x14ac:dyDescent="0.25">
      <c r="A180">
        <v>179</v>
      </c>
      <c r="B180" s="33">
        <v>44610</v>
      </c>
      <c r="C180" s="33" t="s">
        <v>52</v>
      </c>
      <c r="D180" s="33" t="str">
        <f>VLOOKUP(C180,'  Menucard-Sales'!$B$2:$D$11,3,0)</f>
        <v>Non-Veg</v>
      </c>
      <c r="E180">
        <v>6</v>
      </c>
      <c r="F180" s="12">
        <f>VLOOKUP(C180,'  Menucard-Sales'!$B$2:$C$11,2,0)</f>
        <v>138</v>
      </c>
      <c r="G180" s="12">
        <f t="shared" si="2"/>
        <v>828</v>
      </c>
      <c r="H180" s="12"/>
    </row>
    <row r="181" spans="1:8" x14ac:dyDescent="0.25">
      <c r="A181">
        <v>180</v>
      </c>
      <c r="B181" s="33">
        <v>44610</v>
      </c>
      <c r="C181" s="33" t="s">
        <v>48</v>
      </c>
      <c r="D181" s="33" t="str">
        <f>VLOOKUP(C181,'  Menucard-Sales'!$B$2:$D$11,3,0)</f>
        <v>Non-Veg</v>
      </c>
      <c r="E181">
        <v>7</v>
      </c>
      <c r="F181" s="12">
        <f>VLOOKUP(C181,'  Menucard-Sales'!$B$2:$C$11,2,0)</f>
        <v>371</v>
      </c>
      <c r="G181" s="12">
        <f t="shared" si="2"/>
        <v>2597</v>
      </c>
      <c r="H181" s="12"/>
    </row>
    <row r="182" spans="1:8" x14ac:dyDescent="0.25">
      <c r="A182">
        <v>181</v>
      </c>
      <c r="B182" s="33">
        <v>44611</v>
      </c>
      <c r="C182" s="33" t="s">
        <v>32</v>
      </c>
      <c r="D182" s="33" t="str">
        <f>VLOOKUP(C182,'  Menucard-Sales'!$B$2:$D$11,3,0)</f>
        <v>Veg</v>
      </c>
      <c r="E182">
        <v>7</v>
      </c>
      <c r="F182" s="12">
        <f>VLOOKUP(C182,'  Menucard-Sales'!$B$2:$C$11,2,0)</f>
        <v>237</v>
      </c>
      <c r="G182" s="12">
        <f t="shared" si="2"/>
        <v>1659</v>
      </c>
      <c r="H182" s="12"/>
    </row>
    <row r="183" spans="1:8" x14ac:dyDescent="0.25">
      <c r="A183">
        <v>182</v>
      </c>
      <c r="B183" s="33">
        <v>44611</v>
      </c>
      <c r="C183" s="33" t="s">
        <v>63</v>
      </c>
      <c r="D183" s="33" t="str">
        <f>VLOOKUP(C183,'  Menucard-Sales'!$B$2:$D$11,3,0)</f>
        <v>Veg</v>
      </c>
      <c r="E183">
        <v>6</v>
      </c>
      <c r="F183" s="12">
        <f>VLOOKUP(C183,'  Menucard-Sales'!$B$2:$C$11,2,0)</f>
        <v>156.25</v>
      </c>
      <c r="G183" s="12">
        <f t="shared" si="2"/>
        <v>937.5</v>
      </c>
      <c r="H183" s="12"/>
    </row>
    <row r="184" spans="1:8" x14ac:dyDescent="0.25">
      <c r="A184">
        <v>183</v>
      </c>
      <c r="B184" s="33">
        <v>44611</v>
      </c>
      <c r="C184" s="33" t="s">
        <v>61</v>
      </c>
      <c r="D184" s="33" t="str">
        <f>VLOOKUP(C184,'  Menucard-Sales'!$B$2:$D$11,3,0)</f>
        <v>Non-Veg</v>
      </c>
      <c r="E184">
        <v>6</v>
      </c>
      <c r="F184" s="12">
        <f>VLOOKUP(C184,'  Menucard-Sales'!$B$2:$C$11,2,0)</f>
        <v>205</v>
      </c>
      <c r="G184" s="12">
        <f t="shared" si="2"/>
        <v>1230</v>
      </c>
      <c r="H184" s="12"/>
    </row>
    <row r="185" spans="1:8" x14ac:dyDescent="0.25">
      <c r="A185">
        <v>184</v>
      </c>
      <c r="B185" s="33">
        <v>44611</v>
      </c>
      <c r="C185" s="33" t="s">
        <v>52</v>
      </c>
      <c r="D185" s="33" t="str">
        <f>VLOOKUP(C185,'  Menucard-Sales'!$B$2:$D$11,3,0)</f>
        <v>Non-Veg</v>
      </c>
      <c r="E185">
        <v>7</v>
      </c>
      <c r="F185" s="12">
        <f>VLOOKUP(C185,'  Menucard-Sales'!$B$2:$C$11,2,0)</f>
        <v>138</v>
      </c>
      <c r="G185" s="12">
        <f t="shared" si="2"/>
        <v>966</v>
      </c>
      <c r="H185" s="12"/>
    </row>
    <row r="186" spans="1:8" x14ac:dyDescent="0.25">
      <c r="A186">
        <v>185</v>
      </c>
      <c r="B186" s="33">
        <v>44612</v>
      </c>
      <c r="C186" s="33" t="s">
        <v>48</v>
      </c>
      <c r="D186" s="33" t="str">
        <f>VLOOKUP(C186,'  Menucard-Sales'!$B$2:$D$11,3,0)</f>
        <v>Non-Veg</v>
      </c>
      <c r="E186">
        <v>7</v>
      </c>
      <c r="F186" s="12">
        <f>VLOOKUP(C186,'  Menucard-Sales'!$B$2:$C$11,2,0)</f>
        <v>371</v>
      </c>
      <c r="G186" s="12">
        <f t="shared" si="2"/>
        <v>2597</v>
      </c>
      <c r="H186" s="12"/>
    </row>
    <row r="187" spans="1:8" x14ac:dyDescent="0.25">
      <c r="A187">
        <v>186</v>
      </c>
      <c r="B187" s="33">
        <v>44612</v>
      </c>
      <c r="C187" t="s">
        <v>33</v>
      </c>
      <c r="D187" s="33" t="str">
        <f>VLOOKUP(C187,'  Menucard-Sales'!$B$2:$D$11,3,0)</f>
        <v>Veg</v>
      </c>
      <c r="E187">
        <v>6</v>
      </c>
      <c r="F187" s="12">
        <f>VLOOKUP(C187,'  Menucard-Sales'!$B$2:$C$11,2,0)</f>
        <v>45</v>
      </c>
      <c r="G187" s="12">
        <f t="shared" si="2"/>
        <v>270</v>
      </c>
      <c r="H187" s="12"/>
    </row>
    <row r="188" spans="1:8" x14ac:dyDescent="0.25">
      <c r="A188">
        <v>187</v>
      </c>
      <c r="B188" s="33">
        <v>44612</v>
      </c>
      <c r="C188" t="s">
        <v>83</v>
      </c>
      <c r="D188" s="33" t="str">
        <f>VLOOKUP(C188,'  Menucard-Sales'!$B$2:$D$11,3,0)</f>
        <v>Non-Veg</v>
      </c>
      <c r="E188">
        <v>7</v>
      </c>
      <c r="F188" s="12">
        <f>VLOOKUP(C188,'  Menucard-Sales'!$B$2:$C$11,2,0)</f>
        <v>57</v>
      </c>
      <c r="G188" s="12">
        <f t="shared" si="2"/>
        <v>399</v>
      </c>
      <c r="H188" s="12"/>
    </row>
    <row r="189" spans="1:8" x14ac:dyDescent="0.25">
      <c r="A189">
        <v>188</v>
      </c>
      <c r="B189" s="33">
        <v>44612</v>
      </c>
      <c r="C189" s="33" t="s">
        <v>61</v>
      </c>
      <c r="D189" s="33" t="str">
        <f>VLOOKUP(C189,'  Menucard-Sales'!$B$2:$D$11,3,0)</f>
        <v>Non-Veg</v>
      </c>
      <c r="E189">
        <v>6</v>
      </c>
      <c r="F189" s="12">
        <f>VLOOKUP(C189,'  Menucard-Sales'!$B$2:$C$11,2,0)</f>
        <v>205</v>
      </c>
      <c r="G189" s="12">
        <f t="shared" si="2"/>
        <v>1230</v>
      </c>
      <c r="H189" s="12"/>
    </row>
    <row r="190" spans="1:8" x14ac:dyDescent="0.25">
      <c r="A190">
        <v>189</v>
      </c>
      <c r="B190" s="33">
        <v>44613</v>
      </c>
      <c r="C190" s="33" t="s">
        <v>33</v>
      </c>
      <c r="D190" s="33" t="str">
        <f>VLOOKUP(C190,'  Menucard-Sales'!$B$2:$D$11,3,0)</f>
        <v>Veg</v>
      </c>
      <c r="E190">
        <v>5</v>
      </c>
      <c r="F190" s="12">
        <f>VLOOKUP(C190,'  Menucard-Sales'!$B$2:$C$11,2,0)</f>
        <v>45</v>
      </c>
      <c r="G190" s="12">
        <f t="shared" si="2"/>
        <v>225</v>
      </c>
      <c r="H190" s="12"/>
    </row>
    <row r="191" spans="1:8" x14ac:dyDescent="0.25">
      <c r="A191">
        <v>190</v>
      </c>
      <c r="B191" s="33">
        <v>44613</v>
      </c>
      <c r="C191" s="33" t="s">
        <v>52</v>
      </c>
      <c r="D191" s="33" t="str">
        <f>VLOOKUP(C191,'  Menucard-Sales'!$B$2:$D$11,3,0)</f>
        <v>Non-Veg</v>
      </c>
      <c r="E191">
        <v>6</v>
      </c>
      <c r="F191" s="12">
        <f>VLOOKUP(C191,'  Menucard-Sales'!$B$2:$C$11,2,0)</f>
        <v>138</v>
      </c>
      <c r="G191" s="12">
        <f t="shared" si="2"/>
        <v>828</v>
      </c>
      <c r="H191" s="12"/>
    </row>
    <row r="192" spans="1:8" x14ac:dyDescent="0.25">
      <c r="A192">
        <v>191</v>
      </c>
      <c r="B192" s="33">
        <v>44613</v>
      </c>
      <c r="C192" s="33" t="s">
        <v>48</v>
      </c>
      <c r="D192" s="33" t="str">
        <f>VLOOKUP(C192,'  Menucard-Sales'!$B$2:$D$11,3,0)</f>
        <v>Non-Veg</v>
      </c>
      <c r="E192">
        <v>7</v>
      </c>
      <c r="F192" s="12">
        <f>VLOOKUP(C192,'  Menucard-Sales'!$B$2:$C$11,2,0)</f>
        <v>371</v>
      </c>
      <c r="G192" s="12">
        <f t="shared" si="2"/>
        <v>2597</v>
      </c>
      <c r="H192" s="12"/>
    </row>
    <row r="193" spans="1:8" x14ac:dyDescent="0.25">
      <c r="A193">
        <v>192</v>
      </c>
      <c r="B193" s="33">
        <v>44613</v>
      </c>
      <c r="C193" s="33" t="s">
        <v>32</v>
      </c>
      <c r="D193" s="33" t="str">
        <f>VLOOKUP(C193,'  Menucard-Sales'!$B$2:$D$11,3,0)</f>
        <v>Veg</v>
      </c>
      <c r="E193">
        <v>6</v>
      </c>
      <c r="F193" s="12">
        <f>VLOOKUP(C193,'  Menucard-Sales'!$B$2:$C$11,2,0)</f>
        <v>237</v>
      </c>
      <c r="G193" s="12">
        <f t="shared" si="2"/>
        <v>1422</v>
      </c>
      <c r="H193" s="12"/>
    </row>
    <row r="194" spans="1:8" x14ac:dyDescent="0.25">
      <c r="A194">
        <v>193</v>
      </c>
      <c r="B194" s="33">
        <v>44614</v>
      </c>
      <c r="C194" s="33" t="s">
        <v>63</v>
      </c>
      <c r="D194" s="33" t="str">
        <f>VLOOKUP(C194,'  Menucard-Sales'!$B$2:$D$11,3,0)</f>
        <v>Veg</v>
      </c>
      <c r="E194">
        <v>5</v>
      </c>
      <c r="F194" s="12">
        <f>VLOOKUP(C194,'  Menucard-Sales'!$B$2:$C$11,2,0)</f>
        <v>156.25</v>
      </c>
      <c r="G194" s="12">
        <f t="shared" si="2"/>
        <v>781.25</v>
      </c>
      <c r="H194" s="12"/>
    </row>
    <row r="195" spans="1:8" x14ac:dyDescent="0.25">
      <c r="A195">
        <v>194</v>
      </c>
      <c r="B195" s="33">
        <v>44614</v>
      </c>
      <c r="C195" s="33" t="s">
        <v>61</v>
      </c>
      <c r="D195" s="33" t="str">
        <f>VLOOKUP(C195,'  Menucard-Sales'!$B$2:$D$11,3,0)</f>
        <v>Non-Veg</v>
      </c>
      <c r="E195">
        <v>6</v>
      </c>
      <c r="F195" s="12">
        <f>VLOOKUP(C195,'  Menucard-Sales'!$B$2:$C$11,2,0)</f>
        <v>205</v>
      </c>
      <c r="G195" s="12">
        <f t="shared" ref="G195:G258" si="3">F195*E195</f>
        <v>1230</v>
      </c>
      <c r="H195" s="12"/>
    </row>
    <row r="196" spans="1:8" x14ac:dyDescent="0.25">
      <c r="A196">
        <v>195</v>
      </c>
      <c r="B196" s="33">
        <v>44614</v>
      </c>
      <c r="C196" s="33" t="s">
        <v>48</v>
      </c>
      <c r="D196" s="33" t="str">
        <f>VLOOKUP(C196,'  Menucard-Sales'!$B$2:$D$11,3,0)</f>
        <v>Non-Veg</v>
      </c>
      <c r="E196">
        <v>4</v>
      </c>
      <c r="F196" s="12">
        <f>VLOOKUP(C196,'  Menucard-Sales'!$B$2:$C$11,2,0)</f>
        <v>371</v>
      </c>
      <c r="G196" s="12">
        <f t="shared" si="3"/>
        <v>1484</v>
      </c>
      <c r="H196" s="12"/>
    </row>
    <row r="197" spans="1:8" x14ac:dyDescent="0.25">
      <c r="A197">
        <v>196</v>
      </c>
      <c r="B197" s="33">
        <v>44614</v>
      </c>
      <c r="C197" s="33" t="s">
        <v>37</v>
      </c>
      <c r="D197" s="33" t="str">
        <f>VLOOKUP(C197,'  Menucard-Sales'!$B$2:$D$11,3,0)</f>
        <v>Non-Veg</v>
      </c>
      <c r="E197">
        <v>4</v>
      </c>
      <c r="F197" s="12">
        <f>VLOOKUP(C197,'  Menucard-Sales'!$B$2:$C$11,2,0)</f>
        <v>292</v>
      </c>
      <c r="G197" s="12">
        <f t="shared" si="3"/>
        <v>1168</v>
      </c>
      <c r="H197" s="12"/>
    </row>
    <row r="198" spans="1:8" x14ac:dyDescent="0.25">
      <c r="A198">
        <v>197</v>
      </c>
      <c r="B198" s="33">
        <v>44615</v>
      </c>
      <c r="C198" s="33" t="s">
        <v>32</v>
      </c>
      <c r="D198" s="33" t="str">
        <f>VLOOKUP(C198,'  Menucard-Sales'!$B$2:$D$11,3,0)</f>
        <v>Veg</v>
      </c>
      <c r="E198">
        <v>5</v>
      </c>
      <c r="F198" s="12">
        <f>VLOOKUP(C198,'  Menucard-Sales'!$B$2:$C$11,2,0)</f>
        <v>237</v>
      </c>
      <c r="G198" s="12">
        <f t="shared" si="3"/>
        <v>1185</v>
      </c>
      <c r="H198" s="12"/>
    </row>
    <row r="199" spans="1:8" x14ac:dyDescent="0.25">
      <c r="A199">
        <v>198</v>
      </c>
      <c r="B199" s="33">
        <v>44615</v>
      </c>
      <c r="C199" s="33" t="s">
        <v>52</v>
      </c>
      <c r="D199" s="33" t="str">
        <f>VLOOKUP(C199,'  Menucard-Sales'!$B$2:$D$11,3,0)</f>
        <v>Non-Veg</v>
      </c>
      <c r="E199">
        <v>5</v>
      </c>
      <c r="F199" s="12">
        <f>VLOOKUP(C199,'  Menucard-Sales'!$B$2:$C$11,2,0)</f>
        <v>138</v>
      </c>
      <c r="G199" s="12">
        <f t="shared" si="3"/>
        <v>690</v>
      </c>
      <c r="H199" s="12"/>
    </row>
    <row r="200" spans="1:8" x14ac:dyDescent="0.25">
      <c r="A200">
        <v>199</v>
      </c>
      <c r="B200" s="33">
        <v>44615</v>
      </c>
      <c r="C200" s="33" t="s">
        <v>48</v>
      </c>
      <c r="D200" s="33" t="str">
        <f>VLOOKUP(C200,'  Menucard-Sales'!$B$2:$D$11,3,0)</f>
        <v>Non-Veg</v>
      </c>
      <c r="E200">
        <v>4</v>
      </c>
      <c r="F200" s="12">
        <f>VLOOKUP(C200,'  Menucard-Sales'!$B$2:$C$11,2,0)</f>
        <v>371</v>
      </c>
      <c r="G200" s="12">
        <f t="shared" si="3"/>
        <v>1484</v>
      </c>
      <c r="H200" s="12"/>
    </row>
    <row r="201" spans="1:8" x14ac:dyDescent="0.25">
      <c r="A201">
        <v>200</v>
      </c>
      <c r="B201" s="33">
        <v>44615</v>
      </c>
      <c r="C201" s="33" t="s">
        <v>32</v>
      </c>
      <c r="D201" s="33" t="str">
        <f>VLOOKUP(C201,'  Menucard-Sales'!$B$2:$D$11,3,0)</f>
        <v>Veg</v>
      </c>
      <c r="E201">
        <v>4</v>
      </c>
      <c r="F201" s="12">
        <f>VLOOKUP(C201,'  Menucard-Sales'!$B$2:$C$11,2,0)</f>
        <v>237</v>
      </c>
      <c r="G201" s="12">
        <f t="shared" si="3"/>
        <v>948</v>
      </c>
      <c r="H201" s="12"/>
    </row>
    <row r="202" spans="1:8" x14ac:dyDescent="0.25">
      <c r="A202">
        <v>201</v>
      </c>
      <c r="B202" s="33">
        <v>44616</v>
      </c>
      <c r="C202" s="33" t="s">
        <v>63</v>
      </c>
      <c r="D202" s="33" t="str">
        <f>VLOOKUP(C202,'  Menucard-Sales'!$B$2:$D$11,3,0)</f>
        <v>Veg</v>
      </c>
      <c r="E202">
        <v>4</v>
      </c>
      <c r="F202" s="12">
        <f>VLOOKUP(C202,'  Menucard-Sales'!$B$2:$C$11,2,0)</f>
        <v>156.25</v>
      </c>
      <c r="G202" s="12">
        <f t="shared" si="3"/>
        <v>625</v>
      </c>
      <c r="H202" s="12"/>
    </row>
    <row r="203" spans="1:8" x14ac:dyDescent="0.25">
      <c r="A203">
        <v>202</v>
      </c>
      <c r="B203" s="33">
        <v>44616</v>
      </c>
      <c r="C203" s="33" t="s">
        <v>61</v>
      </c>
      <c r="D203" s="33" t="str">
        <f>VLOOKUP(C203,'  Menucard-Sales'!$B$2:$D$11,3,0)</f>
        <v>Non-Veg</v>
      </c>
      <c r="E203">
        <v>4</v>
      </c>
      <c r="F203" s="12">
        <f>VLOOKUP(C203,'  Menucard-Sales'!$B$2:$C$11,2,0)</f>
        <v>205</v>
      </c>
      <c r="G203" s="12">
        <f t="shared" si="3"/>
        <v>820</v>
      </c>
      <c r="H203" s="12"/>
    </row>
    <row r="204" spans="1:8" x14ac:dyDescent="0.25">
      <c r="A204">
        <v>203</v>
      </c>
      <c r="B204" s="33">
        <v>44616</v>
      </c>
      <c r="C204" s="33" t="s">
        <v>90</v>
      </c>
      <c r="D204" s="33" t="str">
        <f>VLOOKUP(C204,'  Menucard-Sales'!$B$2:$D$11,3,0)</f>
        <v>Veg</v>
      </c>
      <c r="E204">
        <v>3</v>
      </c>
      <c r="F204" s="12">
        <f>VLOOKUP(C204,'  Menucard-Sales'!$B$2:$C$11,2,0)</f>
        <v>45</v>
      </c>
      <c r="G204" s="12">
        <f t="shared" si="3"/>
        <v>135</v>
      </c>
      <c r="H204" s="12"/>
    </row>
    <row r="205" spans="1:8" x14ac:dyDescent="0.25">
      <c r="A205">
        <v>204</v>
      </c>
      <c r="B205" s="33">
        <v>44616</v>
      </c>
      <c r="C205" s="33" t="s">
        <v>63</v>
      </c>
      <c r="D205" s="33" t="str">
        <f>VLOOKUP(C205,'  Menucard-Sales'!$B$2:$D$11,3,0)</f>
        <v>Veg</v>
      </c>
      <c r="E205">
        <v>3</v>
      </c>
      <c r="F205" s="12">
        <f>VLOOKUP(C205,'  Menucard-Sales'!$B$2:$C$11,2,0)</f>
        <v>156.25</v>
      </c>
      <c r="G205" s="12">
        <f t="shared" si="3"/>
        <v>468.75</v>
      </c>
      <c r="H205" s="12"/>
    </row>
    <row r="206" spans="1:8" x14ac:dyDescent="0.25">
      <c r="A206">
        <v>205</v>
      </c>
      <c r="B206" s="33">
        <v>44617</v>
      </c>
      <c r="C206" s="33" t="s">
        <v>61</v>
      </c>
      <c r="D206" s="33" t="str">
        <f>VLOOKUP(C206,'  Menucard-Sales'!$B$2:$D$11,3,0)</f>
        <v>Non-Veg</v>
      </c>
      <c r="E206">
        <v>6</v>
      </c>
      <c r="F206" s="12">
        <f>VLOOKUP(C206,'  Menucard-Sales'!$B$2:$C$11,2,0)</f>
        <v>205</v>
      </c>
      <c r="G206" s="12">
        <f t="shared" si="3"/>
        <v>1230</v>
      </c>
      <c r="H206" s="12"/>
    </row>
    <row r="207" spans="1:8" x14ac:dyDescent="0.25">
      <c r="A207">
        <v>206</v>
      </c>
      <c r="B207" s="33">
        <v>44617</v>
      </c>
      <c r="C207" s="33" t="s">
        <v>48</v>
      </c>
      <c r="D207" s="33" t="str">
        <f>VLOOKUP(C207,'  Menucard-Sales'!$B$2:$D$11,3,0)</f>
        <v>Non-Veg</v>
      </c>
      <c r="E207">
        <v>3</v>
      </c>
      <c r="F207" s="12">
        <f>VLOOKUP(C207,'  Menucard-Sales'!$B$2:$C$11,2,0)</f>
        <v>371</v>
      </c>
      <c r="G207" s="12">
        <f t="shared" si="3"/>
        <v>1113</v>
      </c>
      <c r="H207" s="12"/>
    </row>
    <row r="208" spans="1:8" x14ac:dyDescent="0.25">
      <c r="A208">
        <v>207</v>
      </c>
      <c r="B208" s="33">
        <v>44617</v>
      </c>
      <c r="C208" s="33" t="s">
        <v>37</v>
      </c>
      <c r="D208" s="33" t="str">
        <f>VLOOKUP(C208,'  Menucard-Sales'!$B$2:$D$11,3,0)</f>
        <v>Non-Veg</v>
      </c>
      <c r="E208">
        <v>1</v>
      </c>
      <c r="F208" s="12">
        <f>VLOOKUP(C208,'  Menucard-Sales'!$B$2:$C$11,2,0)</f>
        <v>292</v>
      </c>
      <c r="G208" s="12">
        <f t="shared" si="3"/>
        <v>292</v>
      </c>
      <c r="H208" s="12"/>
    </row>
    <row r="209" spans="1:8" x14ac:dyDescent="0.25">
      <c r="A209">
        <v>208</v>
      </c>
      <c r="B209" s="33">
        <v>44617</v>
      </c>
      <c r="C209" s="33" t="s">
        <v>32</v>
      </c>
      <c r="D209" s="33" t="str">
        <f>VLOOKUP(C209,'  Menucard-Sales'!$B$2:$D$11,3,0)</f>
        <v>Veg</v>
      </c>
      <c r="E209">
        <v>2</v>
      </c>
      <c r="F209" s="12">
        <f>VLOOKUP(C209,'  Menucard-Sales'!$B$2:$C$11,2,0)</f>
        <v>237</v>
      </c>
      <c r="G209" s="12">
        <f t="shared" si="3"/>
        <v>474</v>
      </c>
      <c r="H209" s="12"/>
    </row>
    <row r="210" spans="1:8" x14ac:dyDescent="0.25">
      <c r="A210">
        <v>209</v>
      </c>
      <c r="B210" s="33">
        <v>44618</v>
      </c>
      <c r="C210" s="33" t="s">
        <v>52</v>
      </c>
      <c r="D210" s="33" t="str">
        <f>VLOOKUP(C210,'  Menucard-Sales'!$B$2:$D$11,3,0)</f>
        <v>Non-Veg</v>
      </c>
      <c r="E210">
        <v>3</v>
      </c>
      <c r="F210" s="12">
        <f>VLOOKUP(C210,'  Menucard-Sales'!$B$2:$C$11,2,0)</f>
        <v>138</v>
      </c>
      <c r="G210" s="12">
        <f t="shared" si="3"/>
        <v>414</v>
      </c>
      <c r="H210" s="12"/>
    </row>
    <row r="211" spans="1:8" x14ac:dyDescent="0.25">
      <c r="A211">
        <v>210</v>
      </c>
      <c r="B211" s="33">
        <v>44618</v>
      </c>
      <c r="C211" s="33" t="s">
        <v>48</v>
      </c>
      <c r="D211" s="33" t="str">
        <f>VLOOKUP(C211,'  Menucard-Sales'!$B$2:$D$11,3,0)</f>
        <v>Non-Veg</v>
      </c>
      <c r="E211">
        <v>4</v>
      </c>
      <c r="F211" s="12">
        <f>VLOOKUP(C211,'  Menucard-Sales'!$B$2:$C$11,2,0)</f>
        <v>371</v>
      </c>
      <c r="G211" s="12">
        <f t="shared" si="3"/>
        <v>1484</v>
      </c>
      <c r="H211" s="12"/>
    </row>
    <row r="212" spans="1:8" x14ac:dyDescent="0.25">
      <c r="A212">
        <v>211</v>
      </c>
      <c r="B212" s="33">
        <v>44618</v>
      </c>
      <c r="C212" s="33" t="s">
        <v>32</v>
      </c>
      <c r="D212" s="33" t="str">
        <f>VLOOKUP(C212,'  Menucard-Sales'!$B$2:$D$11,3,0)</f>
        <v>Veg</v>
      </c>
      <c r="E212">
        <v>2</v>
      </c>
      <c r="F212" s="12">
        <f>VLOOKUP(C212,'  Menucard-Sales'!$B$2:$C$11,2,0)</f>
        <v>237</v>
      </c>
      <c r="G212" s="12">
        <f t="shared" si="3"/>
        <v>474</v>
      </c>
      <c r="H212" s="12"/>
    </row>
    <row r="213" spans="1:8" x14ac:dyDescent="0.25">
      <c r="A213">
        <v>212</v>
      </c>
      <c r="B213" s="33">
        <v>44618</v>
      </c>
      <c r="C213" s="33" t="s">
        <v>83</v>
      </c>
      <c r="D213" s="33" t="str">
        <f>VLOOKUP(C213,'  Menucard-Sales'!$B$2:$D$11,3,0)</f>
        <v>Non-Veg</v>
      </c>
      <c r="E213">
        <v>1</v>
      </c>
      <c r="F213" s="12">
        <f>VLOOKUP(C213,'  Menucard-Sales'!$B$2:$C$11,2,0)</f>
        <v>57</v>
      </c>
      <c r="G213" s="12">
        <f t="shared" si="3"/>
        <v>57</v>
      </c>
      <c r="H213" s="12"/>
    </row>
    <row r="214" spans="1:8" x14ac:dyDescent="0.25">
      <c r="A214">
        <v>213</v>
      </c>
      <c r="B214" s="33">
        <v>44619</v>
      </c>
      <c r="C214" s="33" t="s">
        <v>59</v>
      </c>
      <c r="D214" s="33" t="str">
        <f>VLOOKUP(C214,'  Menucard-Sales'!$B$2:$D$11,3,0)</f>
        <v>Non-Veg</v>
      </c>
      <c r="E214">
        <v>2</v>
      </c>
      <c r="F214" s="12">
        <f>VLOOKUP(C214,'  Menucard-Sales'!$B$2:$C$11,2,0)</f>
        <v>43</v>
      </c>
      <c r="G214" s="12">
        <f t="shared" si="3"/>
        <v>86</v>
      </c>
      <c r="H214" s="12"/>
    </row>
    <row r="215" spans="1:8" x14ac:dyDescent="0.25">
      <c r="A215">
        <v>214</v>
      </c>
      <c r="B215" s="33">
        <v>44619</v>
      </c>
      <c r="C215" s="33" t="s">
        <v>48</v>
      </c>
      <c r="D215" s="33" t="str">
        <f>VLOOKUP(C215,'  Menucard-Sales'!$B$2:$D$11,3,0)</f>
        <v>Non-Veg</v>
      </c>
      <c r="E215">
        <v>3</v>
      </c>
      <c r="F215" s="12">
        <f>VLOOKUP(C215,'  Menucard-Sales'!$B$2:$C$11,2,0)</f>
        <v>371</v>
      </c>
      <c r="G215" s="12">
        <f t="shared" si="3"/>
        <v>1113</v>
      </c>
      <c r="H215" s="12"/>
    </row>
    <row r="216" spans="1:8" x14ac:dyDescent="0.25">
      <c r="A216">
        <v>215</v>
      </c>
      <c r="B216" s="33">
        <v>44619</v>
      </c>
      <c r="C216" s="33" t="s">
        <v>63</v>
      </c>
      <c r="D216" s="33" t="str">
        <f>VLOOKUP(C216,'  Menucard-Sales'!$B$2:$D$11,3,0)</f>
        <v>Veg</v>
      </c>
      <c r="E216">
        <v>4</v>
      </c>
      <c r="F216" s="12">
        <f>VLOOKUP(C216,'  Menucard-Sales'!$B$2:$C$11,2,0)</f>
        <v>156.25</v>
      </c>
      <c r="G216" s="12">
        <f t="shared" si="3"/>
        <v>625</v>
      </c>
      <c r="H216" s="12"/>
    </row>
    <row r="217" spans="1:8" x14ac:dyDescent="0.25">
      <c r="A217">
        <v>216</v>
      </c>
      <c r="B217" s="33">
        <v>44620</v>
      </c>
      <c r="C217" t="s">
        <v>32</v>
      </c>
      <c r="D217" s="33" t="str">
        <f>VLOOKUP(C217,'  Menucard-Sales'!$B$2:$D$11,3,0)</f>
        <v>Veg</v>
      </c>
      <c r="E217">
        <v>2</v>
      </c>
      <c r="F217" s="12">
        <f>VLOOKUP(C217,'  Menucard-Sales'!$B$2:$C$11,2,0)</f>
        <v>237</v>
      </c>
      <c r="G217" s="12">
        <f t="shared" si="3"/>
        <v>474</v>
      </c>
      <c r="H217" s="12"/>
    </row>
    <row r="218" spans="1:8" x14ac:dyDescent="0.25">
      <c r="A218">
        <v>217</v>
      </c>
      <c r="B218" s="33">
        <v>44621</v>
      </c>
      <c r="C218" s="33" t="s">
        <v>59</v>
      </c>
      <c r="D218" s="33" t="str">
        <f>VLOOKUP(C218,'  Menucard-Sales'!$B$2:$D$11,3,0)</f>
        <v>Non-Veg</v>
      </c>
      <c r="E218">
        <v>1</v>
      </c>
      <c r="F218" s="12">
        <f>VLOOKUP(C218,'  Menucard-Sales'!$B$2:$C$11,2,0)</f>
        <v>43</v>
      </c>
      <c r="G218" s="12">
        <f t="shared" si="3"/>
        <v>43</v>
      </c>
      <c r="H218" s="12"/>
    </row>
    <row r="219" spans="1:8" x14ac:dyDescent="0.25">
      <c r="A219">
        <v>218</v>
      </c>
      <c r="B219" s="33">
        <v>44621</v>
      </c>
      <c r="C219" s="33" t="s">
        <v>52</v>
      </c>
      <c r="D219" s="33" t="str">
        <f>VLOOKUP(C219,'  Menucard-Sales'!$B$2:$D$11,3,0)</f>
        <v>Non-Veg</v>
      </c>
      <c r="E219">
        <v>3</v>
      </c>
      <c r="F219" s="12">
        <f>VLOOKUP(C219,'  Menucard-Sales'!$B$2:$C$11,2,0)</f>
        <v>138</v>
      </c>
      <c r="G219" s="12">
        <f t="shared" si="3"/>
        <v>414</v>
      </c>
      <c r="H219" s="12"/>
    </row>
    <row r="220" spans="1:8" x14ac:dyDescent="0.25">
      <c r="A220">
        <v>219</v>
      </c>
      <c r="B220" s="33">
        <v>44621</v>
      </c>
      <c r="C220" s="33" t="s">
        <v>48</v>
      </c>
      <c r="D220" s="33" t="str">
        <f>VLOOKUP(C220,'  Menucard-Sales'!$B$2:$D$11,3,0)</f>
        <v>Non-Veg</v>
      </c>
      <c r="E220">
        <v>3</v>
      </c>
      <c r="F220" s="12">
        <f>VLOOKUP(C220,'  Menucard-Sales'!$B$2:$C$11,2,0)</f>
        <v>371</v>
      </c>
      <c r="G220" s="12">
        <f t="shared" si="3"/>
        <v>1113</v>
      </c>
      <c r="H220" s="12"/>
    </row>
    <row r="221" spans="1:8" x14ac:dyDescent="0.25">
      <c r="A221">
        <v>220</v>
      </c>
      <c r="B221" s="33">
        <v>44621</v>
      </c>
      <c r="C221" t="s">
        <v>37</v>
      </c>
      <c r="D221" s="33" t="str">
        <f>VLOOKUP(C221,'  Menucard-Sales'!$B$2:$D$11,3,0)</f>
        <v>Non-Veg</v>
      </c>
      <c r="E221">
        <v>4</v>
      </c>
      <c r="F221" s="12">
        <f>VLOOKUP(C221,'  Menucard-Sales'!$B$2:$C$11,2,0)</f>
        <v>292</v>
      </c>
      <c r="G221" s="12">
        <f t="shared" si="3"/>
        <v>1168</v>
      </c>
      <c r="H221" s="12"/>
    </row>
    <row r="222" spans="1:8" x14ac:dyDescent="0.25">
      <c r="A222">
        <v>221</v>
      </c>
      <c r="B222" s="33">
        <v>44622</v>
      </c>
      <c r="C222" s="33" t="s">
        <v>52</v>
      </c>
      <c r="D222" s="33" t="str">
        <f>VLOOKUP(C222,'  Menucard-Sales'!$B$2:$D$11,3,0)</f>
        <v>Non-Veg</v>
      </c>
      <c r="E222">
        <v>2</v>
      </c>
      <c r="F222" s="12">
        <f>VLOOKUP(C222,'  Menucard-Sales'!$B$2:$C$11,2,0)</f>
        <v>138</v>
      </c>
      <c r="G222" s="12">
        <f t="shared" si="3"/>
        <v>276</v>
      </c>
      <c r="H222" s="12"/>
    </row>
    <row r="223" spans="1:8" x14ac:dyDescent="0.25">
      <c r="A223">
        <v>222</v>
      </c>
      <c r="B223" s="33">
        <v>44622</v>
      </c>
      <c r="C223" t="s">
        <v>60</v>
      </c>
      <c r="D223" s="33" t="str">
        <f>VLOOKUP(C223,'  Menucard-Sales'!$B$2:$D$11,3,0)</f>
        <v>Non-Veg</v>
      </c>
      <c r="E223">
        <v>4</v>
      </c>
      <c r="F223" s="12">
        <f>VLOOKUP(C223,'  Menucard-Sales'!$B$2:$C$11,2,0)</f>
        <v>123</v>
      </c>
      <c r="G223" s="12">
        <f t="shared" si="3"/>
        <v>492</v>
      </c>
      <c r="H223" s="12"/>
    </row>
    <row r="224" spans="1:8" x14ac:dyDescent="0.25">
      <c r="A224">
        <v>223</v>
      </c>
      <c r="B224" s="33">
        <v>44622</v>
      </c>
      <c r="C224" s="33" t="s">
        <v>83</v>
      </c>
      <c r="D224" s="33" t="str">
        <f>VLOOKUP(C224,'  Menucard-Sales'!$B$2:$D$11,3,0)</f>
        <v>Non-Veg</v>
      </c>
      <c r="E224">
        <v>2</v>
      </c>
      <c r="F224" s="12">
        <f>VLOOKUP(C224,'  Menucard-Sales'!$B$2:$C$11,2,0)</f>
        <v>57</v>
      </c>
      <c r="G224" s="12">
        <f t="shared" si="3"/>
        <v>114</v>
      </c>
      <c r="H224" s="12"/>
    </row>
    <row r="225" spans="1:8" x14ac:dyDescent="0.25">
      <c r="A225">
        <v>224</v>
      </c>
      <c r="B225" s="33">
        <v>44622</v>
      </c>
      <c r="C225" s="33" t="s">
        <v>59</v>
      </c>
      <c r="D225" s="33" t="str">
        <f>VLOOKUP(C225,'  Menucard-Sales'!$B$2:$D$11,3,0)</f>
        <v>Non-Veg</v>
      </c>
      <c r="E225">
        <v>5</v>
      </c>
      <c r="F225" s="12">
        <f>VLOOKUP(C225,'  Menucard-Sales'!$B$2:$C$11,2,0)</f>
        <v>43</v>
      </c>
      <c r="G225" s="12">
        <f t="shared" si="3"/>
        <v>215</v>
      </c>
      <c r="H225" s="12"/>
    </row>
    <row r="226" spans="1:8" x14ac:dyDescent="0.25">
      <c r="A226">
        <v>225</v>
      </c>
      <c r="B226" s="33">
        <v>44623</v>
      </c>
      <c r="C226" s="33" t="s">
        <v>37</v>
      </c>
      <c r="D226" s="33" t="str">
        <f>VLOOKUP(C226,'  Menucard-Sales'!$B$2:$D$11,3,0)</f>
        <v>Non-Veg</v>
      </c>
      <c r="E226">
        <v>6</v>
      </c>
      <c r="F226" s="12">
        <f>VLOOKUP(C226,'  Menucard-Sales'!$B$2:$C$11,2,0)</f>
        <v>292</v>
      </c>
      <c r="G226" s="12">
        <f t="shared" si="3"/>
        <v>1752</v>
      </c>
      <c r="H226" s="12"/>
    </row>
    <row r="227" spans="1:8" x14ac:dyDescent="0.25">
      <c r="A227">
        <v>226</v>
      </c>
      <c r="B227" s="33">
        <v>44623</v>
      </c>
      <c r="C227" s="33" t="s">
        <v>48</v>
      </c>
      <c r="D227" s="33" t="str">
        <f>VLOOKUP(C227,'  Menucard-Sales'!$B$2:$D$11,3,0)</f>
        <v>Non-Veg</v>
      </c>
      <c r="E227">
        <v>2</v>
      </c>
      <c r="F227" s="12">
        <f>VLOOKUP(C227,'  Menucard-Sales'!$B$2:$C$11,2,0)</f>
        <v>371</v>
      </c>
      <c r="G227" s="12">
        <f t="shared" si="3"/>
        <v>742</v>
      </c>
      <c r="H227" s="12"/>
    </row>
    <row r="228" spans="1:8" x14ac:dyDescent="0.25">
      <c r="A228">
        <v>227</v>
      </c>
      <c r="B228" s="33">
        <v>44623</v>
      </c>
      <c r="C228" s="33" t="s">
        <v>52</v>
      </c>
      <c r="D228" s="33" t="str">
        <f>VLOOKUP(C228,'  Menucard-Sales'!$B$2:$D$11,3,0)</f>
        <v>Non-Veg</v>
      </c>
      <c r="E228">
        <v>3</v>
      </c>
      <c r="F228" s="12">
        <f>VLOOKUP(C228,'  Menucard-Sales'!$B$2:$C$11,2,0)</f>
        <v>138</v>
      </c>
      <c r="G228" s="12">
        <f t="shared" si="3"/>
        <v>414</v>
      </c>
      <c r="H228" s="12"/>
    </row>
    <row r="229" spans="1:8" x14ac:dyDescent="0.25">
      <c r="A229">
        <v>228</v>
      </c>
      <c r="B229" s="33">
        <v>44623</v>
      </c>
      <c r="C229" s="33" t="s">
        <v>48</v>
      </c>
      <c r="D229" s="33" t="str">
        <f>VLOOKUP(C229,'  Menucard-Sales'!$B$2:$D$11,3,0)</f>
        <v>Non-Veg</v>
      </c>
      <c r="E229">
        <v>4</v>
      </c>
      <c r="F229" s="12">
        <f>VLOOKUP(C229,'  Menucard-Sales'!$B$2:$C$11,2,0)</f>
        <v>371</v>
      </c>
      <c r="G229" s="12">
        <f t="shared" si="3"/>
        <v>1484</v>
      </c>
      <c r="H229" s="12"/>
    </row>
    <row r="230" spans="1:8" x14ac:dyDescent="0.25">
      <c r="A230">
        <v>229</v>
      </c>
      <c r="B230" s="33">
        <v>44623</v>
      </c>
      <c r="C230" t="s">
        <v>37</v>
      </c>
      <c r="D230" s="33" t="str">
        <f>VLOOKUP(C230,'  Menucard-Sales'!$B$2:$D$11,3,0)</f>
        <v>Non-Veg</v>
      </c>
      <c r="E230">
        <v>5</v>
      </c>
      <c r="F230" s="12">
        <f>VLOOKUP(C230,'  Menucard-Sales'!$B$2:$C$11,2,0)</f>
        <v>292</v>
      </c>
      <c r="G230" s="12">
        <f t="shared" si="3"/>
        <v>1460</v>
      </c>
      <c r="H230" s="12"/>
    </row>
    <row r="231" spans="1:8" x14ac:dyDescent="0.25">
      <c r="A231">
        <v>230</v>
      </c>
      <c r="B231" s="33">
        <v>44624</v>
      </c>
      <c r="C231" s="33" t="s">
        <v>52</v>
      </c>
      <c r="D231" s="33" t="str">
        <f>VLOOKUP(C231,'  Menucard-Sales'!$B$2:$D$11,3,0)</f>
        <v>Non-Veg</v>
      </c>
      <c r="E231">
        <v>4</v>
      </c>
      <c r="F231" s="12">
        <f>VLOOKUP(C231,'  Menucard-Sales'!$B$2:$C$11,2,0)</f>
        <v>138</v>
      </c>
      <c r="G231" s="12">
        <f t="shared" si="3"/>
        <v>552</v>
      </c>
      <c r="H231" s="12"/>
    </row>
    <row r="232" spans="1:8" x14ac:dyDescent="0.25">
      <c r="A232">
        <v>231</v>
      </c>
      <c r="B232" s="33">
        <v>44624</v>
      </c>
      <c r="C232" s="33" t="s">
        <v>83</v>
      </c>
      <c r="D232" s="33" t="str">
        <f>VLOOKUP(C232,'  Menucard-Sales'!$B$2:$D$11,3,0)</f>
        <v>Non-Veg</v>
      </c>
      <c r="E232">
        <v>4</v>
      </c>
      <c r="F232" s="12">
        <f>VLOOKUP(C232,'  Menucard-Sales'!$B$2:$C$11,2,0)</f>
        <v>57</v>
      </c>
      <c r="G232" s="12">
        <f t="shared" si="3"/>
        <v>228</v>
      </c>
      <c r="H232" s="12"/>
    </row>
    <row r="233" spans="1:8" x14ac:dyDescent="0.25">
      <c r="A233">
        <v>232</v>
      </c>
      <c r="B233" s="33">
        <v>44624</v>
      </c>
      <c r="C233" s="33" t="s">
        <v>59</v>
      </c>
      <c r="D233" s="33" t="str">
        <f>VLOOKUP(C233,'  Menucard-Sales'!$B$2:$D$11,3,0)</f>
        <v>Non-Veg</v>
      </c>
      <c r="E233">
        <v>6</v>
      </c>
      <c r="F233" s="12">
        <f>VLOOKUP(C233,'  Menucard-Sales'!$B$2:$C$11,2,0)</f>
        <v>43</v>
      </c>
      <c r="G233" s="12">
        <f t="shared" si="3"/>
        <v>258</v>
      </c>
      <c r="H233" s="12"/>
    </row>
    <row r="234" spans="1:8" x14ac:dyDescent="0.25">
      <c r="A234">
        <v>233</v>
      </c>
      <c r="B234" s="33">
        <v>44624</v>
      </c>
      <c r="C234" s="33" t="s">
        <v>61</v>
      </c>
      <c r="D234" s="33" t="str">
        <f>VLOOKUP(C234,'  Menucard-Sales'!$B$2:$D$11,3,0)</f>
        <v>Non-Veg</v>
      </c>
      <c r="E234">
        <v>6</v>
      </c>
      <c r="F234" s="12">
        <f>VLOOKUP(C234,'  Menucard-Sales'!$B$2:$C$11,2,0)</f>
        <v>205</v>
      </c>
      <c r="G234" s="12">
        <f t="shared" si="3"/>
        <v>1230</v>
      </c>
      <c r="H234" s="12"/>
    </row>
    <row r="235" spans="1:8" x14ac:dyDescent="0.25">
      <c r="A235">
        <v>234</v>
      </c>
      <c r="B235" s="33">
        <v>44625</v>
      </c>
      <c r="C235" t="s">
        <v>37</v>
      </c>
      <c r="D235" s="33" t="str">
        <f>VLOOKUP(C235,'  Menucard-Sales'!$B$2:$D$11,3,0)</f>
        <v>Non-Veg</v>
      </c>
      <c r="E235">
        <v>6</v>
      </c>
      <c r="F235" s="12">
        <f>VLOOKUP(C235,'  Menucard-Sales'!$B$2:$C$11,2,0)</f>
        <v>292</v>
      </c>
      <c r="G235" s="12">
        <f t="shared" si="3"/>
        <v>1752</v>
      </c>
      <c r="H235" s="12"/>
    </row>
    <row r="236" spans="1:8" x14ac:dyDescent="0.25">
      <c r="A236">
        <v>235</v>
      </c>
      <c r="B236" s="33">
        <v>44625</v>
      </c>
      <c r="C236" t="s">
        <v>61</v>
      </c>
      <c r="D236" s="33" t="str">
        <f>VLOOKUP(C236,'  Menucard-Sales'!$B$2:$D$11,3,0)</f>
        <v>Non-Veg</v>
      </c>
      <c r="E236">
        <v>5</v>
      </c>
      <c r="F236" s="12">
        <f>VLOOKUP(C236,'  Menucard-Sales'!$B$2:$C$11,2,0)</f>
        <v>205</v>
      </c>
      <c r="G236" s="12">
        <f t="shared" si="3"/>
        <v>1025</v>
      </c>
      <c r="H236" s="12"/>
    </row>
    <row r="237" spans="1:8" x14ac:dyDescent="0.25">
      <c r="A237">
        <v>236</v>
      </c>
      <c r="B237" s="33">
        <v>44625</v>
      </c>
      <c r="C237" t="s">
        <v>60</v>
      </c>
      <c r="D237" s="33" t="str">
        <f>VLOOKUP(C237,'  Menucard-Sales'!$B$2:$D$11,3,0)</f>
        <v>Non-Veg</v>
      </c>
      <c r="E237">
        <v>5</v>
      </c>
      <c r="F237" s="12">
        <f>VLOOKUP(C237,'  Menucard-Sales'!$B$2:$C$11,2,0)</f>
        <v>123</v>
      </c>
      <c r="G237" s="12">
        <f t="shared" si="3"/>
        <v>615</v>
      </c>
      <c r="H237" s="12"/>
    </row>
    <row r="238" spans="1:8" x14ac:dyDescent="0.25">
      <c r="A238">
        <v>237</v>
      </c>
      <c r="B238" s="33">
        <v>44625</v>
      </c>
      <c r="C238" t="s">
        <v>59</v>
      </c>
      <c r="D238" s="33" t="str">
        <f>VLOOKUP(C238,'  Menucard-Sales'!$B$2:$D$11,3,0)</f>
        <v>Non-Veg</v>
      </c>
      <c r="E238">
        <v>5</v>
      </c>
      <c r="F238" s="12">
        <f>VLOOKUP(C238,'  Menucard-Sales'!$B$2:$C$11,2,0)</f>
        <v>43</v>
      </c>
      <c r="G238" s="12">
        <f t="shared" si="3"/>
        <v>215</v>
      </c>
      <c r="H238" s="12"/>
    </row>
    <row r="239" spans="1:8" x14ac:dyDescent="0.25">
      <c r="A239">
        <v>238</v>
      </c>
      <c r="B239" s="33">
        <v>44626</v>
      </c>
      <c r="C239" t="s">
        <v>37</v>
      </c>
      <c r="D239" s="33" t="str">
        <f>VLOOKUP(C239,'  Menucard-Sales'!$B$2:$D$11,3,0)</f>
        <v>Non-Veg</v>
      </c>
      <c r="E239">
        <v>4</v>
      </c>
      <c r="F239" s="12">
        <f>VLOOKUP(C239,'  Menucard-Sales'!$B$2:$C$11,2,0)</f>
        <v>292</v>
      </c>
      <c r="G239" s="12">
        <f t="shared" si="3"/>
        <v>1168</v>
      </c>
      <c r="H239" s="12"/>
    </row>
    <row r="240" spans="1:8" x14ac:dyDescent="0.25">
      <c r="A240">
        <v>239</v>
      </c>
      <c r="B240" s="33">
        <v>44626</v>
      </c>
      <c r="C240" t="s">
        <v>48</v>
      </c>
      <c r="D240" s="33" t="str">
        <f>VLOOKUP(C240,'  Menucard-Sales'!$B$2:$D$11,3,0)</f>
        <v>Non-Veg</v>
      </c>
      <c r="E240">
        <v>5</v>
      </c>
      <c r="F240" s="12">
        <f>VLOOKUP(C240,'  Menucard-Sales'!$B$2:$C$11,2,0)</f>
        <v>371</v>
      </c>
      <c r="G240" s="12">
        <f t="shared" si="3"/>
        <v>1855</v>
      </c>
      <c r="H240" s="12"/>
    </row>
    <row r="241" spans="1:8" x14ac:dyDescent="0.25">
      <c r="A241">
        <v>240</v>
      </c>
      <c r="B241" s="33">
        <v>44626</v>
      </c>
      <c r="C241" t="s">
        <v>61</v>
      </c>
      <c r="D241" s="33" t="str">
        <f>VLOOKUP(C241,'  Menucard-Sales'!$B$2:$D$11,3,0)</f>
        <v>Non-Veg</v>
      </c>
      <c r="E241">
        <v>4</v>
      </c>
      <c r="F241" s="12">
        <f>VLOOKUP(C241,'  Menucard-Sales'!$B$2:$C$11,2,0)</f>
        <v>205</v>
      </c>
      <c r="G241" s="12">
        <f t="shared" si="3"/>
        <v>820</v>
      </c>
      <c r="H241" s="12"/>
    </row>
    <row r="242" spans="1:8" x14ac:dyDescent="0.25">
      <c r="A242">
        <v>241</v>
      </c>
      <c r="B242" s="33">
        <v>44626</v>
      </c>
      <c r="C242" t="s">
        <v>60</v>
      </c>
      <c r="D242" s="33" t="str">
        <f>VLOOKUP(C242,'  Menucard-Sales'!$B$2:$D$11,3,0)</f>
        <v>Non-Veg</v>
      </c>
      <c r="E242">
        <v>6</v>
      </c>
      <c r="F242" s="12">
        <f>VLOOKUP(C242,'  Menucard-Sales'!$B$2:$C$11,2,0)</f>
        <v>123</v>
      </c>
      <c r="G242" s="12">
        <f t="shared" si="3"/>
        <v>738</v>
      </c>
      <c r="H242" s="12"/>
    </row>
    <row r="243" spans="1:8" x14ac:dyDescent="0.25">
      <c r="A243">
        <v>242</v>
      </c>
      <c r="B243" s="33">
        <v>44626</v>
      </c>
      <c r="C243" t="s">
        <v>52</v>
      </c>
      <c r="D243" s="33" t="str">
        <f>VLOOKUP(C243,'  Menucard-Sales'!$B$2:$D$11,3,0)</f>
        <v>Non-Veg</v>
      </c>
      <c r="E243">
        <v>5</v>
      </c>
      <c r="F243" s="12">
        <f>VLOOKUP(C243,'  Menucard-Sales'!$B$2:$C$11,2,0)</f>
        <v>138</v>
      </c>
      <c r="G243" s="12">
        <f t="shared" si="3"/>
        <v>690</v>
      </c>
      <c r="H243" s="12"/>
    </row>
    <row r="244" spans="1:8" x14ac:dyDescent="0.25">
      <c r="A244">
        <v>243</v>
      </c>
      <c r="B244" s="33">
        <v>44627</v>
      </c>
      <c r="C244" t="s">
        <v>83</v>
      </c>
      <c r="D244" s="33" t="str">
        <f>VLOOKUP(C244,'  Menucard-Sales'!$B$2:$D$11,3,0)</f>
        <v>Non-Veg</v>
      </c>
      <c r="E244">
        <v>5</v>
      </c>
      <c r="F244" s="12">
        <f>VLOOKUP(C244,'  Menucard-Sales'!$B$2:$C$11,2,0)</f>
        <v>57</v>
      </c>
      <c r="G244" s="12">
        <f t="shared" si="3"/>
        <v>285</v>
      </c>
      <c r="H244" s="12"/>
    </row>
    <row r="245" spans="1:8" x14ac:dyDescent="0.25">
      <c r="A245">
        <v>244</v>
      </c>
      <c r="B245" s="33">
        <v>44627</v>
      </c>
      <c r="C245" t="s">
        <v>59</v>
      </c>
      <c r="D245" s="33" t="str">
        <f>VLOOKUP(C245,'  Menucard-Sales'!$B$2:$D$11,3,0)</f>
        <v>Non-Veg</v>
      </c>
      <c r="E245">
        <v>9</v>
      </c>
      <c r="F245" s="12">
        <f>VLOOKUP(C245,'  Menucard-Sales'!$B$2:$C$11,2,0)</f>
        <v>43</v>
      </c>
      <c r="G245" s="12">
        <f t="shared" si="3"/>
        <v>387</v>
      </c>
      <c r="H245" s="12"/>
    </row>
    <row r="246" spans="1:8" x14ac:dyDescent="0.25">
      <c r="A246">
        <v>245</v>
      </c>
      <c r="B246" s="33">
        <v>44627</v>
      </c>
      <c r="C246" t="s">
        <v>61</v>
      </c>
      <c r="D246" s="33" t="str">
        <f>VLOOKUP(C246,'  Menucard-Sales'!$B$2:$D$11,3,0)</f>
        <v>Non-Veg</v>
      </c>
      <c r="E246">
        <v>3</v>
      </c>
      <c r="F246" s="12">
        <f>VLOOKUP(C246,'  Menucard-Sales'!$B$2:$C$11,2,0)</f>
        <v>205</v>
      </c>
      <c r="G246" s="12">
        <f t="shared" si="3"/>
        <v>615</v>
      </c>
      <c r="H246" s="12"/>
    </row>
    <row r="247" spans="1:8" x14ac:dyDescent="0.25">
      <c r="A247">
        <v>246</v>
      </c>
      <c r="B247" s="33">
        <v>44627</v>
      </c>
      <c r="C247" t="s">
        <v>60</v>
      </c>
      <c r="D247" s="33" t="str">
        <f>VLOOKUP(C247,'  Menucard-Sales'!$B$2:$D$11,3,0)</f>
        <v>Non-Veg</v>
      </c>
      <c r="E247">
        <v>4</v>
      </c>
      <c r="F247" s="12">
        <f>VLOOKUP(C247,'  Menucard-Sales'!$B$2:$C$11,2,0)</f>
        <v>123</v>
      </c>
      <c r="G247" s="12">
        <f t="shared" si="3"/>
        <v>492</v>
      </c>
      <c r="H247" s="12"/>
    </row>
    <row r="248" spans="1:8" x14ac:dyDescent="0.25">
      <c r="A248">
        <v>247</v>
      </c>
      <c r="B248" s="33">
        <v>44628</v>
      </c>
      <c r="C248" t="s">
        <v>59</v>
      </c>
      <c r="D248" s="33" t="str">
        <f>VLOOKUP(C248,'  Menucard-Sales'!$B$2:$D$11,3,0)</f>
        <v>Non-Veg</v>
      </c>
      <c r="E248">
        <v>2</v>
      </c>
      <c r="F248" s="12">
        <f>VLOOKUP(C248,'  Menucard-Sales'!$B$2:$C$11,2,0)</f>
        <v>43</v>
      </c>
      <c r="G248" s="12">
        <f t="shared" si="3"/>
        <v>86</v>
      </c>
      <c r="H248" s="12"/>
    </row>
    <row r="249" spans="1:8" x14ac:dyDescent="0.25">
      <c r="A249">
        <v>248</v>
      </c>
      <c r="B249" s="33">
        <v>44628</v>
      </c>
      <c r="C249" t="s">
        <v>37</v>
      </c>
      <c r="D249" s="33" t="str">
        <f>VLOOKUP(C249,'  Menucard-Sales'!$B$2:$D$11,3,0)</f>
        <v>Non-Veg</v>
      </c>
      <c r="E249">
        <v>5</v>
      </c>
      <c r="F249" s="12">
        <f>VLOOKUP(C249,'  Menucard-Sales'!$B$2:$C$11,2,0)</f>
        <v>292</v>
      </c>
      <c r="G249" s="12">
        <f t="shared" si="3"/>
        <v>1460</v>
      </c>
      <c r="H249" s="12"/>
    </row>
    <row r="250" spans="1:8" x14ac:dyDescent="0.25">
      <c r="A250">
        <v>249</v>
      </c>
      <c r="B250" s="33">
        <v>44628</v>
      </c>
      <c r="C250" t="s">
        <v>48</v>
      </c>
      <c r="D250" s="33" t="str">
        <f>VLOOKUP(C250,'  Menucard-Sales'!$B$2:$D$11,3,0)</f>
        <v>Non-Veg</v>
      </c>
      <c r="E250">
        <v>4</v>
      </c>
      <c r="F250" s="12">
        <f>VLOOKUP(C250,'  Menucard-Sales'!$B$2:$C$11,2,0)</f>
        <v>371</v>
      </c>
      <c r="G250" s="12">
        <f t="shared" si="3"/>
        <v>1484</v>
      </c>
      <c r="H250" s="12"/>
    </row>
    <row r="251" spans="1:8" x14ac:dyDescent="0.25">
      <c r="A251">
        <v>250</v>
      </c>
      <c r="B251" s="33">
        <v>44628</v>
      </c>
      <c r="C251" t="s">
        <v>83</v>
      </c>
      <c r="D251" s="33" t="str">
        <f>VLOOKUP(C251,'  Menucard-Sales'!$B$2:$D$11,3,0)</f>
        <v>Non-Veg</v>
      </c>
      <c r="E251">
        <v>4</v>
      </c>
      <c r="F251" s="12">
        <f>VLOOKUP(C251,'  Menucard-Sales'!$B$2:$C$11,2,0)</f>
        <v>57</v>
      </c>
      <c r="G251" s="12">
        <f t="shared" si="3"/>
        <v>228</v>
      </c>
      <c r="H251" s="12"/>
    </row>
    <row r="252" spans="1:8" x14ac:dyDescent="0.25">
      <c r="A252">
        <v>251</v>
      </c>
      <c r="B252" s="33">
        <v>44629</v>
      </c>
      <c r="C252" t="s">
        <v>59</v>
      </c>
      <c r="D252" s="33" t="str">
        <f>VLOOKUP(C252,'  Menucard-Sales'!$B$2:$D$11,3,0)</f>
        <v>Non-Veg</v>
      </c>
      <c r="E252">
        <v>2</v>
      </c>
      <c r="F252" s="12">
        <f>VLOOKUP(C252,'  Menucard-Sales'!$B$2:$C$11,2,0)</f>
        <v>43</v>
      </c>
      <c r="G252" s="12">
        <f t="shared" si="3"/>
        <v>86</v>
      </c>
      <c r="H252" s="12"/>
    </row>
    <row r="253" spans="1:8" x14ac:dyDescent="0.25">
      <c r="A253">
        <v>252</v>
      </c>
      <c r="B253" s="33">
        <v>44629</v>
      </c>
      <c r="C253" t="s">
        <v>61</v>
      </c>
      <c r="D253" s="33" t="str">
        <f>VLOOKUP(C253,'  Menucard-Sales'!$B$2:$D$11,3,0)</f>
        <v>Non-Veg</v>
      </c>
      <c r="E253">
        <v>6</v>
      </c>
      <c r="F253" s="12">
        <f>VLOOKUP(C253,'  Menucard-Sales'!$B$2:$C$11,2,0)</f>
        <v>205</v>
      </c>
      <c r="G253" s="12">
        <f t="shared" si="3"/>
        <v>1230</v>
      </c>
      <c r="H253" s="12"/>
    </row>
    <row r="254" spans="1:8" x14ac:dyDescent="0.25">
      <c r="A254">
        <v>253</v>
      </c>
      <c r="B254" s="33">
        <v>44629</v>
      </c>
      <c r="C254" t="s">
        <v>60</v>
      </c>
      <c r="D254" s="33" t="str">
        <f>VLOOKUP(C254,'  Menucard-Sales'!$B$2:$D$11,3,0)</f>
        <v>Non-Veg</v>
      </c>
      <c r="E254">
        <v>6</v>
      </c>
      <c r="F254" s="12">
        <f>VLOOKUP(C254,'  Menucard-Sales'!$B$2:$C$11,2,0)</f>
        <v>123</v>
      </c>
      <c r="G254" s="12">
        <f t="shared" si="3"/>
        <v>738</v>
      </c>
      <c r="H254" s="12"/>
    </row>
    <row r="255" spans="1:8" x14ac:dyDescent="0.25">
      <c r="A255">
        <v>254</v>
      </c>
      <c r="B255" s="33">
        <v>44629</v>
      </c>
      <c r="C255" t="s">
        <v>59</v>
      </c>
      <c r="D255" s="33" t="str">
        <f>VLOOKUP(C255,'  Menucard-Sales'!$B$2:$D$11,3,0)</f>
        <v>Non-Veg</v>
      </c>
      <c r="E255">
        <v>5</v>
      </c>
      <c r="F255" s="12">
        <f>VLOOKUP(C255,'  Menucard-Sales'!$B$2:$C$11,2,0)</f>
        <v>43</v>
      </c>
      <c r="G255" s="12">
        <f t="shared" si="3"/>
        <v>215</v>
      </c>
      <c r="H255" s="12"/>
    </row>
    <row r="256" spans="1:8" x14ac:dyDescent="0.25">
      <c r="A256">
        <v>255</v>
      </c>
      <c r="B256" s="33">
        <v>44630</v>
      </c>
      <c r="C256" t="s">
        <v>37</v>
      </c>
      <c r="D256" s="33" t="str">
        <f>VLOOKUP(C256,'  Menucard-Sales'!$B$2:$D$11,3,0)</f>
        <v>Non-Veg</v>
      </c>
      <c r="E256">
        <v>7</v>
      </c>
      <c r="F256" s="12">
        <f>VLOOKUP(C256,'  Menucard-Sales'!$B$2:$C$11,2,0)</f>
        <v>292</v>
      </c>
      <c r="G256" s="12">
        <f t="shared" si="3"/>
        <v>2044</v>
      </c>
      <c r="H256" s="12"/>
    </row>
    <row r="257" spans="1:8" x14ac:dyDescent="0.25">
      <c r="A257">
        <v>256</v>
      </c>
      <c r="B257" s="33">
        <v>44631</v>
      </c>
      <c r="C257" t="s">
        <v>48</v>
      </c>
      <c r="D257" s="33" t="str">
        <f>VLOOKUP(C257,'  Menucard-Sales'!$B$2:$D$11,3,0)</f>
        <v>Non-Veg</v>
      </c>
      <c r="E257">
        <v>5</v>
      </c>
      <c r="F257" s="12">
        <f>VLOOKUP(C257,'  Menucard-Sales'!$B$2:$C$11,2,0)</f>
        <v>371</v>
      </c>
      <c r="G257" s="12">
        <f t="shared" si="3"/>
        <v>1855</v>
      </c>
      <c r="H257" s="12"/>
    </row>
    <row r="258" spans="1:8" x14ac:dyDescent="0.25">
      <c r="A258">
        <v>257</v>
      </c>
      <c r="B258" s="33">
        <v>44631</v>
      </c>
      <c r="C258" t="s">
        <v>59</v>
      </c>
      <c r="D258" s="33" t="str">
        <f>VLOOKUP(C258,'  Menucard-Sales'!$B$2:$D$11,3,0)</f>
        <v>Non-Veg</v>
      </c>
      <c r="E258">
        <v>5</v>
      </c>
      <c r="F258" s="12">
        <f>VLOOKUP(C258,'  Menucard-Sales'!$B$2:$C$11,2,0)</f>
        <v>43</v>
      </c>
      <c r="G258" s="12">
        <f t="shared" si="3"/>
        <v>215</v>
      </c>
      <c r="H258" s="12"/>
    </row>
    <row r="259" spans="1:8" x14ac:dyDescent="0.25">
      <c r="A259">
        <v>258</v>
      </c>
      <c r="B259" s="33">
        <v>44631</v>
      </c>
      <c r="C259" t="s">
        <v>37</v>
      </c>
      <c r="D259" s="33" t="str">
        <f>VLOOKUP(C259,'  Menucard-Sales'!$B$2:$D$11,3,0)</f>
        <v>Non-Veg</v>
      </c>
      <c r="E259">
        <v>3</v>
      </c>
      <c r="F259" s="12">
        <f>VLOOKUP(C259,'  Menucard-Sales'!$B$2:$C$11,2,0)</f>
        <v>292</v>
      </c>
      <c r="G259" s="12">
        <f t="shared" ref="G259:G322" si="4">F259*E259</f>
        <v>876</v>
      </c>
      <c r="H259" s="12"/>
    </row>
    <row r="260" spans="1:8" x14ac:dyDescent="0.25">
      <c r="A260">
        <v>259</v>
      </c>
      <c r="B260" s="33">
        <v>44631</v>
      </c>
      <c r="C260" t="s">
        <v>48</v>
      </c>
      <c r="D260" s="33" t="str">
        <f>VLOOKUP(C260,'  Menucard-Sales'!$B$2:$D$11,3,0)</f>
        <v>Non-Veg</v>
      </c>
      <c r="E260">
        <v>4</v>
      </c>
      <c r="F260" s="12">
        <f>VLOOKUP(C260,'  Menucard-Sales'!$B$2:$C$11,2,0)</f>
        <v>371</v>
      </c>
      <c r="G260" s="12">
        <f t="shared" si="4"/>
        <v>1484</v>
      </c>
      <c r="H260" s="12"/>
    </row>
    <row r="261" spans="1:8" x14ac:dyDescent="0.25">
      <c r="A261">
        <v>260</v>
      </c>
      <c r="B261" s="33">
        <v>44631</v>
      </c>
      <c r="C261" t="s">
        <v>61</v>
      </c>
      <c r="D261" s="33" t="str">
        <f>VLOOKUP(C261,'  Menucard-Sales'!$B$2:$D$11,3,0)</f>
        <v>Non-Veg</v>
      </c>
      <c r="E261">
        <v>5</v>
      </c>
      <c r="F261" s="12">
        <f>VLOOKUP(C261,'  Menucard-Sales'!$B$2:$C$11,2,0)</f>
        <v>205</v>
      </c>
      <c r="G261" s="12">
        <f t="shared" si="4"/>
        <v>1025</v>
      </c>
      <c r="H261" s="12"/>
    </row>
    <row r="262" spans="1:8" x14ac:dyDescent="0.25">
      <c r="A262">
        <v>261</v>
      </c>
      <c r="B262" s="33">
        <v>44632</v>
      </c>
      <c r="C262" t="s">
        <v>60</v>
      </c>
      <c r="D262" s="33" t="str">
        <f>VLOOKUP(C262,'  Menucard-Sales'!$B$2:$D$11,3,0)</f>
        <v>Non-Veg</v>
      </c>
      <c r="E262">
        <v>4</v>
      </c>
      <c r="F262" s="12">
        <f>VLOOKUP(C262,'  Menucard-Sales'!$B$2:$C$11,2,0)</f>
        <v>123</v>
      </c>
      <c r="G262" s="12">
        <f t="shared" si="4"/>
        <v>492</v>
      </c>
      <c r="H262" s="12"/>
    </row>
    <row r="263" spans="1:8" x14ac:dyDescent="0.25">
      <c r="A263">
        <v>262</v>
      </c>
      <c r="B263" s="33">
        <v>44632</v>
      </c>
      <c r="C263" t="s">
        <v>52</v>
      </c>
      <c r="D263" s="33" t="str">
        <f>VLOOKUP(C263,'  Menucard-Sales'!$B$2:$D$11,3,0)</f>
        <v>Non-Veg</v>
      </c>
      <c r="E263">
        <v>4</v>
      </c>
      <c r="F263" s="12">
        <f>VLOOKUP(C263,'  Menucard-Sales'!$B$2:$C$11,2,0)</f>
        <v>138</v>
      </c>
      <c r="G263" s="12">
        <f t="shared" si="4"/>
        <v>552</v>
      </c>
      <c r="H263" s="12"/>
    </row>
    <row r="264" spans="1:8" x14ac:dyDescent="0.25">
      <c r="A264">
        <v>263</v>
      </c>
      <c r="B264" s="33">
        <v>44632</v>
      </c>
      <c r="C264" t="s">
        <v>83</v>
      </c>
      <c r="D264" s="33" t="str">
        <f>VLOOKUP(C264,'  Menucard-Sales'!$B$2:$D$11,3,0)</f>
        <v>Non-Veg</v>
      </c>
      <c r="E264">
        <v>10</v>
      </c>
      <c r="F264" s="12">
        <f>VLOOKUP(C264,'  Menucard-Sales'!$B$2:$C$11,2,0)</f>
        <v>57</v>
      </c>
      <c r="G264" s="12">
        <f t="shared" si="4"/>
        <v>570</v>
      </c>
      <c r="H264" s="12"/>
    </row>
    <row r="265" spans="1:8" x14ac:dyDescent="0.25">
      <c r="A265">
        <v>264</v>
      </c>
      <c r="B265" s="33">
        <v>44632</v>
      </c>
      <c r="C265" t="s">
        <v>59</v>
      </c>
      <c r="D265" s="33" t="str">
        <f>VLOOKUP(C265,'  Menucard-Sales'!$B$2:$D$11,3,0)</f>
        <v>Non-Veg</v>
      </c>
      <c r="E265">
        <v>3</v>
      </c>
      <c r="F265" s="12">
        <f>VLOOKUP(C265,'  Menucard-Sales'!$B$2:$C$11,2,0)</f>
        <v>43</v>
      </c>
      <c r="G265" s="12">
        <f t="shared" si="4"/>
        <v>129</v>
      </c>
      <c r="H265" s="12"/>
    </row>
    <row r="266" spans="1:8" x14ac:dyDescent="0.25">
      <c r="A266">
        <v>265</v>
      </c>
      <c r="B266" s="33">
        <v>44632</v>
      </c>
      <c r="C266" t="s">
        <v>37</v>
      </c>
      <c r="D266" s="33" t="str">
        <f>VLOOKUP(C266,'  Menucard-Sales'!$B$2:$D$11,3,0)</f>
        <v>Non-Veg</v>
      </c>
      <c r="E266">
        <v>2</v>
      </c>
      <c r="F266" s="12">
        <f>VLOOKUP(C266,'  Menucard-Sales'!$B$2:$C$11,2,0)</f>
        <v>292</v>
      </c>
      <c r="G266" s="12">
        <f t="shared" si="4"/>
        <v>584</v>
      </c>
      <c r="H266" s="12"/>
    </row>
    <row r="267" spans="1:8" x14ac:dyDescent="0.25">
      <c r="A267">
        <v>266</v>
      </c>
      <c r="B267" s="33">
        <v>44633</v>
      </c>
      <c r="C267" t="s">
        <v>48</v>
      </c>
      <c r="D267" s="33" t="str">
        <f>VLOOKUP(C267,'  Menucard-Sales'!$B$2:$D$11,3,0)</f>
        <v>Non-Veg</v>
      </c>
      <c r="E267">
        <v>5</v>
      </c>
      <c r="F267" s="12">
        <f>VLOOKUP(C267,'  Menucard-Sales'!$B$2:$C$11,2,0)</f>
        <v>371</v>
      </c>
      <c r="G267" s="12">
        <f t="shared" si="4"/>
        <v>1855</v>
      </c>
      <c r="H267" s="12"/>
    </row>
    <row r="268" spans="1:8" x14ac:dyDescent="0.25">
      <c r="A268">
        <v>267</v>
      </c>
      <c r="B268" s="33">
        <v>44633</v>
      </c>
      <c r="C268" t="s">
        <v>61</v>
      </c>
      <c r="D268" s="33" t="str">
        <f>VLOOKUP(C268,'  Menucard-Sales'!$B$2:$D$11,3,0)</f>
        <v>Non-Veg</v>
      </c>
      <c r="E268">
        <v>4</v>
      </c>
      <c r="F268" s="12">
        <f>VLOOKUP(C268,'  Menucard-Sales'!$B$2:$C$11,2,0)</f>
        <v>205</v>
      </c>
      <c r="G268" s="12">
        <f t="shared" si="4"/>
        <v>820</v>
      </c>
      <c r="H268" s="12"/>
    </row>
    <row r="269" spans="1:8" x14ac:dyDescent="0.25">
      <c r="A269">
        <v>268</v>
      </c>
      <c r="B269" s="33">
        <v>44633</v>
      </c>
      <c r="C269" t="s">
        <v>60</v>
      </c>
      <c r="D269" s="33" t="str">
        <f>VLOOKUP(C269,'  Menucard-Sales'!$B$2:$D$11,3,0)</f>
        <v>Non-Veg</v>
      </c>
      <c r="E269">
        <v>4</v>
      </c>
      <c r="F269" s="12">
        <f>VLOOKUP(C269,'  Menucard-Sales'!$B$2:$C$11,2,0)</f>
        <v>123</v>
      </c>
      <c r="G269" s="12">
        <f t="shared" si="4"/>
        <v>492</v>
      </c>
      <c r="H269" s="12"/>
    </row>
    <row r="270" spans="1:8" x14ac:dyDescent="0.25">
      <c r="A270">
        <v>269</v>
      </c>
      <c r="B270" s="33">
        <v>44633</v>
      </c>
      <c r="C270" t="s">
        <v>52</v>
      </c>
      <c r="D270" s="33" t="str">
        <f>VLOOKUP(C270,'  Menucard-Sales'!$B$2:$D$11,3,0)</f>
        <v>Non-Veg</v>
      </c>
      <c r="E270">
        <v>2</v>
      </c>
      <c r="F270" s="12">
        <f>VLOOKUP(C270,'  Menucard-Sales'!$B$2:$C$11,2,0)</f>
        <v>138</v>
      </c>
      <c r="G270" s="12">
        <f t="shared" si="4"/>
        <v>276</v>
      </c>
      <c r="H270" s="12"/>
    </row>
    <row r="271" spans="1:8" x14ac:dyDescent="0.25">
      <c r="A271">
        <v>270</v>
      </c>
      <c r="B271" s="33">
        <v>44633</v>
      </c>
      <c r="C271" t="s">
        <v>83</v>
      </c>
      <c r="D271" s="33" t="str">
        <f>VLOOKUP(C271,'  Menucard-Sales'!$B$2:$D$11,3,0)</f>
        <v>Non-Veg</v>
      </c>
      <c r="E271">
        <v>3</v>
      </c>
      <c r="F271" s="12">
        <f>VLOOKUP(C271,'  Menucard-Sales'!$B$2:$C$11,2,0)</f>
        <v>57</v>
      </c>
      <c r="G271" s="12">
        <f t="shared" si="4"/>
        <v>171</v>
      </c>
      <c r="H271" s="12"/>
    </row>
    <row r="272" spans="1:8" x14ac:dyDescent="0.25">
      <c r="A272">
        <v>271</v>
      </c>
      <c r="B272" s="33">
        <v>44634</v>
      </c>
      <c r="C272" t="s">
        <v>61</v>
      </c>
      <c r="D272" s="33" t="str">
        <f>VLOOKUP(C272,'  Menucard-Sales'!$B$2:$D$11,3,0)</f>
        <v>Non-Veg</v>
      </c>
      <c r="E272">
        <v>2</v>
      </c>
      <c r="F272" s="12">
        <f>VLOOKUP(C272,'  Menucard-Sales'!$B$2:$C$11,2,0)</f>
        <v>205</v>
      </c>
      <c r="G272" s="12">
        <f t="shared" si="4"/>
        <v>410</v>
      </c>
      <c r="H272" s="12"/>
    </row>
    <row r="273" spans="1:8" x14ac:dyDescent="0.25">
      <c r="A273">
        <v>272</v>
      </c>
      <c r="B273" s="33">
        <v>44634</v>
      </c>
      <c r="C273" t="s">
        <v>59</v>
      </c>
      <c r="D273" s="33" t="str">
        <f>VLOOKUP(C273,'  Menucard-Sales'!$B$2:$D$11,3,0)</f>
        <v>Non-Veg</v>
      </c>
      <c r="E273">
        <v>5</v>
      </c>
      <c r="F273" s="12">
        <f>VLOOKUP(C273,'  Menucard-Sales'!$B$2:$C$11,2,0)</f>
        <v>43</v>
      </c>
      <c r="G273" s="12">
        <f t="shared" si="4"/>
        <v>215</v>
      </c>
      <c r="H273" s="12"/>
    </row>
    <row r="274" spans="1:8" x14ac:dyDescent="0.25">
      <c r="A274">
        <v>273</v>
      </c>
      <c r="B274" s="33">
        <v>44634</v>
      </c>
      <c r="C274" t="s">
        <v>37</v>
      </c>
      <c r="D274" s="33" t="str">
        <f>VLOOKUP(C274,'  Menucard-Sales'!$B$2:$D$11,3,0)</f>
        <v>Non-Veg</v>
      </c>
      <c r="E274">
        <v>6</v>
      </c>
      <c r="F274" s="12">
        <f>VLOOKUP(C274,'  Menucard-Sales'!$B$2:$C$11,2,0)</f>
        <v>292</v>
      </c>
      <c r="G274" s="12">
        <f t="shared" si="4"/>
        <v>1752</v>
      </c>
      <c r="H274" s="12"/>
    </row>
    <row r="275" spans="1:8" x14ac:dyDescent="0.25">
      <c r="A275">
        <v>274</v>
      </c>
      <c r="B275" s="33">
        <v>44634</v>
      </c>
      <c r="C275" t="s">
        <v>48</v>
      </c>
      <c r="D275" s="33" t="str">
        <f>VLOOKUP(C275,'  Menucard-Sales'!$B$2:$D$11,3,0)</f>
        <v>Non-Veg</v>
      </c>
      <c r="E275">
        <v>4</v>
      </c>
      <c r="F275" s="12">
        <f>VLOOKUP(C275,'  Menucard-Sales'!$B$2:$C$11,2,0)</f>
        <v>371</v>
      </c>
      <c r="G275" s="12">
        <f t="shared" si="4"/>
        <v>1484</v>
      </c>
      <c r="H275" s="12"/>
    </row>
    <row r="276" spans="1:8" x14ac:dyDescent="0.25">
      <c r="A276">
        <v>275</v>
      </c>
      <c r="B276" s="33">
        <v>44635</v>
      </c>
      <c r="C276" t="s">
        <v>61</v>
      </c>
      <c r="D276" s="33" t="str">
        <f>VLOOKUP(C276,'  Menucard-Sales'!$B$2:$D$11,3,0)</f>
        <v>Non-Veg</v>
      </c>
      <c r="E276">
        <v>4</v>
      </c>
      <c r="F276" s="12">
        <f>VLOOKUP(C276,'  Menucard-Sales'!$B$2:$C$11,2,0)</f>
        <v>205</v>
      </c>
      <c r="G276" s="12">
        <f t="shared" si="4"/>
        <v>820</v>
      </c>
      <c r="H276" s="12"/>
    </row>
    <row r="277" spans="1:8" x14ac:dyDescent="0.25">
      <c r="A277">
        <v>276</v>
      </c>
      <c r="B277" s="33">
        <v>44635</v>
      </c>
      <c r="C277" t="s">
        <v>60</v>
      </c>
      <c r="D277" s="33" t="str">
        <f>VLOOKUP(C277,'  Menucard-Sales'!$B$2:$D$11,3,0)</f>
        <v>Non-Veg</v>
      </c>
      <c r="E277">
        <v>3</v>
      </c>
      <c r="F277" s="12">
        <f>VLOOKUP(C277,'  Menucard-Sales'!$B$2:$C$11,2,0)</f>
        <v>123</v>
      </c>
      <c r="G277" s="12">
        <f t="shared" si="4"/>
        <v>369</v>
      </c>
      <c r="H277" s="12"/>
    </row>
    <row r="278" spans="1:8" x14ac:dyDescent="0.25">
      <c r="A278">
        <v>277</v>
      </c>
      <c r="B278" s="33">
        <v>44635</v>
      </c>
      <c r="C278" t="s">
        <v>52</v>
      </c>
      <c r="D278" s="33" t="str">
        <f>VLOOKUP(C278,'  Menucard-Sales'!$B$2:$D$11,3,0)</f>
        <v>Non-Veg</v>
      </c>
      <c r="E278">
        <v>2</v>
      </c>
      <c r="F278" s="12">
        <f>VLOOKUP(C278,'  Menucard-Sales'!$B$2:$C$11,2,0)</f>
        <v>138</v>
      </c>
      <c r="G278" s="12">
        <f t="shared" si="4"/>
        <v>276</v>
      </c>
      <c r="H278" s="12"/>
    </row>
    <row r="279" spans="1:8" x14ac:dyDescent="0.25">
      <c r="A279">
        <v>278</v>
      </c>
      <c r="B279" s="33">
        <v>44635</v>
      </c>
      <c r="C279" t="s">
        <v>83</v>
      </c>
      <c r="D279" s="33" t="str">
        <f>VLOOKUP(C279,'  Menucard-Sales'!$B$2:$D$11,3,0)</f>
        <v>Non-Veg</v>
      </c>
      <c r="E279">
        <v>5</v>
      </c>
      <c r="F279" s="12">
        <f>VLOOKUP(C279,'  Menucard-Sales'!$B$2:$C$11,2,0)</f>
        <v>57</v>
      </c>
      <c r="G279" s="12">
        <f t="shared" si="4"/>
        <v>285</v>
      </c>
      <c r="H279" s="12"/>
    </row>
    <row r="280" spans="1:8" x14ac:dyDescent="0.25">
      <c r="A280">
        <v>279</v>
      </c>
      <c r="B280" s="33">
        <v>44635</v>
      </c>
      <c r="C280" t="s">
        <v>61</v>
      </c>
      <c r="D280" s="33" t="str">
        <f>VLOOKUP(C280,'  Menucard-Sales'!$B$2:$D$11,3,0)</f>
        <v>Non-Veg</v>
      </c>
      <c r="E280">
        <v>4</v>
      </c>
      <c r="F280" s="12">
        <f>VLOOKUP(C280,'  Menucard-Sales'!$B$2:$C$11,2,0)</f>
        <v>205</v>
      </c>
      <c r="G280" s="12">
        <f t="shared" si="4"/>
        <v>820</v>
      </c>
      <c r="H280" s="12"/>
    </row>
    <row r="281" spans="1:8" x14ac:dyDescent="0.25">
      <c r="A281">
        <v>280</v>
      </c>
      <c r="B281" s="33">
        <v>44636</v>
      </c>
      <c r="C281" t="s">
        <v>59</v>
      </c>
      <c r="D281" s="33" t="str">
        <f>VLOOKUP(C281,'  Menucard-Sales'!$B$2:$D$11,3,0)</f>
        <v>Non-Veg</v>
      </c>
      <c r="E281">
        <v>6</v>
      </c>
      <c r="F281" s="12">
        <f>VLOOKUP(C281,'  Menucard-Sales'!$B$2:$C$11,2,0)</f>
        <v>43</v>
      </c>
      <c r="G281" s="12">
        <f t="shared" si="4"/>
        <v>258</v>
      </c>
      <c r="H281" s="12"/>
    </row>
    <row r="282" spans="1:8" x14ac:dyDescent="0.25">
      <c r="A282">
        <v>281</v>
      </c>
      <c r="B282" s="33">
        <v>44636</v>
      </c>
      <c r="C282" t="s">
        <v>37</v>
      </c>
      <c r="D282" s="33" t="str">
        <f>VLOOKUP(C282,'  Menucard-Sales'!$B$2:$D$11,3,0)</f>
        <v>Non-Veg</v>
      </c>
      <c r="E282">
        <v>4</v>
      </c>
      <c r="F282" s="12">
        <f>VLOOKUP(C282,'  Menucard-Sales'!$B$2:$C$11,2,0)</f>
        <v>292</v>
      </c>
      <c r="G282" s="12">
        <f t="shared" si="4"/>
        <v>1168</v>
      </c>
      <c r="H282" s="12"/>
    </row>
    <row r="283" spans="1:8" x14ac:dyDescent="0.25">
      <c r="A283">
        <v>282</v>
      </c>
      <c r="B283" s="33">
        <v>44636</v>
      </c>
      <c r="C283" t="s">
        <v>48</v>
      </c>
      <c r="D283" s="33" t="str">
        <f>VLOOKUP(C283,'  Menucard-Sales'!$B$2:$D$11,3,0)</f>
        <v>Non-Veg</v>
      </c>
      <c r="E283">
        <v>3</v>
      </c>
      <c r="F283" s="12">
        <f>VLOOKUP(C283,'  Menucard-Sales'!$B$2:$C$11,2,0)</f>
        <v>371</v>
      </c>
      <c r="G283" s="12">
        <f t="shared" si="4"/>
        <v>1113</v>
      </c>
      <c r="H283" s="12"/>
    </row>
    <row r="284" spans="1:8" x14ac:dyDescent="0.25">
      <c r="A284">
        <v>283</v>
      </c>
      <c r="B284" s="33">
        <v>44636</v>
      </c>
      <c r="C284" t="s">
        <v>37</v>
      </c>
      <c r="D284" s="33" t="str">
        <f>VLOOKUP(C284,'  Menucard-Sales'!$B$2:$D$11,3,0)</f>
        <v>Non-Veg</v>
      </c>
      <c r="E284">
        <v>2</v>
      </c>
      <c r="F284" s="12">
        <f>VLOOKUP(C284,'  Menucard-Sales'!$B$2:$C$11,2,0)</f>
        <v>292</v>
      </c>
      <c r="G284" s="12">
        <f t="shared" si="4"/>
        <v>584</v>
      </c>
      <c r="H284" s="12"/>
    </row>
    <row r="285" spans="1:8" x14ac:dyDescent="0.25">
      <c r="A285">
        <v>284</v>
      </c>
      <c r="B285" s="33">
        <v>44637</v>
      </c>
      <c r="C285" t="s">
        <v>48</v>
      </c>
      <c r="D285" s="33" t="str">
        <f>VLOOKUP(C285,'  Menucard-Sales'!$B$2:$D$11,3,0)</f>
        <v>Non-Veg</v>
      </c>
      <c r="E285">
        <v>5</v>
      </c>
      <c r="F285" s="12">
        <f>VLOOKUP(C285,'  Menucard-Sales'!$B$2:$C$11,2,0)</f>
        <v>371</v>
      </c>
      <c r="G285" s="12">
        <f t="shared" si="4"/>
        <v>1855</v>
      </c>
      <c r="H285" s="12"/>
    </row>
    <row r="286" spans="1:8" x14ac:dyDescent="0.25">
      <c r="A286">
        <v>285</v>
      </c>
      <c r="B286" s="33">
        <v>44637</v>
      </c>
      <c r="C286" t="s">
        <v>61</v>
      </c>
      <c r="D286" s="33" t="str">
        <f>VLOOKUP(C286,'  Menucard-Sales'!$B$2:$D$11,3,0)</f>
        <v>Non-Veg</v>
      </c>
      <c r="E286">
        <v>4</v>
      </c>
      <c r="F286" s="12">
        <f>VLOOKUP(C286,'  Menucard-Sales'!$B$2:$C$11,2,0)</f>
        <v>205</v>
      </c>
      <c r="G286" s="12">
        <f t="shared" si="4"/>
        <v>820</v>
      </c>
      <c r="H286" s="12"/>
    </row>
    <row r="287" spans="1:8" x14ac:dyDescent="0.25">
      <c r="A287">
        <v>286</v>
      </c>
      <c r="B287" s="33">
        <v>44637</v>
      </c>
      <c r="C287" t="s">
        <v>60</v>
      </c>
      <c r="D287" s="33" t="str">
        <f>VLOOKUP(C287,'  Menucard-Sales'!$B$2:$D$11,3,0)</f>
        <v>Non-Veg</v>
      </c>
      <c r="E287">
        <v>4</v>
      </c>
      <c r="F287" s="12">
        <f>VLOOKUP(C287,'  Menucard-Sales'!$B$2:$C$11,2,0)</f>
        <v>123</v>
      </c>
      <c r="G287" s="12">
        <f t="shared" si="4"/>
        <v>492</v>
      </c>
      <c r="H287" s="12"/>
    </row>
    <row r="288" spans="1:8" x14ac:dyDescent="0.25">
      <c r="A288">
        <v>287</v>
      </c>
      <c r="B288" s="33">
        <v>44637</v>
      </c>
      <c r="C288" t="s">
        <v>52</v>
      </c>
      <c r="D288" s="33" t="str">
        <f>VLOOKUP(C288,'  Menucard-Sales'!$B$2:$D$11,3,0)</f>
        <v>Non-Veg</v>
      </c>
      <c r="E288">
        <v>5</v>
      </c>
      <c r="F288" s="12">
        <f>VLOOKUP(C288,'  Menucard-Sales'!$B$2:$C$11,2,0)</f>
        <v>138</v>
      </c>
      <c r="G288" s="12">
        <f t="shared" si="4"/>
        <v>690</v>
      </c>
      <c r="H288" s="12"/>
    </row>
    <row r="289" spans="1:8" x14ac:dyDescent="0.25">
      <c r="A289">
        <v>288</v>
      </c>
      <c r="B289" s="33">
        <v>44638</v>
      </c>
      <c r="C289" t="s">
        <v>83</v>
      </c>
      <c r="D289" s="33" t="str">
        <f>VLOOKUP(C289,'  Menucard-Sales'!$B$2:$D$11,3,0)</f>
        <v>Non-Veg</v>
      </c>
      <c r="E289">
        <v>6</v>
      </c>
      <c r="F289" s="12">
        <f>VLOOKUP(C289,'  Menucard-Sales'!$B$2:$C$11,2,0)</f>
        <v>57</v>
      </c>
      <c r="G289" s="12">
        <f t="shared" si="4"/>
        <v>342</v>
      </c>
      <c r="H289" s="12"/>
    </row>
    <row r="290" spans="1:8" x14ac:dyDescent="0.25">
      <c r="A290">
        <v>289</v>
      </c>
      <c r="B290" s="33">
        <v>44638</v>
      </c>
      <c r="C290" t="s">
        <v>61</v>
      </c>
      <c r="D290" s="33" t="str">
        <f>VLOOKUP(C290,'  Menucard-Sales'!$B$2:$D$11,3,0)</f>
        <v>Non-Veg</v>
      </c>
      <c r="E290">
        <v>5</v>
      </c>
      <c r="F290" s="12">
        <f>VLOOKUP(C290,'  Menucard-Sales'!$B$2:$C$11,2,0)</f>
        <v>205</v>
      </c>
      <c r="G290" s="12">
        <f t="shared" si="4"/>
        <v>1025</v>
      </c>
      <c r="H290" s="12"/>
    </row>
    <row r="291" spans="1:8" x14ac:dyDescent="0.25">
      <c r="A291">
        <v>290</v>
      </c>
      <c r="B291" s="33">
        <v>44638</v>
      </c>
      <c r="C291" t="s">
        <v>59</v>
      </c>
      <c r="D291" s="33" t="str">
        <f>VLOOKUP(C291,'  Menucard-Sales'!$B$2:$D$11,3,0)</f>
        <v>Non-Veg</v>
      </c>
      <c r="E291">
        <v>5</v>
      </c>
      <c r="F291" s="12">
        <f>VLOOKUP(C291,'  Menucard-Sales'!$B$2:$C$11,2,0)</f>
        <v>43</v>
      </c>
      <c r="G291" s="12">
        <f t="shared" si="4"/>
        <v>215</v>
      </c>
      <c r="H291" s="12"/>
    </row>
    <row r="292" spans="1:8" x14ac:dyDescent="0.25">
      <c r="A292">
        <v>291</v>
      </c>
      <c r="B292" s="33">
        <v>44639</v>
      </c>
      <c r="C292" t="s">
        <v>48</v>
      </c>
      <c r="D292" s="33" t="str">
        <f>VLOOKUP(C292,'  Menucard-Sales'!$B$2:$D$11,3,0)</f>
        <v>Non-Veg</v>
      </c>
      <c r="E292">
        <v>6</v>
      </c>
      <c r="F292" s="12">
        <f>VLOOKUP(C292,'  Menucard-Sales'!$B$2:$C$11,2,0)</f>
        <v>371</v>
      </c>
      <c r="G292" s="12">
        <f t="shared" si="4"/>
        <v>2226</v>
      </c>
      <c r="H292" s="12"/>
    </row>
    <row r="293" spans="1:8" x14ac:dyDescent="0.25">
      <c r="A293">
        <v>292</v>
      </c>
      <c r="B293" s="33">
        <v>44639</v>
      </c>
      <c r="C293" t="s">
        <v>61</v>
      </c>
      <c r="D293" s="33" t="str">
        <f>VLOOKUP(C293,'  Menucard-Sales'!$B$2:$D$11,3,0)</f>
        <v>Non-Veg</v>
      </c>
      <c r="E293">
        <v>5</v>
      </c>
      <c r="F293" s="12">
        <f>VLOOKUP(C293,'  Menucard-Sales'!$B$2:$C$11,2,0)</f>
        <v>205</v>
      </c>
      <c r="G293" s="12">
        <f t="shared" si="4"/>
        <v>1025</v>
      </c>
      <c r="H293" s="12"/>
    </row>
    <row r="294" spans="1:8" x14ac:dyDescent="0.25">
      <c r="A294">
        <v>293</v>
      </c>
      <c r="B294" s="33">
        <v>44639</v>
      </c>
      <c r="C294" t="s">
        <v>59</v>
      </c>
      <c r="D294" s="33" t="str">
        <f>VLOOKUP(C294,'  Menucard-Sales'!$B$2:$D$11,3,0)</f>
        <v>Non-Veg</v>
      </c>
      <c r="E294">
        <v>12</v>
      </c>
      <c r="F294" s="12">
        <f>VLOOKUP(C294,'  Menucard-Sales'!$B$2:$C$11,2,0)</f>
        <v>43</v>
      </c>
      <c r="G294" s="12">
        <f t="shared" si="4"/>
        <v>516</v>
      </c>
      <c r="H294" s="12"/>
    </row>
    <row r="295" spans="1:8" x14ac:dyDescent="0.25">
      <c r="A295">
        <v>294</v>
      </c>
      <c r="B295" s="33">
        <v>44639</v>
      </c>
      <c r="C295" t="s">
        <v>37</v>
      </c>
      <c r="D295" s="33" t="str">
        <f>VLOOKUP(C295,'  Menucard-Sales'!$B$2:$D$11,3,0)</f>
        <v>Non-Veg</v>
      </c>
      <c r="E295">
        <v>6</v>
      </c>
      <c r="F295" s="12">
        <f>VLOOKUP(C295,'  Menucard-Sales'!$B$2:$C$11,2,0)</f>
        <v>292</v>
      </c>
      <c r="G295" s="12">
        <f t="shared" si="4"/>
        <v>1752</v>
      </c>
      <c r="H295" s="12"/>
    </row>
    <row r="296" spans="1:8" x14ac:dyDescent="0.25">
      <c r="A296">
        <v>295</v>
      </c>
      <c r="B296" s="33">
        <v>44640</v>
      </c>
      <c r="C296" t="s">
        <v>48</v>
      </c>
      <c r="D296" s="33" t="str">
        <f>VLOOKUP(C296,'  Menucard-Sales'!$B$2:$D$11,3,0)</f>
        <v>Non-Veg</v>
      </c>
      <c r="E296">
        <v>7</v>
      </c>
      <c r="F296" s="12">
        <f>VLOOKUP(C296,'  Menucard-Sales'!$B$2:$C$11,2,0)</f>
        <v>371</v>
      </c>
      <c r="G296" s="12">
        <f t="shared" si="4"/>
        <v>2597</v>
      </c>
      <c r="H296" s="12"/>
    </row>
    <row r="297" spans="1:8" x14ac:dyDescent="0.25">
      <c r="A297">
        <v>296</v>
      </c>
      <c r="B297" s="33">
        <v>44640</v>
      </c>
      <c r="C297" t="s">
        <v>61</v>
      </c>
      <c r="D297" s="33" t="str">
        <f>VLOOKUP(C297,'  Menucard-Sales'!$B$2:$D$11,3,0)</f>
        <v>Non-Veg</v>
      </c>
      <c r="E297">
        <v>5</v>
      </c>
      <c r="F297" s="12">
        <f>VLOOKUP(C297,'  Menucard-Sales'!$B$2:$C$11,2,0)</f>
        <v>205</v>
      </c>
      <c r="G297" s="12">
        <f t="shared" si="4"/>
        <v>1025</v>
      </c>
      <c r="H297" s="12"/>
    </row>
    <row r="298" spans="1:8" x14ac:dyDescent="0.25">
      <c r="A298">
        <v>297</v>
      </c>
      <c r="B298" s="33">
        <v>44640</v>
      </c>
      <c r="C298" t="s">
        <v>60</v>
      </c>
      <c r="D298" s="33" t="str">
        <f>VLOOKUP(C298,'  Menucard-Sales'!$B$2:$D$11,3,0)</f>
        <v>Non-Veg</v>
      </c>
      <c r="E298">
        <v>7</v>
      </c>
      <c r="F298" s="12">
        <f>VLOOKUP(C298,'  Menucard-Sales'!$B$2:$C$11,2,0)</f>
        <v>123</v>
      </c>
      <c r="G298" s="12">
        <f t="shared" si="4"/>
        <v>861</v>
      </c>
      <c r="H298" s="12"/>
    </row>
    <row r="299" spans="1:8" x14ac:dyDescent="0.25">
      <c r="A299">
        <v>298</v>
      </c>
      <c r="B299" s="33">
        <v>44640</v>
      </c>
      <c r="C299" t="s">
        <v>52</v>
      </c>
      <c r="D299" s="33" t="str">
        <f>VLOOKUP(C299,'  Menucard-Sales'!$B$2:$D$11,3,0)</f>
        <v>Non-Veg</v>
      </c>
      <c r="E299">
        <v>8</v>
      </c>
      <c r="F299" s="12">
        <f>VLOOKUP(C299,'  Menucard-Sales'!$B$2:$C$11,2,0)</f>
        <v>138</v>
      </c>
      <c r="G299" s="12">
        <f t="shared" si="4"/>
        <v>1104</v>
      </c>
      <c r="H299" s="12"/>
    </row>
    <row r="300" spans="1:8" x14ac:dyDescent="0.25">
      <c r="A300">
        <v>299</v>
      </c>
      <c r="B300" s="33">
        <v>44641</v>
      </c>
      <c r="C300" t="s">
        <v>83</v>
      </c>
      <c r="D300" s="33" t="str">
        <f>VLOOKUP(C300,'  Menucard-Sales'!$B$2:$D$11,3,0)</f>
        <v>Non-Veg</v>
      </c>
      <c r="E300">
        <v>6</v>
      </c>
      <c r="F300" s="12">
        <f>VLOOKUP(C300,'  Menucard-Sales'!$B$2:$C$11,2,0)</f>
        <v>57</v>
      </c>
      <c r="G300" s="12">
        <f t="shared" si="4"/>
        <v>342</v>
      </c>
      <c r="H300" s="12"/>
    </row>
    <row r="301" spans="1:8" x14ac:dyDescent="0.25">
      <c r="A301">
        <v>300</v>
      </c>
      <c r="B301" s="33">
        <v>44641</v>
      </c>
      <c r="C301" t="s">
        <v>61</v>
      </c>
      <c r="D301" s="33" t="str">
        <f>VLOOKUP(C301,'  Menucard-Sales'!$B$2:$D$11,3,0)</f>
        <v>Non-Veg</v>
      </c>
      <c r="E301">
        <v>6</v>
      </c>
      <c r="F301" s="12">
        <f>VLOOKUP(C301,'  Menucard-Sales'!$B$2:$C$11,2,0)</f>
        <v>205</v>
      </c>
      <c r="G301" s="12">
        <f t="shared" si="4"/>
        <v>1230</v>
      </c>
      <c r="H301" s="12"/>
    </row>
    <row r="302" spans="1:8" x14ac:dyDescent="0.25">
      <c r="A302">
        <v>301</v>
      </c>
      <c r="B302" s="33">
        <v>44641</v>
      </c>
      <c r="C302" t="s">
        <v>59</v>
      </c>
      <c r="D302" s="33" t="str">
        <f>VLOOKUP(C302,'  Menucard-Sales'!$B$2:$D$11,3,0)</f>
        <v>Non-Veg</v>
      </c>
      <c r="E302">
        <v>6</v>
      </c>
      <c r="F302" s="12">
        <f>VLOOKUP(C302,'  Menucard-Sales'!$B$2:$C$11,2,0)</f>
        <v>43</v>
      </c>
      <c r="G302" s="12">
        <f t="shared" si="4"/>
        <v>258</v>
      </c>
      <c r="H302" s="12"/>
    </row>
    <row r="303" spans="1:8" x14ac:dyDescent="0.25">
      <c r="A303">
        <v>302</v>
      </c>
      <c r="B303" s="33">
        <v>44641</v>
      </c>
      <c r="C303" t="s">
        <v>48</v>
      </c>
      <c r="D303" s="33" t="str">
        <f>VLOOKUP(C303,'  Menucard-Sales'!$B$2:$D$11,3,0)</f>
        <v>Non-Veg</v>
      </c>
      <c r="E303">
        <v>5</v>
      </c>
      <c r="F303" s="12">
        <f>VLOOKUP(C303,'  Menucard-Sales'!$B$2:$C$11,2,0)</f>
        <v>371</v>
      </c>
      <c r="G303" s="12">
        <f t="shared" si="4"/>
        <v>1855</v>
      </c>
      <c r="H303" s="12"/>
    </row>
    <row r="304" spans="1:8" x14ac:dyDescent="0.25">
      <c r="A304">
        <v>303</v>
      </c>
      <c r="B304" s="33">
        <v>44642</v>
      </c>
      <c r="C304" t="s">
        <v>37</v>
      </c>
      <c r="D304" s="33" t="str">
        <f>VLOOKUP(C304,'  Menucard-Sales'!$B$2:$D$11,3,0)</f>
        <v>Non-Veg</v>
      </c>
      <c r="E304">
        <v>6</v>
      </c>
      <c r="F304" s="12">
        <f>VLOOKUP(C304,'  Menucard-Sales'!$B$2:$C$11,2,0)</f>
        <v>292</v>
      </c>
      <c r="G304" s="12">
        <f t="shared" si="4"/>
        <v>1752</v>
      </c>
      <c r="H304" s="12"/>
    </row>
    <row r="305" spans="1:8" x14ac:dyDescent="0.25">
      <c r="A305">
        <v>304</v>
      </c>
      <c r="B305" s="33">
        <v>44642</v>
      </c>
      <c r="C305" t="s">
        <v>48</v>
      </c>
      <c r="D305" s="33" t="str">
        <f>VLOOKUP(C305,'  Menucard-Sales'!$B$2:$D$11,3,0)</f>
        <v>Non-Veg</v>
      </c>
      <c r="E305">
        <v>9</v>
      </c>
      <c r="F305" s="12">
        <f>VLOOKUP(C305,'  Menucard-Sales'!$B$2:$C$11,2,0)</f>
        <v>371</v>
      </c>
      <c r="G305" s="12">
        <f t="shared" si="4"/>
        <v>3339</v>
      </c>
      <c r="H305" s="12"/>
    </row>
    <row r="306" spans="1:8" x14ac:dyDescent="0.25">
      <c r="A306">
        <v>305</v>
      </c>
      <c r="B306" s="33">
        <v>44642</v>
      </c>
      <c r="C306" t="s">
        <v>61</v>
      </c>
      <c r="D306" s="33" t="str">
        <f>VLOOKUP(C306,'  Menucard-Sales'!$B$2:$D$11,3,0)</f>
        <v>Non-Veg</v>
      </c>
      <c r="E306">
        <v>6</v>
      </c>
      <c r="F306" s="12">
        <f>VLOOKUP(C306,'  Menucard-Sales'!$B$2:$C$11,2,0)</f>
        <v>205</v>
      </c>
      <c r="G306" s="12">
        <f t="shared" si="4"/>
        <v>1230</v>
      </c>
      <c r="H306" s="12"/>
    </row>
    <row r="307" spans="1:8" x14ac:dyDescent="0.25">
      <c r="A307">
        <v>306</v>
      </c>
      <c r="B307" s="33">
        <v>44642</v>
      </c>
      <c r="C307" t="s">
        <v>60</v>
      </c>
      <c r="D307" s="33" t="str">
        <f>VLOOKUP(C307,'  Menucard-Sales'!$B$2:$D$11,3,0)</f>
        <v>Non-Veg</v>
      </c>
      <c r="E307">
        <v>7</v>
      </c>
      <c r="F307" s="12">
        <f>VLOOKUP(C307,'  Menucard-Sales'!$B$2:$C$11,2,0)</f>
        <v>123</v>
      </c>
      <c r="G307" s="12">
        <f t="shared" si="4"/>
        <v>861</v>
      </c>
      <c r="H307" s="12"/>
    </row>
    <row r="308" spans="1:8" x14ac:dyDescent="0.25">
      <c r="A308">
        <v>307</v>
      </c>
      <c r="B308" s="33">
        <v>44643</v>
      </c>
      <c r="C308" t="s">
        <v>52</v>
      </c>
      <c r="D308" s="33" t="str">
        <f>VLOOKUP(C308,'  Menucard-Sales'!$B$2:$D$11,3,0)</f>
        <v>Non-Veg</v>
      </c>
      <c r="E308">
        <v>6</v>
      </c>
      <c r="F308" s="12">
        <f>VLOOKUP(C308,'  Menucard-Sales'!$B$2:$C$11,2,0)</f>
        <v>138</v>
      </c>
      <c r="G308" s="12">
        <f t="shared" si="4"/>
        <v>828</v>
      </c>
      <c r="H308" s="12"/>
    </row>
    <row r="309" spans="1:8" x14ac:dyDescent="0.25">
      <c r="A309">
        <v>308</v>
      </c>
      <c r="B309" s="33">
        <v>44643</v>
      </c>
      <c r="C309" t="s">
        <v>83</v>
      </c>
      <c r="D309" s="33" t="str">
        <f>VLOOKUP(C309,'  Menucard-Sales'!$B$2:$D$11,3,0)</f>
        <v>Non-Veg</v>
      </c>
      <c r="E309">
        <v>5</v>
      </c>
      <c r="F309" s="12">
        <f>VLOOKUP(C309,'  Menucard-Sales'!$B$2:$C$11,2,0)</f>
        <v>57</v>
      </c>
      <c r="G309" s="12">
        <f t="shared" si="4"/>
        <v>285</v>
      </c>
      <c r="H309" s="12"/>
    </row>
    <row r="310" spans="1:8" x14ac:dyDescent="0.25">
      <c r="A310">
        <v>309</v>
      </c>
      <c r="B310" s="33">
        <v>44643</v>
      </c>
      <c r="C310" t="s">
        <v>61</v>
      </c>
      <c r="D310" s="33" t="str">
        <f>VLOOKUP(C310,'  Menucard-Sales'!$B$2:$D$11,3,0)</f>
        <v>Non-Veg</v>
      </c>
      <c r="E310">
        <v>4</v>
      </c>
      <c r="F310" s="12">
        <f>VLOOKUP(C310,'  Menucard-Sales'!$B$2:$C$11,2,0)</f>
        <v>205</v>
      </c>
      <c r="G310" s="12">
        <f t="shared" si="4"/>
        <v>820</v>
      </c>
      <c r="H310" s="12"/>
    </row>
    <row r="311" spans="1:8" x14ac:dyDescent="0.25">
      <c r="A311">
        <v>310</v>
      </c>
      <c r="B311" s="33">
        <v>44643</v>
      </c>
      <c r="C311" t="s">
        <v>59</v>
      </c>
      <c r="D311" s="33" t="str">
        <f>VLOOKUP(C311,'  Menucard-Sales'!$B$2:$D$11,3,0)</f>
        <v>Non-Veg</v>
      </c>
      <c r="E311">
        <v>5</v>
      </c>
      <c r="F311" s="12">
        <f>VLOOKUP(C311,'  Menucard-Sales'!$B$2:$C$11,2,0)</f>
        <v>43</v>
      </c>
      <c r="G311" s="12">
        <f t="shared" si="4"/>
        <v>215</v>
      </c>
      <c r="H311" s="12"/>
    </row>
    <row r="312" spans="1:8" x14ac:dyDescent="0.25">
      <c r="A312">
        <v>311</v>
      </c>
      <c r="B312" s="33">
        <v>44644</v>
      </c>
      <c r="C312" t="s">
        <v>37</v>
      </c>
      <c r="D312" s="33" t="str">
        <f>VLOOKUP(C312,'  Menucard-Sales'!$B$2:$D$11,3,0)</f>
        <v>Non-Veg</v>
      </c>
      <c r="E312">
        <v>4</v>
      </c>
      <c r="F312" s="12">
        <f>VLOOKUP(C312,'  Menucard-Sales'!$B$2:$C$11,2,0)</f>
        <v>292</v>
      </c>
      <c r="G312" s="12">
        <f t="shared" si="4"/>
        <v>1168</v>
      </c>
      <c r="H312" s="12"/>
    </row>
    <row r="313" spans="1:8" x14ac:dyDescent="0.25">
      <c r="A313">
        <v>312</v>
      </c>
      <c r="B313" s="33">
        <v>44644</v>
      </c>
      <c r="C313" t="s">
        <v>48</v>
      </c>
      <c r="D313" s="33" t="str">
        <f>VLOOKUP(C313,'  Menucard-Sales'!$B$2:$D$11,3,0)</f>
        <v>Non-Veg</v>
      </c>
      <c r="E313">
        <v>5</v>
      </c>
      <c r="F313" s="12">
        <f>VLOOKUP(C313,'  Menucard-Sales'!$B$2:$C$11,2,0)</f>
        <v>371</v>
      </c>
      <c r="G313" s="12">
        <f t="shared" si="4"/>
        <v>1855</v>
      </c>
      <c r="H313" s="12"/>
    </row>
    <row r="314" spans="1:8" x14ac:dyDescent="0.25">
      <c r="A314">
        <v>313</v>
      </c>
      <c r="B314" s="33">
        <v>44644</v>
      </c>
      <c r="C314" t="s">
        <v>61</v>
      </c>
      <c r="D314" s="33" t="str">
        <f>VLOOKUP(C314,'  Menucard-Sales'!$B$2:$D$11,3,0)</f>
        <v>Non-Veg</v>
      </c>
      <c r="E314">
        <v>3</v>
      </c>
      <c r="F314" s="12">
        <f>VLOOKUP(C314,'  Menucard-Sales'!$B$2:$C$11,2,0)</f>
        <v>205</v>
      </c>
      <c r="G314" s="12">
        <f t="shared" si="4"/>
        <v>615</v>
      </c>
      <c r="H314" s="12"/>
    </row>
    <row r="315" spans="1:8" x14ac:dyDescent="0.25">
      <c r="A315">
        <v>314</v>
      </c>
      <c r="B315" s="33">
        <v>44644</v>
      </c>
      <c r="C315" t="s">
        <v>60</v>
      </c>
      <c r="D315" s="33" t="str">
        <f>VLOOKUP(C315,'  Menucard-Sales'!$B$2:$D$11,3,0)</f>
        <v>Non-Veg</v>
      </c>
      <c r="E315">
        <v>5</v>
      </c>
      <c r="F315" s="12">
        <f>VLOOKUP(C315,'  Menucard-Sales'!$B$2:$C$11,2,0)</f>
        <v>123</v>
      </c>
      <c r="G315" s="12">
        <f t="shared" si="4"/>
        <v>615</v>
      </c>
      <c r="H315" s="12"/>
    </row>
    <row r="316" spans="1:8" x14ac:dyDescent="0.25">
      <c r="A316">
        <v>315</v>
      </c>
      <c r="B316" s="33">
        <v>44645</v>
      </c>
      <c r="C316" t="s">
        <v>52</v>
      </c>
      <c r="D316" s="33" t="str">
        <f>VLOOKUP(C316,'  Menucard-Sales'!$B$2:$D$11,3,0)</f>
        <v>Non-Veg</v>
      </c>
      <c r="E316">
        <v>4</v>
      </c>
      <c r="F316" s="12">
        <f>VLOOKUP(C316,'  Menucard-Sales'!$B$2:$C$11,2,0)</f>
        <v>138</v>
      </c>
      <c r="G316" s="12">
        <f t="shared" si="4"/>
        <v>552</v>
      </c>
      <c r="H316" s="12"/>
    </row>
    <row r="317" spans="1:8" x14ac:dyDescent="0.25">
      <c r="A317">
        <v>316</v>
      </c>
      <c r="B317" s="33">
        <v>44645</v>
      </c>
      <c r="C317" t="s">
        <v>83</v>
      </c>
      <c r="D317" s="33" t="str">
        <f>VLOOKUP(C317,'  Menucard-Sales'!$B$2:$D$11,3,0)</f>
        <v>Non-Veg</v>
      </c>
      <c r="E317">
        <v>4</v>
      </c>
      <c r="F317" s="12">
        <f>VLOOKUP(C317,'  Menucard-Sales'!$B$2:$C$11,2,0)</f>
        <v>57</v>
      </c>
      <c r="G317" s="12">
        <f t="shared" si="4"/>
        <v>228</v>
      </c>
      <c r="H317" s="12"/>
    </row>
    <row r="318" spans="1:8" x14ac:dyDescent="0.25">
      <c r="A318">
        <v>317</v>
      </c>
      <c r="B318" s="33">
        <v>44645</v>
      </c>
      <c r="C318" t="s">
        <v>61</v>
      </c>
      <c r="D318" s="33" t="str">
        <f>VLOOKUP(C318,'  Menucard-Sales'!$B$2:$D$11,3,0)</f>
        <v>Non-Veg</v>
      </c>
      <c r="E318">
        <v>2</v>
      </c>
      <c r="F318" s="12">
        <f>VLOOKUP(C318,'  Menucard-Sales'!$B$2:$C$11,2,0)</f>
        <v>205</v>
      </c>
      <c r="G318" s="12">
        <f t="shared" si="4"/>
        <v>410</v>
      </c>
      <c r="H318" s="12"/>
    </row>
    <row r="319" spans="1:8" x14ac:dyDescent="0.25">
      <c r="A319">
        <v>318</v>
      </c>
      <c r="B319" s="33">
        <v>44645</v>
      </c>
      <c r="C319" t="s">
        <v>59</v>
      </c>
      <c r="D319" s="33" t="str">
        <f>VLOOKUP(C319,'  Menucard-Sales'!$B$2:$D$11,3,0)</f>
        <v>Non-Veg</v>
      </c>
      <c r="E319">
        <v>6</v>
      </c>
      <c r="F319" s="12">
        <f>VLOOKUP(C319,'  Menucard-Sales'!$B$2:$C$11,2,0)</f>
        <v>43</v>
      </c>
      <c r="G319" s="12">
        <f t="shared" si="4"/>
        <v>258</v>
      </c>
      <c r="H319" s="12"/>
    </row>
    <row r="320" spans="1:8" x14ac:dyDescent="0.25">
      <c r="A320">
        <v>319</v>
      </c>
      <c r="B320" s="33">
        <v>44646</v>
      </c>
      <c r="C320" t="s">
        <v>37</v>
      </c>
      <c r="D320" s="33" t="str">
        <f>VLOOKUP(C320,'  Menucard-Sales'!$B$2:$D$11,3,0)</f>
        <v>Non-Veg</v>
      </c>
      <c r="E320">
        <v>4</v>
      </c>
      <c r="F320" s="12">
        <f>VLOOKUP(C320,'  Menucard-Sales'!$B$2:$C$11,2,0)</f>
        <v>292</v>
      </c>
      <c r="G320" s="12">
        <f t="shared" si="4"/>
        <v>1168</v>
      </c>
      <c r="H320" s="12"/>
    </row>
    <row r="321" spans="1:8" x14ac:dyDescent="0.25">
      <c r="A321">
        <v>320</v>
      </c>
      <c r="B321" s="33">
        <v>44646</v>
      </c>
      <c r="C321" t="s">
        <v>48</v>
      </c>
      <c r="D321" s="33" t="str">
        <f>VLOOKUP(C321,'  Menucard-Sales'!$B$2:$D$11,3,0)</f>
        <v>Non-Veg</v>
      </c>
      <c r="E321">
        <v>5</v>
      </c>
      <c r="F321" s="12">
        <f>VLOOKUP(C321,'  Menucard-Sales'!$B$2:$C$11,2,0)</f>
        <v>371</v>
      </c>
      <c r="G321" s="12">
        <f t="shared" si="4"/>
        <v>1855</v>
      </c>
      <c r="H321" s="12"/>
    </row>
    <row r="322" spans="1:8" x14ac:dyDescent="0.25">
      <c r="A322">
        <v>321</v>
      </c>
      <c r="B322" s="33">
        <v>44646</v>
      </c>
      <c r="C322" t="s">
        <v>61</v>
      </c>
      <c r="D322" s="33" t="str">
        <f>VLOOKUP(C322,'  Menucard-Sales'!$B$2:$D$11,3,0)</f>
        <v>Non-Veg</v>
      </c>
      <c r="E322">
        <v>4</v>
      </c>
      <c r="F322" s="12">
        <f>VLOOKUP(C322,'  Menucard-Sales'!$B$2:$C$11,2,0)</f>
        <v>205</v>
      </c>
      <c r="G322" s="12">
        <f t="shared" si="4"/>
        <v>820</v>
      </c>
      <c r="H322" s="12"/>
    </row>
    <row r="323" spans="1:8" x14ac:dyDescent="0.25">
      <c r="A323">
        <v>322</v>
      </c>
      <c r="B323" s="33">
        <v>44646</v>
      </c>
      <c r="C323" t="s">
        <v>60</v>
      </c>
      <c r="D323" s="33" t="str">
        <f>VLOOKUP(C323,'  Menucard-Sales'!$B$2:$D$11,3,0)</f>
        <v>Non-Veg</v>
      </c>
      <c r="E323">
        <v>4</v>
      </c>
      <c r="F323" s="12">
        <f>VLOOKUP(C323,'  Menucard-Sales'!$B$2:$C$11,2,0)</f>
        <v>123</v>
      </c>
      <c r="G323" s="12">
        <f t="shared" ref="G323:G337" si="5">F323*E323</f>
        <v>492</v>
      </c>
      <c r="H323" s="12"/>
    </row>
    <row r="324" spans="1:8" x14ac:dyDescent="0.25">
      <c r="A324">
        <v>323</v>
      </c>
      <c r="B324" s="33">
        <v>44647</v>
      </c>
      <c r="C324" t="s">
        <v>52</v>
      </c>
      <c r="D324" s="33" t="str">
        <f>VLOOKUP(C324,'  Menucard-Sales'!$B$2:$D$11,3,0)</f>
        <v>Non-Veg</v>
      </c>
      <c r="E324">
        <v>5</v>
      </c>
      <c r="F324" s="12">
        <f>VLOOKUP(C324,'  Menucard-Sales'!$B$2:$C$11,2,0)</f>
        <v>138</v>
      </c>
      <c r="G324" s="12">
        <f t="shared" si="5"/>
        <v>690</v>
      </c>
      <c r="H324" s="12"/>
    </row>
    <row r="325" spans="1:8" x14ac:dyDescent="0.25">
      <c r="A325">
        <v>324</v>
      </c>
      <c r="B325" s="33">
        <v>44647</v>
      </c>
      <c r="C325" t="s">
        <v>83</v>
      </c>
      <c r="D325" s="33" t="str">
        <f>VLOOKUP(C325,'  Menucard-Sales'!$B$2:$D$11,3,0)</f>
        <v>Non-Veg</v>
      </c>
      <c r="E325">
        <v>3</v>
      </c>
      <c r="F325" s="12">
        <f>VLOOKUP(C325,'  Menucard-Sales'!$B$2:$C$11,2,0)</f>
        <v>57</v>
      </c>
      <c r="G325" s="12">
        <f t="shared" si="5"/>
        <v>171</v>
      </c>
      <c r="H325" s="12"/>
    </row>
    <row r="326" spans="1:8" x14ac:dyDescent="0.25">
      <c r="A326">
        <v>325</v>
      </c>
      <c r="B326" s="33">
        <v>44647</v>
      </c>
      <c r="C326" t="s">
        <v>61</v>
      </c>
      <c r="D326" s="33" t="str">
        <f>VLOOKUP(C326,'  Menucard-Sales'!$B$2:$D$11,3,0)</f>
        <v>Non-Veg</v>
      </c>
      <c r="E326">
        <v>5</v>
      </c>
      <c r="F326" s="12">
        <f>VLOOKUP(C326,'  Menucard-Sales'!$B$2:$C$11,2,0)</f>
        <v>205</v>
      </c>
      <c r="G326" s="12">
        <f t="shared" si="5"/>
        <v>1025</v>
      </c>
      <c r="H326" s="12"/>
    </row>
    <row r="327" spans="1:8" x14ac:dyDescent="0.25">
      <c r="A327">
        <v>326</v>
      </c>
      <c r="B327" s="33">
        <v>44648</v>
      </c>
      <c r="C327" t="s">
        <v>59</v>
      </c>
      <c r="D327" s="33" t="str">
        <f>VLOOKUP(C327,'  Menucard-Sales'!$B$2:$D$11,3,0)</f>
        <v>Non-Veg</v>
      </c>
      <c r="E327">
        <v>5</v>
      </c>
      <c r="F327" s="12">
        <f>VLOOKUP(C327,'  Menucard-Sales'!$B$2:$C$11,2,0)</f>
        <v>43</v>
      </c>
      <c r="G327" s="12">
        <f t="shared" si="5"/>
        <v>215</v>
      </c>
      <c r="H327" s="12"/>
    </row>
    <row r="328" spans="1:8" x14ac:dyDescent="0.25">
      <c r="A328">
        <v>327</v>
      </c>
      <c r="B328" s="33">
        <v>44649</v>
      </c>
      <c r="C328" t="s">
        <v>37</v>
      </c>
      <c r="D328" s="33" t="str">
        <f>VLOOKUP(C328,'  Menucard-Sales'!$B$2:$D$11,3,0)</f>
        <v>Non-Veg</v>
      </c>
      <c r="E328">
        <v>4</v>
      </c>
      <c r="F328" s="12">
        <f>VLOOKUP(C328,'  Menucard-Sales'!$B$2:$C$11,2,0)</f>
        <v>292</v>
      </c>
      <c r="G328" s="12">
        <f t="shared" si="5"/>
        <v>1168</v>
      </c>
      <c r="H328" s="12"/>
    </row>
    <row r="329" spans="1:8" x14ac:dyDescent="0.25">
      <c r="A329">
        <v>328</v>
      </c>
      <c r="B329" s="33">
        <v>44649</v>
      </c>
      <c r="C329" t="s">
        <v>48</v>
      </c>
      <c r="D329" s="33" t="str">
        <f>VLOOKUP(C329,'  Menucard-Sales'!$B$2:$D$11,3,0)</f>
        <v>Non-Veg</v>
      </c>
      <c r="E329">
        <v>4</v>
      </c>
      <c r="F329" s="12">
        <f>VLOOKUP(C329,'  Menucard-Sales'!$B$2:$C$11,2,0)</f>
        <v>371</v>
      </c>
      <c r="G329" s="12">
        <f t="shared" si="5"/>
        <v>1484</v>
      </c>
      <c r="H329" s="12"/>
    </row>
    <row r="330" spans="1:8" x14ac:dyDescent="0.25">
      <c r="A330">
        <v>329</v>
      </c>
      <c r="B330" s="33">
        <v>44649</v>
      </c>
      <c r="C330" t="s">
        <v>61</v>
      </c>
      <c r="D330" s="33" t="str">
        <f>VLOOKUP(C330,'  Menucard-Sales'!$B$2:$D$11,3,0)</f>
        <v>Non-Veg</v>
      </c>
      <c r="E330">
        <v>6</v>
      </c>
      <c r="F330" s="12">
        <f>VLOOKUP(C330,'  Menucard-Sales'!$B$2:$C$11,2,0)</f>
        <v>205</v>
      </c>
      <c r="G330" s="12">
        <f t="shared" si="5"/>
        <v>1230</v>
      </c>
      <c r="H330" s="12"/>
    </row>
    <row r="331" spans="1:8" x14ac:dyDescent="0.25">
      <c r="A331">
        <v>330</v>
      </c>
      <c r="B331" s="33">
        <v>44649</v>
      </c>
      <c r="C331" t="s">
        <v>60</v>
      </c>
      <c r="D331" s="33" t="str">
        <f>VLOOKUP(C331,'  Menucard-Sales'!$B$2:$D$11,3,0)</f>
        <v>Non-Veg</v>
      </c>
      <c r="E331">
        <v>7</v>
      </c>
      <c r="F331" s="12">
        <f>VLOOKUP(C331,'  Menucard-Sales'!$B$2:$C$11,2,0)</f>
        <v>123</v>
      </c>
      <c r="G331" s="12">
        <f t="shared" si="5"/>
        <v>861</v>
      </c>
      <c r="H331" s="12"/>
    </row>
    <row r="332" spans="1:8" x14ac:dyDescent="0.25">
      <c r="A332">
        <v>331</v>
      </c>
      <c r="B332" s="33">
        <v>44650</v>
      </c>
      <c r="C332" t="s">
        <v>52</v>
      </c>
      <c r="D332" s="33" t="str">
        <f>VLOOKUP(C332,'  Menucard-Sales'!$B$2:$D$11,3,0)</f>
        <v>Non-Veg</v>
      </c>
      <c r="E332">
        <v>6</v>
      </c>
      <c r="F332" s="12">
        <f>VLOOKUP(C332,'  Menucard-Sales'!$B$2:$C$11,2,0)</f>
        <v>138</v>
      </c>
      <c r="G332" s="12">
        <f t="shared" si="5"/>
        <v>828</v>
      </c>
      <c r="H332" s="12"/>
    </row>
    <row r="333" spans="1:8" x14ac:dyDescent="0.25">
      <c r="A333">
        <v>332</v>
      </c>
      <c r="B333" s="33">
        <v>44650</v>
      </c>
      <c r="C333" t="s">
        <v>83</v>
      </c>
      <c r="D333" s="33" t="str">
        <f>VLOOKUP(C333,'  Menucard-Sales'!$B$2:$D$11,3,0)</f>
        <v>Non-Veg</v>
      </c>
      <c r="E333">
        <v>5</v>
      </c>
      <c r="F333" s="12">
        <f>VLOOKUP(C333,'  Menucard-Sales'!$B$2:$C$11,2,0)</f>
        <v>57</v>
      </c>
      <c r="G333" s="12">
        <f t="shared" si="5"/>
        <v>285</v>
      </c>
      <c r="H333" s="12"/>
    </row>
    <row r="334" spans="1:8" x14ac:dyDescent="0.25">
      <c r="A334">
        <v>333</v>
      </c>
      <c r="B334" s="33">
        <v>44650</v>
      </c>
      <c r="C334" t="s">
        <v>61</v>
      </c>
      <c r="D334" s="33" t="str">
        <f>VLOOKUP(C334,'  Menucard-Sales'!$B$2:$D$11,3,0)</f>
        <v>Non-Veg</v>
      </c>
      <c r="E334">
        <v>6</v>
      </c>
      <c r="F334" s="12">
        <f>VLOOKUP(C334,'  Menucard-Sales'!$B$2:$C$11,2,0)</f>
        <v>205</v>
      </c>
      <c r="G334" s="12">
        <f t="shared" si="5"/>
        <v>1230</v>
      </c>
      <c r="H334" s="12"/>
    </row>
    <row r="335" spans="1:8" x14ac:dyDescent="0.25">
      <c r="A335">
        <v>334</v>
      </c>
      <c r="B335" s="33">
        <v>44651</v>
      </c>
      <c r="C335" t="s">
        <v>59</v>
      </c>
      <c r="D335" s="33" t="str">
        <f>VLOOKUP(C335,'  Menucard-Sales'!$B$2:$D$11,3,0)</f>
        <v>Non-Veg</v>
      </c>
      <c r="E335">
        <v>8</v>
      </c>
      <c r="F335" s="12">
        <f>VLOOKUP(C335,'  Menucard-Sales'!$B$2:$C$11,2,0)</f>
        <v>43</v>
      </c>
      <c r="G335" s="12">
        <f t="shared" si="5"/>
        <v>344</v>
      </c>
      <c r="H335" s="12"/>
    </row>
    <row r="336" spans="1:8" x14ac:dyDescent="0.25">
      <c r="A336">
        <v>335</v>
      </c>
      <c r="B336" s="33">
        <v>44651</v>
      </c>
      <c r="C336" t="s">
        <v>37</v>
      </c>
      <c r="D336" s="33" t="str">
        <f>VLOOKUP(C336,'  Menucard-Sales'!$B$2:$D$11,3,0)</f>
        <v>Non-Veg</v>
      </c>
      <c r="E336">
        <v>7</v>
      </c>
      <c r="F336" s="12">
        <f>VLOOKUP(C336,'  Menucard-Sales'!$B$2:$C$11,2,0)</f>
        <v>292</v>
      </c>
      <c r="G336" s="12">
        <f t="shared" si="5"/>
        <v>2044</v>
      </c>
      <c r="H336" s="12"/>
    </row>
    <row r="337" spans="1:8" x14ac:dyDescent="0.25">
      <c r="A337">
        <v>336</v>
      </c>
      <c r="B337" s="33">
        <v>44651</v>
      </c>
      <c r="C337" t="s">
        <v>48</v>
      </c>
      <c r="D337" s="33" t="str">
        <f>VLOOKUP(C337,'  Menucard-Sales'!$B$2:$D$11,3,0)</f>
        <v>Non-Veg</v>
      </c>
      <c r="E337">
        <v>3</v>
      </c>
      <c r="F337" s="12">
        <f>VLOOKUP(C337,'  Menucard-Sales'!$B$2:$C$11,2,0)</f>
        <v>371</v>
      </c>
      <c r="G337" s="12">
        <f t="shared" si="5"/>
        <v>1113</v>
      </c>
      <c r="H337" s="12"/>
    </row>
  </sheetData>
  <autoFilter ref="A1:G337" xr:uid="{E8DCD868-3676-4E3F-B89A-AA767F6A079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0981-321E-4CEB-8123-6D597287CFEA}">
  <dimension ref="A2:H8"/>
  <sheetViews>
    <sheetView workbookViewId="0">
      <selection activeCell="F17" sqref="F17"/>
    </sheetView>
  </sheetViews>
  <sheetFormatPr defaultRowHeight="15" x14ac:dyDescent="0.25"/>
  <cols>
    <col min="1" max="1" width="13.140625" bestFit="1" customWidth="1"/>
    <col min="2" max="2" width="16.28515625" bestFit="1" customWidth="1"/>
    <col min="3" max="3" width="7.140625" bestFit="1" customWidth="1"/>
    <col min="4" max="4" width="11.28515625" bestFit="1" customWidth="1"/>
    <col min="5" max="5" width="11.28515625" customWidth="1"/>
    <col min="7" max="7" width="17" customWidth="1"/>
    <col min="8" max="8" width="12" bestFit="1" customWidth="1"/>
    <col min="9" max="9" width="24.140625" customWidth="1"/>
  </cols>
  <sheetData>
    <row r="2" spans="1:8" x14ac:dyDescent="0.25">
      <c r="A2" s="50" t="s">
        <v>92</v>
      </c>
      <c r="B2" s="50"/>
      <c r="C2" s="50"/>
      <c r="D2" s="50"/>
      <c r="E2" s="39"/>
      <c r="G2" s="50" t="s">
        <v>155</v>
      </c>
      <c r="H2" s="50"/>
    </row>
    <row r="3" spans="1:8" x14ac:dyDescent="0.25">
      <c r="A3" s="26" t="s">
        <v>88</v>
      </c>
      <c r="B3" s="26" t="s">
        <v>91</v>
      </c>
      <c r="G3" s="26" t="s">
        <v>74</v>
      </c>
      <c r="H3" t="s">
        <v>88</v>
      </c>
    </row>
    <row r="4" spans="1:8" x14ac:dyDescent="0.25">
      <c r="A4" s="26" t="s">
        <v>74</v>
      </c>
      <c r="B4" t="s">
        <v>87</v>
      </c>
      <c r="C4" t="s">
        <v>77</v>
      </c>
      <c r="D4" t="s">
        <v>75</v>
      </c>
      <c r="G4" s="27" t="s">
        <v>87</v>
      </c>
      <c r="H4" s="31">
        <v>0.68022346098318898</v>
      </c>
    </row>
    <row r="5" spans="1:8" x14ac:dyDescent="0.25">
      <c r="A5" s="27" t="s">
        <v>68</v>
      </c>
      <c r="B5" s="31">
        <v>0.44181459566074949</v>
      </c>
      <c r="C5" s="31">
        <v>0.55818540433925046</v>
      </c>
      <c r="D5" s="31">
        <v>1</v>
      </c>
      <c r="E5" s="31"/>
      <c r="G5" s="27" t="s">
        <v>77</v>
      </c>
      <c r="H5" s="31">
        <v>0.31977653901681102</v>
      </c>
    </row>
    <row r="6" spans="1:8" x14ac:dyDescent="0.25">
      <c r="A6" s="27" t="s">
        <v>0</v>
      </c>
      <c r="B6" s="31">
        <v>0.64268957518106662</v>
      </c>
      <c r="C6" s="31">
        <v>0.35731042481893333</v>
      </c>
      <c r="D6" s="31">
        <v>1</v>
      </c>
      <c r="E6" s="31"/>
      <c r="G6" s="27" t="s">
        <v>75</v>
      </c>
      <c r="H6" s="31">
        <v>1</v>
      </c>
    </row>
    <row r="7" spans="1:8" x14ac:dyDescent="0.25">
      <c r="A7" s="27" t="s">
        <v>78</v>
      </c>
      <c r="B7" s="31">
        <v>1</v>
      </c>
      <c r="C7" s="31">
        <v>0</v>
      </c>
      <c r="D7" s="31">
        <v>1</v>
      </c>
      <c r="E7" s="31"/>
    </row>
    <row r="8" spans="1:8" x14ac:dyDescent="0.25">
      <c r="A8" s="27" t="s">
        <v>75</v>
      </c>
      <c r="B8" s="31">
        <v>0.68022346098318898</v>
      </c>
      <c r="C8" s="31">
        <v>0.31977653901681102</v>
      </c>
      <c r="D8" s="31">
        <v>1</v>
      </c>
      <c r="E8" s="31"/>
    </row>
  </sheetData>
  <mergeCells count="2">
    <mergeCell ref="A2:D2"/>
    <mergeCell ref="G2:H2"/>
  </mergeCell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068D-783E-4B63-B6DD-9E4DDF02DFE6}">
  <dimension ref="B19:B24"/>
  <sheetViews>
    <sheetView workbookViewId="0">
      <selection activeCell="J7" sqref="J7"/>
    </sheetView>
  </sheetViews>
  <sheetFormatPr defaultRowHeight="15" x14ac:dyDescent="0.25"/>
  <sheetData>
    <row r="19" spans="2:2" x14ac:dyDescent="0.25">
      <c r="B19" s="40" t="s">
        <v>97</v>
      </c>
    </row>
    <row r="20" spans="2:2" x14ac:dyDescent="0.25">
      <c r="B20" s="27" t="s">
        <v>98</v>
      </c>
    </row>
    <row r="21" spans="2:2" x14ac:dyDescent="0.25">
      <c r="B21" s="27" t="s">
        <v>99</v>
      </c>
    </row>
    <row r="22" spans="2:2" x14ac:dyDescent="0.25">
      <c r="B22" s="27" t="s">
        <v>100</v>
      </c>
    </row>
    <row r="24" spans="2:2" x14ac:dyDescent="0.25">
      <c r="B24" s="27" t="s">
        <v>101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3875-CE39-4C69-B3E8-066BAB469935}">
  <dimension ref="A2:L8"/>
  <sheetViews>
    <sheetView workbookViewId="0">
      <selection activeCell="B11" sqref="B11"/>
    </sheetView>
  </sheetViews>
  <sheetFormatPr defaultRowHeight="15" x14ac:dyDescent="0.25"/>
  <cols>
    <col min="1" max="1" width="13.140625" bestFit="1" customWidth="1"/>
    <col min="2" max="2" width="16.28515625" bestFit="1" customWidth="1"/>
    <col min="3" max="3" width="14.7109375" bestFit="1" customWidth="1"/>
    <col min="4" max="4" width="14" bestFit="1" customWidth="1"/>
    <col min="5" max="5" width="12.85546875" bestFit="1" customWidth="1"/>
    <col min="6" max="6" width="7.7109375" bestFit="1" customWidth="1"/>
    <col min="7" max="7" width="6.42578125" bestFit="1" customWidth="1"/>
    <col min="8" max="8" width="14.42578125" bestFit="1" customWidth="1"/>
    <col min="9" max="9" width="6.5703125" bestFit="1" customWidth="1"/>
    <col min="10" max="10" width="9.7109375" bestFit="1" customWidth="1"/>
    <col min="11" max="11" width="11" bestFit="1" customWidth="1"/>
    <col min="12" max="12" width="11.28515625" bestFit="1" customWidth="1"/>
  </cols>
  <sheetData>
    <row r="2" spans="1:12" x14ac:dyDescent="0.25">
      <c r="A2" s="10" t="s">
        <v>93</v>
      </c>
      <c r="B2" s="10"/>
      <c r="C2" s="10"/>
    </row>
    <row r="3" spans="1:12" x14ac:dyDescent="0.25">
      <c r="A3" s="26" t="s">
        <v>88</v>
      </c>
      <c r="B3" s="26" t="s">
        <v>91</v>
      </c>
    </row>
    <row r="4" spans="1:12" x14ac:dyDescent="0.25">
      <c r="A4" s="26" t="s">
        <v>74</v>
      </c>
      <c r="B4" t="s">
        <v>52</v>
      </c>
      <c r="C4" t="s">
        <v>37</v>
      </c>
      <c r="D4" t="s">
        <v>84</v>
      </c>
      <c r="E4" t="s">
        <v>83</v>
      </c>
      <c r="F4" t="s">
        <v>61</v>
      </c>
      <c r="G4" t="s">
        <v>33</v>
      </c>
      <c r="H4" t="s">
        <v>48</v>
      </c>
      <c r="I4" t="s">
        <v>59</v>
      </c>
      <c r="J4" t="s">
        <v>63</v>
      </c>
      <c r="K4" t="s">
        <v>32</v>
      </c>
      <c r="L4" t="s">
        <v>75</v>
      </c>
    </row>
    <row r="5" spans="1:12" x14ac:dyDescent="0.25">
      <c r="A5" s="27" t="s">
        <v>68</v>
      </c>
      <c r="B5" s="31">
        <v>5.8444107150554831E-3</v>
      </c>
      <c r="C5" s="31">
        <v>7.5081922333166198E-2</v>
      </c>
      <c r="D5" s="31">
        <v>1.8604102431465435E-3</v>
      </c>
      <c r="E5" s="31">
        <v>1.1897550384220091E-2</v>
      </c>
      <c r="F5" s="31">
        <v>2.9146427142629182E-2</v>
      </c>
      <c r="G5" s="31">
        <v>2.3277815969126266E-2</v>
      </c>
      <c r="H5" s="31">
        <v>3.479118407549333E-2</v>
      </c>
      <c r="I5" s="31">
        <v>4.6827887095786174E-3</v>
      </c>
      <c r="J5" s="31">
        <v>8.6970397545468509E-2</v>
      </c>
      <c r="K5" s="31">
        <v>9.6069769921703949E-2</v>
      </c>
      <c r="L5" s="31">
        <v>0.36962267703958818</v>
      </c>
    </row>
    <row r="6" spans="1:12" x14ac:dyDescent="0.25">
      <c r="A6" s="27" t="s">
        <v>0</v>
      </c>
      <c r="B6" s="31">
        <v>3.5066464290332902E-2</v>
      </c>
      <c r="C6" s="31">
        <v>1.5899701199964606E-2</v>
      </c>
      <c r="D6" s="31">
        <v>0</v>
      </c>
      <c r="E6" s="31">
        <v>4.6555631938252533E-3</v>
      </c>
      <c r="F6" s="31">
        <v>4.526998258323256E-2</v>
      </c>
      <c r="G6" s="31">
        <v>5.1728479931391702E-3</v>
      </c>
      <c r="H6" s="31">
        <v>9.8762070923981066E-2</v>
      </c>
      <c r="I6" s="31">
        <v>4.4226337812686943E-3</v>
      </c>
      <c r="J6" s="31">
        <v>4.0176542344374039E-2</v>
      </c>
      <c r="K6" s="31">
        <v>6.8109165242999078E-2</v>
      </c>
      <c r="L6" s="31">
        <v>0.31753497155311738</v>
      </c>
    </row>
    <row r="7" spans="1:12" x14ac:dyDescent="0.25">
      <c r="A7" s="27" t="s">
        <v>78</v>
      </c>
      <c r="B7" s="31">
        <v>2.4630016584876679E-2</v>
      </c>
      <c r="C7" s="31">
        <v>7.5081922333166198E-2</v>
      </c>
      <c r="D7" s="31">
        <v>2.6045743404051611E-2</v>
      </c>
      <c r="E7" s="31">
        <v>1.0690552519154285E-2</v>
      </c>
      <c r="F7" s="31">
        <v>6.4494221762413512E-2</v>
      </c>
      <c r="G7" s="31">
        <v>0</v>
      </c>
      <c r="H7" s="31">
        <v>9.8762070923981066E-2</v>
      </c>
      <c r="I7" s="31">
        <v>1.3137823879651121E-2</v>
      </c>
      <c r="J7" s="31">
        <v>0</v>
      </c>
      <c r="K7" s="31">
        <v>0</v>
      </c>
      <c r="L7" s="31">
        <v>0.31284235140729449</v>
      </c>
    </row>
    <row r="8" spans="1:12" x14ac:dyDescent="0.25">
      <c r="A8" s="27" t="s">
        <v>75</v>
      </c>
      <c r="B8" s="31">
        <v>6.5540891590265063E-2</v>
      </c>
      <c r="C8" s="31">
        <v>0.16606354586629701</v>
      </c>
      <c r="D8" s="31">
        <v>2.7906153647198156E-2</v>
      </c>
      <c r="E8" s="31">
        <v>2.724366609719963E-2</v>
      </c>
      <c r="F8" s="31">
        <v>0.13891063148827526</v>
      </c>
      <c r="G8" s="31">
        <v>2.8450663962265435E-2</v>
      </c>
      <c r="H8" s="31">
        <v>0.23231532592345547</v>
      </c>
      <c r="I8" s="31">
        <v>2.2243246370498432E-2</v>
      </c>
      <c r="J8" s="31">
        <v>0.12714693988984255</v>
      </c>
      <c r="K8" s="31">
        <v>0.16417893516470303</v>
      </c>
      <c r="L8" s="3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AED0-63EE-4A3B-9E02-417F954FCBEC}">
  <dimension ref="C2:G2"/>
  <sheetViews>
    <sheetView workbookViewId="0">
      <selection activeCell="K6" sqref="K6"/>
    </sheetView>
  </sheetViews>
  <sheetFormatPr defaultRowHeight="15" x14ac:dyDescent="0.25"/>
  <sheetData>
    <row r="2" spans="3:7" x14ac:dyDescent="0.25">
      <c r="C2" s="50" t="s">
        <v>95</v>
      </c>
      <c r="D2" s="50"/>
      <c r="E2" s="50"/>
      <c r="F2" s="50"/>
      <c r="G2" s="50"/>
    </row>
  </sheetData>
  <mergeCells count="1">
    <mergeCell ref="C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cost-breakup</vt:lpstr>
      <vt:lpstr>Expenses</vt:lpstr>
      <vt:lpstr>  Menucard-Sales</vt:lpstr>
      <vt:lpstr>Total_Sales(3Months)</vt:lpstr>
      <vt:lpstr>1-Veg_NV</vt:lpstr>
      <vt:lpstr>1-V_NV_GRAPH</vt:lpstr>
      <vt:lpstr>3-ITEMWISE-SALES</vt:lpstr>
      <vt:lpstr>3-ITEMWISE-GRAPH</vt:lpstr>
      <vt:lpstr>Observations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E N O V O</dc:creator>
  <cp:lastModifiedBy>L E N O V O</cp:lastModifiedBy>
  <dcterms:created xsi:type="dcterms:W3CDTF">2022-05-13T17:17:53Z</dcterms:created>
  <dcterms:modified xsi:type="dcterms:W3CDTF">2022-05-16T17:31:07Z</dcterms:modified>
</cp:coreProperties>
</file>