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ATABASE\ITMO\Physics\"/>
    </mc:Choice>
  </mc:AlternateContent>
  <xr:revisionPtr revIDLastSave="0" documentId="13_ncr:1_{FEBCC44D-8754-4010-9EEF-E0BF14B357E8}" xr6:coauthVersionLast="47" xr6:coauthVersionMax="47" xr10:uidLastSave="{00000000-0000-0000-0000-000000000000}"/>
  <bookViews>
    <workbookView xWindow="-98" yWindow="-98" windowWidth="24196" windowHeight="14476" firstSheet="1" activeTab="2" xr2:uid="{00000000-000D-0000-FFFF-FFFF00000000}"/>
  </bookViews>
  <sheets>
    <sheet name="BETA" sheetId="1" r:id="rId1"/>
    <sheet name="Лист2" sheetId="2" r:id="rId2"/>
    <sheet name="Лист3" sheetId="3" r:id="rId3"/>
    <sheet name="Лист4" sheetId="4" r:id="rId4"/>
    <sheet name="Лист6" sheetId="7" r:id="rId5"/>
  </sheets>
  <definedNames>
    <definedName name="_xlchart.v1.0" hidden="1">Лист2!$B$2:$B$101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7" l="1"/>
  <c r="B7" i="7" s="1"/>
  <c r="D103" i="2"/>
  <c r="B3" i="7"/>
  <c r="F16" i="1"/>
  <c r="H15" i="1"/>
  <c r="I15" i="1" s="1"/>
  <c r="J15" i="1" s="1"/>
  <c r="K15" i="1" s="1"/>
  <c r="L15" i="1" s="1"/>
  <c r="M15" i="1" s="1"/>
  <c r="N15" i="1" s="1"/>
  <c r="O15" i="1" s="1"/>
  <c r="P15" i="1" s="1"/>
  <c r="G15" i="1"/>
  <c r="F11" i="1"/>
  <c r="F10" i="1"/>
  <c r="B103" i="2"/>
  <c r="B5" i="4" s="1"/>
  <c r="I2" i="2"/>
  <c r="E2" i="3" s="1"/>
  <c r="C11" i="2"/>
  <c r="D11" i="2" s="1"/>
  <c r="C12" i="2"/>
  <c r="D12" i="2" s="1"/>
  <c r="C13" i="2"/>
  <c r="D13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58" i="2"/>
  <c r="D58" i="2" s="1"/>
  <c r="C59" i="2"/>
  <c r="D59" i="2" s="1"/>
  <c r="C60" i="2"/>
  <c r="D60" i="2" s="1"/>
  <c r="C61" i="2"/>
  <c r="D61" i="2" s="1"/>
  <c r="C73" i="2"/>
  <c r="D73" i="2" s="1"/>
  <c r="C74" i="2"/>
  <c r="D74" i="2" s="1"/>
  <c r="C75" i="2"/>
  <c r="D75" i="2" s="1"/>
  <c r="C76" i="2"/>
  <c r="D76" i="2" s="1"/>
  <c r="C77" i="2"/>
  <c r="D77" i="2" s="1"/>
  <c r="F2" i="2"/>
  <c r="C14" i="2" s="1"/>
  <c r="D14" i="2" s="1"/>
  <c r="C2" i="3"/>
  <c r="C3" i="3"/>
  <c r="C4" i="3"/>
  <c r="C5" i="3"/>
  <c r="C6" i="3"/>
  <c r="C7" i="3"/>
  <c r="C8" i="3"/>
  <c r="C9" i="3"/>
  <c r="C10" i="3"/>
  <c r="C11" i="3"/>
  <c r="D11" i="3"/>
  <c r="D10" i="3"/>
  <c r="D9" i="3"/>
  <c r="D8" i="3"/>
  <c r="D7" i="3"/>
  <c r="D6" i="3"/>
  <c r="D5" i="3"/>
  <c r="D4" i="3"/>
  <c r="D3" i="3"/>
  <c r="D2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B93" i="1"/>
  <c r="B17" i="1"/>
  <c r="B7" i="1"/>
  <c r="B9" i="1"/>
  <c r="B16" i="1"/>
  <c r="B5" i="1"/>
  <c r="B50" i="1"/>
  <c r="B83" i="1"/>
  <c r="B14" i="1"/>
  <c r="B4" i="1"/>
  <c r="B8" i="1"/>
  <c r="B6" i="1"/>
  <c r="B18" i="1"/>
  <c r="B29" i="1"/>
  <c r="B52" i="1"/>
  <c r="B40" i="1"/>
  <c r="B24" i="1"/>
  <c r="B48" i="1"/>
  <c r="B10" i="1"/>
  <c r="B12" i="1"/>
  <c r="B43" i="1"/>
  <c r="B84" i="1"/>
  <c r="B11" i="1"/>
  <c r="B72" i="1"/>
  <c r="B34" i="1"/>
  <c r="B55" i="1"/>
  <c r="B25" i="1"/>
  <c r="B15" i="1"/>
  <c r="B13" i="1"/>
  <c r="B22" i="1"/>
  <c r="B3" i="1"/>
  <c r="B20" i="1"/>
  <c r="B46" i="1"/>
  <c r="B67" i="1"/>
  <c r="B27" i="1"/>
  <c r="B85" i="1"/>
  <c r="B19" i="1"/>
  <c r="B68" i="1"/>
  <c r="B30" i="1"/>
  <c r="B44" i="1"/>
  <c r="B56" i="1"/>
  <c r="B79" i="1"/>
  <c r="B35" i="1"/>
  <c r="B47" i="1"/>
  <c r="B73" i="1"/>
  <c r="B38" i="1"/>
  <c r="B21" i="1"/>
  <c r="B53" i="1"/>
  <c r="B28" i="1"/>
  <c r="B69" i="1"/>
  <c r="B23" i="1"/>
  <c r="B80" i="1"/>
  <c r="B77" i="1"/>
  <c r="B31" i="1"/>
  <c r="B58" i="1"/>
  <c r="B41" i="1"/>
  <c r="B36" i="1"/>
  <c r="B100" i="1"/>
  <c r="B74" i="1"/>
  <c r="B86" i="1"/>
  <c r="B26" i="1"/>
  <c r="B89" i="1"/>
  <c r="B49" i="1"/>
  <c r="B45" i="1"/>
  <c r="B2" i="1"/>
  <c r="F2" i="1" s="1"/>
  <c r="B98" i="1"/>
  <c r="B63" i="1"/>
  <c r="B60" i="1"/>
  <c r="B64" i="1"/>
  <c r="B59" i="1"/>
  <c r="B87" i="1"/>
  <c r="B37" i="1"/>
  <c r="B82" i="1"/>
  <c r="B76" i="1"/>
  <c r="B42" i="1"/>
  <c r="B70" i="1"/>
  <c r="B54" i="1"/>
  <c r="B61" i="1"/>
  <c r="B91" i="1"/>
  <c r="B81" i="1"/>
  <c r="B62" i="1"/>
  <c r="B92" i="1"/>
  <c r="B101" i="1"/>
  <c r="B99" i="1"/>
  <c r="B71" i="1"/>
  <c r="B97" i="1"/>
  <c r="B88" i="1"/>
  <c r="B94" i="1"/>
  <c r="B39" i="1"/>
  <c r="B96" i="1"/>
  <c r="B78" i="1"/>
  <c r="B75" i="1"/>
  <c r="B51" i="1"/>
  <c r="B57" i="1"/>
  <c r="B90" i="1"/>
  <c r="B32" i="1"/>
  <c r="B65" i="1"/>
  <c r="B95" i="1"/>
  <c r="B66" i="1"/>
  <c r="B33" i="1"/>
  <c r="C57" i="2" l="1"/>
  <c r="D57" i="2" s="1"/>
  <c r="C10" i="2"/>
  <c r="D10" i="2" s="1"/>
  <c r="J2" i="2"/>
  <c r="C92" i="2"/>
  <c r="D92" i="2" s="1"/>
  <c r="G5" i="2"/>
  <c r="C5" i="4"/>
  <c r="C93" i="2"/>
  <c r="D93" i="2" s="1"/>
  <c r="C45" i="2"/>
  <c r="D45" i="2" s="1"/>
  <c r="E3" i="3"/>
  <c r="C91" i="2"/>
  <c r="D91" i="2" s="1"/>
  <c r="C43" i="2"/>
  <c r="D43" i="2" s="1"/>
  <c r="C90" i="2"/>
  <c r="D90" i="2" s="1"/>
  <c r="C42" i="2"/>
  <c r="D42" i="2" s="1"/>
  <c r="E10" i="3"/>
  <c r="D105" i="2"/>
  <c r="B4" i="7" s="1"/>
  <c r="C9" i="2"/>
  <c r="D9" i="2" s="1"/>
  <c r="C89" i="2"/>
  <c r="D89" i="2" s="1"/>
  <c r="C41" i="2"/>
  <c r="D41" i="2" s="1"/>
  <c r="E9" i="3"/>
  <c r="G4" i="2"/>
  <c r="C44" i="2"/>
  <c r="D44" i="2" s="1"/>
  <c r="E11" i="3"/>
  <c r="C88" i="2"/>
  <c r="D88" i="2" s="1"/>
  <c r="C29" i="2"/>
  <c r="D29" i="2" s="1"/>
  <c r="E8" i="3"/>
  <c r="C101" i="2"/>
  <c r="C56" i="2"/>
  <c r="D56" i="2" s="1"/>
  <c r="E6" i="3"/>
  <c r="C54" i="2"/>
  <c r="D54" i="2" s="1"/>
  <c r="C85" i="2"/>
  <c r="D85" i="2" s="1"/>
  <c r="C72" i="2"/>
  <c r="D72" i="2" s="1"/>
  <c r="E4" i="3"/>
  <c r="C100" i="2"/>
  <c r="D100" i="2" s="1"/>
  <c r="C52" i="2"/>
  <c r="D52" i="2" s="1"/>
  <c r="C20" i="2"/>
  <c r="D20" i="2" s="1"/>
  <c r="C99" i="2"/>
  <c r="D99" i="2" s="1"/>
  <c r="C3" i="4"/>
  <c r="B2" i="7"/>
  <c r="B11" i="7" s="1"/>
  <c r="C40" i="2"/>
  <c r="D40" i="2" s="1"/>
  <c r="C8" i="2"/>
  <c r="D8" i="2" s="1"/>
  <c r="C71" i="2"/>
  <c r="D71" i="2" s="1"/>
  <c r="C39" i="2"/>
  <c r="D39" i="2" s="1"/>
  <c r="C2" i="2"/>
  <c r="D2" i="2" s="1"/>
  <c r="C70" i="2"/>
  <c r="D70" i="2" s="1"/>
  <c r="C22" i="2"/>
  <c r="D22" i="2" s="1"/>
  <c r="C6" i="2"/>
  <c r="D6" i="2" s="1"/>
  <c r="C84" i="2"/>
  <c r="D84" i="2" s="1"/>
  <c r="C36" i="2"/>
  <c r="D36" i="2" s="1"/>
  <c r="C3" i="2"/>
  <c r="D3" i="2" s="1"/>
  <c r="C66" i="2"/>
  <c r="D66" i="2" s="1"/>
  <c r="C34" i="2"/>
  <c r="D34" i="2" s="1"/>
  <c r="C97" i="2"/>
  <c r="D97" i="2" s="1"/>
  <c r="C81" i="2"/>
  <c r="D81" i="2" s="1"/>
  <c r="C65" i="2"/>
  <c r="D65" i="2" s="1"/>
  <c r="C49" i="2"/>
  <c r="D49" i="2" s="1"/>
  <c r="C33" i="2"/>
  <c r="D33" i="2" s="1"/>
  <c r="C17" i="2"/>
  <c r="D17" i="2" s="1"/>
  <c r="B4" i="4"/>
  <c r="C38" i="2"/>
  <c r="D38" i="2" s="1"/>
  <c r="D101" i="2"/>
  <c r="C83" i="2"/>
  <c r="D83" i="2" s="1"/>
  <c r="C51" i="2"/>
  <c r="D51" i="2" s="1"/>
  <c r="C35" i="2"/>
  <c r="D35" i="2" s="1"/>
  <c r="C82" i="2"/>
  <c r="D82" i="2" s="1"/>
  <c r="C96" i="2"/>
  <c r="D96" i="2" s="1"/>
  <c r="C64" i="2"/>
  <c r="D64" i="2" s="1"/>
  <c r="C48" i="2"/>
  <c r="D48" i="2" s="1"/>
  <c r="C32" i="2"/>
  <c r="D32" i="2" s="1"/>
  <c r="C16" i="2"/>
  <c r="D16" i="2" s="1"/>
  <c r="C4" i="4"/>
  <c r="E7" i="3"/>
  <c r="C87" i="2"/>
  <c r="D87" i="2" s="1"/>
  <c r="C55" i="2"/>
  <c r="D55" i="2" s="1"/>
  <c r="C7" i="2"/>
  <c r="D7" i="2" s="1"/>
  <c r="C86" i="2"/>
  <c r="D86" i="2" s="1"/>
  <c r="C69" i="2"/>
  <c r="D69" i="2" s="1"/>
  <c r="C53" i="2"/>
  <c r="D53" i="2" s="1"/>
  <c r="C21" i="2"/>
  <c r="D21" i="2" s="1"/>
  <c r="C5" i="2"/>
  <c r="D5" i="2" s="1"/>
  <c r="C98" i="2"/>
  <c r="D98" i="2" s="1"/>
  <c r="C50" i="2"/>
  <c r="D50" i="2" s="1"/>
  <c r="C18" i="2"/>
  <c r="D18" i="2" s="1"/>
  <c r="C80" i="2"/>
  <c r="D80" i="2" s="1"/>
  <c r="C95" i="2"/>
  <c r="D95" i="2" s="1"/>
  <c r="C79" i="2"/>
  <c r="D79" i="2" s="1"/>
  <c r="C63" i="2"/>
  <c r="D63" i="2" s="1"/>
  <c r="C47" i="2"/>
  <c r="D47" i="2" s="1"/>
  <c r="C31" i="2"/>
  <c r="D31" i="2" s="1"/>
  <c r="C15" i="2"/>
  <c r="D15" i="2" s="1"/>
  <c r="B3" i="4"/>
  <c r="E5" i="3"/>
  <c r="C37" i="2"/>
  <c r="D37" i="2" s="1"/>
  <c r="C68" i="2"/>
  <c r="D68" i="2" s="1"/>
  <c r="C4" i="2"/>
  <c r="D4" i="2" s="1"/>
  <c r="C67" i="2"/>
  <c r="D67" i="2" s="1"/>
  <c r="C19" i="2"/>
  <c r="D19" i="2" s="1"/>
  <c r="C94" i="2"/>
  <c r="D94" i="2" s="1"/>
  <c r="C78" i="2"/>
  <c r="D78" i="2" s="1"/>
  <c r="C62" i="2"/>
  <c r="D62" i="2" s="1"/>
  <c r="C46" i="2"/>
  <c r="D46" i="2" s="1"/>
  <c r="C30" i="2"/>
  <c r="D30" i="2" s="1"/>
  <c r="B12" i="7"/>
  <c r="G6" i="2" l="1"/>
</calcChain>
</file>

<file path=xl/sharedStrings.xml><?xml version="1.0" encoding="utf-8"?>
<sst xmlns="http://schemas.openxmlformats.org/spreadsheetml/2006/main" count="45" uniqueCount="44">
  <si>
    <t>Time (Goal: 5с)</t>
  </si>
  <si>
    <t>Diff (Goal: 5c)</t>
  </si>
  <si>
    <t>Time AVG</t>
  </si>
  <si>
    <t>Diff AVG</t>
  </si>
  <si>
    <t>ti, с</t>
  </si>
  <si>
    <t>№ измерения</t>
  </si>
  <si>
    <t>ti - &lt;t&gt;, с</t>
  </si>
  <si>
    <t>Интервалы</t>
  </si>
  <si>
    <t>MAX t</t>
  </si>
  <si>
    <t>MIN t</t>
  </si>
  <si>
    <t>CURRENT</t>
  </si>
  <si>
    <t>ΔN</t>
  </si>
  <si>
    <t>p(t)</t>
  </si>
  <si>
    <t>t, c</t>
  </si>
  <si>
    <t>[4,35; 4,50]</t>
  </si>
  <si>
    <t>[4,20; 4,35]</t>
  </si>
  <si>
    <t>[4,65; 4,80]</t>
  </si>
  <si>
    <t>[4,80; 4,95]</t>
  </si>
  <si>
    <t>(4,50; 4,65]</t>
  </si>
  <si>
    <t>(4,95; 5,10]</t>
  </si>
  <si>
    <t>(5,10; 5,25]</t>
  </si>
  <si>
    <t>(5,25; 5,40]</t>
  </si>
  <si>
    <t>(5,40; 5,55]</t>
  </si>
  <si>
    <t>[5,55; 5,70]</t>
  </si>
  <si>
    <t>(ti - &lt;t&gt;)^2, с^2</t>
  </si>
  <si>
    <t>ΔN/N*Δt, c^(-1)</t>
  </si>
  <si>
    <t>Интервал, с</t>
  </si>
  <si>
    <t>От</t>
  </si>
  <si>
    <t>До</t>
  </si>
  <si>
    <t>ΔN/N</t>
  </si>
  <si>
    <t>P</t>
  </si>
  <si>
    <t>⟨𝑡⟩𝑁 ± 𝜎N</t>
  </si>
  <si>
    <t>⟨𝑡⟩𝑁 ± 2𝜎N</t>
  </si>
  <si>
    <t>⟨𝑡⟩𝑁 ± 3𝜎N</t>
  </si>
  <si>
    <t>Δ t</t>
  </si>
  <si>
    <t>Окончательные результаты</t>
  </si>
  <si>
    <t>𝜎n, с</t>
  </si>
  <si>
    <t>𝜎⟨𝑡⟩, с</t>
  </si>
  <si>
    <t>𝑡𝛼,n, с</t>
  </si>
  <si>
    <t>∆t, с</t>
  </si>
  <si>
    <t>&lt;t&gt;n, c</t>
  </si>
  <si>
    <t>𝜌𝑚𝑎𝑥(𝑡), с^-1</t>
  </si>
  <si>
    <t>[&lt;t&gt; - ∆t; &lt;t&gt; + ∆t] = [4,89; 5,02]</t>
  </si>
  <si>
    <t>Границы доверительного интервала: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</si>
</sst>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0.00000"/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166" fontId="0" fillId="0" borderId="0" xfId="0" applyNumberFormat="1"/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7" xfId="0" applyBorder="1"/>
    <xf numFmtId="0" fontId="0" fillId="0" borderId="10" xfId="0" applyBorder="1"/>
    <xf numFmtId="164" fontId="0" fillId="0" borderId="11" xfId="0" applyNumberForma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0" fillId="0" borderId="1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</cellXfs>
  <cellStyles count="1">
    <cellStyle name="Обычный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16B13928-3E41-423F-AB29-85ED601EC2E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microsoft.com/office/2014/relationships/chartEx" Target="../charts/chartEx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9368</xdr:colOff>
      <xdr:row>6</xdr:row>
      <xdr:rowOff>179532</xdr:rowOff>
    </xdr:from>
    <xdr:to>
      <xdr:col>10</xdr:col>
      <xdr:colOff>637189</xdr:colOff>
      <xdr:row>22</xdr:row>
      <xdr:rowOff>72259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9D204602-42F2-580F-4606-0F9B8EA63A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9393" y="1393970"/>
              <a:ext cx="5095046" cy="27883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190500</xdr:colOff>
      <xdr:row>0</xdr:row>
      <xdr:rowOff>41414</xdr:rowOff>
    </xdr:from>
    <xdr:to>
      <xdr:col>5</xdr:col>
      <xdr:colOff>514304</xdr:colOff>
      <xdr:row>0</xdr:row>
      <xdr:rowOff>269185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3C89E12-FF10-57F7-B9F0-77226CA69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9988" y="41414"/>
          <a:ext cx="323804" cy="227771"/>
        </a:xfrm>
        <a:prstGeom prst="rect">
          <a:avLst/>
        </a:prstGeom>
      </xdr:spPr>
    </xdr:pic>
    <xdr:clientData/>
  </xdr:twoCellAnchor>
  <xdr:twoCellAnchor editAs="oneCell">
    <xdr:from>
      <xdr:col>6</xdr:col>
      <xdr:colOff>62120</xdr:colOff>
      <xdr:row>0</xdr:row>
      <xdr:rowOff>0</xdr:rowOff>
    </xdr:from>
    <xdr:to>
      <xdr:col>6</xdr:col>
      <xdr:colOff>1014620</xdr:colOff>
      <xdr:row>0</xdr:row>
      <xdr:rowOff>285142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0C7383C-8C7A-1799-878A-3B71F16A1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28272" y="0"/>
          <a:ext cx="952500" cy="285142"/>
        </a:xfrm>
        <a:prstGeom prst="rect">
          <a:avLst/>
        </a:prstGeom>
      </xdr:spPr>
    </xdr:pic>
    <xdr:clientData/>
  </xdr:twoCellAnchor>
  <xdr:twoCellAnchor editAs="oneCell">
    <xdr:from>
      <xdr:col>8</xdr:col>
      <xdr:colOff>30079</xdr:colOff>
      <xdr:row>0</xdr:row>
      <xdr:rowOff>0</xdr:rowOff>
    </xdr:from>
    <xdr:to>
      <xdr:col>8</xdr:col>
      <xdr:colOff>1082842</xdr:colOff>
      <xdr:row>0</xdr:row>
      <xdr:rowOff>290763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6E4C7C1-CD1B-8C23-E6C8-8895E5A9E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9323" y="0"/>
          <a:ext cx="1052763" cy="290763"/>
        </a:xfrm>
        <a:prstGeom prst="rect">
          <a:avLst/>
        </a:prstGeom>
      </xdr:spPr>
    </xdr:pic>
    <xdr:clientData/>
  </xdr:twoCellAnchor>
  <xdr:twoCellAnchor editAs="oneCell">
    <xdr:from>
      <xdr:col>9</xdr:col>
      <xdr:colOff>28991</xdr:colOff>
      <xdr:row>0</xdr:row>
      <xdr:rowOff>74543</xdr:rowOff>
    </xdr:from>
    <xdr:to>
      <xdr:col>9</xdr:col>
      <xdr:colOff>997023</xdr:colOff>
      <xdr:row>0</xdr:row>
      <xdr:rowOff>285750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6D4E18FF-28FA-7E1C-D12F-CC4B86FC0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02948" y="74543"/>
          <a:ext cx="968032" cy="211207"/>
        </a:xfrm>
        <a:prstGeom prst="rect">
          <a:avLst/>
        </a:prstGeom>
      </xdr:spPr>
    </xdr:pic>
    <xdr:clientData/>
  </xdr:twoCellAnchor>
  <xdr:twoCellAnchor editAs="oneCell">
    <xdr:from>
      <xdr:col>5</xdr:col>
      <xdr:colOff>188459</xdr:colOff>
      <xdr:row>0</xdr:row>
      <xdr:rowOff>41414</xdr:rowOff>
    </xdr:from>
    <xdr:to>
      <xdr:col>5</xdr:col>
      <xdr:colOff>512263</xdr:colOff>
      <xdr:row>0</xdr:row>
      <xdr:rowOff>269185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8505BD4D-D50C-44AA-B791-A3DAF28DC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9988" y="41414"/>
          <a:ext cx="323804" cy="227771"/>
        </a:xfrm>
        <a:prstGeom prst="rect">
          <a:avLst/>
        </a:prstGeom>
      </xdr:spPr>
    </xdr:pic>
    <xdr:clientData/>
  </xdr:twoCellAnchor>
  <xdr:twoCellAnchor editAs="oneCell">
    <xdr:from>
      <xdr:col>1</xdr:col>
      <xdr:colOff>111206</xdr:colOff>
      <xdr:row>101</xdr:row>
      <xdr:rowOff>44409</xdr:rowOff>
    </xdr:from>
    <xdr:to>
      <xdr:col>1</xdr:col>
      <xdr:colOff>435010</xdr:colOff>
      <xdr:row>101</xdr:row>
      <xdr:rowOff>272180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507E052B-BDBE-44EE-8069-0BEA490B1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3304" y="18580887"/>
          <a:ext cx="323804" cy="227771"/>
        </a:xfrm>
        <a:prstGeom prst="rect">
          <a:avLst/>
        </a:prstGeom>
      </xdr:spPr>
    </xdr:pic>
    <xdr:clientData/>
  </xdr:twoCellAnchor>
  <xdr:twoCellAnchor editAs="oneCell">
    <xdr:from>
      <xdr:col>2</xdr:col>
      <xdr:colOff>38843</xdr:colOff>
      <xdr:row>101</xdr:row>
      <xdr:rowOff>59130</xdr:rowOff>
    </xdr:from>
    <xdr:to>
      <xdr:col>2</xdr:col>
      <xdr:colOff>830778</xdr:colOff>
      <xdr:row>101</xdr:row>
      <xdr:rowOff>296205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BCD2BDCE-251B-4AD0-B7B9-B4FE7B862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5169" y="18595608"/>
          <a:ext cx="791935" cy="237075"/>
        </a:xfrm>
        <a:prstGeom prst="rect">
          <a:avLst/>
        </a:prstGeom>
      </xdr:spPr>
    </xdr:pic>
    <xdr:clientData/>
  </xdr:twoCellAnchor>
  <xdr:twoCellAnchor editAs="oneCell">
    <xdr:from>
      <xdr:col>3</xdr:col>
      <xdr:colOff>97971</xdr:colOff>
      <xdr:row>103</xdr:row>
      <xdr:rowOff>19423</xdr:rowOff>
    </xdr:from>
    <xdr:to>
      <xdr:col>3</xdr:col>
      <xdr:colOff>889906</xdr:colOff>
      <xdr:row>103</xdr:row>
      <xdr:rowOff>192209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99840AD5-A5FA-4DEC-8DB7-84D6F95BA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3971" y="19073565"/>
          <a:ext cx="791935" cy="172786"/>
        </a:xfrm>
        <a:prstGeom prst="rect">
          <a:avLst/>
        </a:prstGeom>
      </xdr:spPr>
    </xdr:pic>
    <xdr:clientData/>
  </xdr:twoCellAnchor>
  <xdr:twoCellAnchor editAs="oneCell">
    <xdr:from>
      <xdr:col>3</xdr:col>
      <xdr:colOff>24741</xdr:colOff>
      <xdr:row>101</xdr:row>
      <xdr:rowOff>24739</xdr:rowOff>
    </xdr:from>
    <xdr:to>
      <xdr:col>3</xdr:col>
      <xdr:colOff>967723</xdr:colOff>
      <xdr:row>101</xdr:row>
      <xdr:rowOff>327807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407DBFA0-0B78-DA04-3EDF-B6A686A1D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10741" y="18561217"/>
          <a:ext cx="942982" cy="3030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zoomScale="115" zoomScaleNormal="115" workbookViewId="0">
      <selection activeCell="G9" sqref="G9"/>
    </sheetView>
  </sheetViews>
  <sheetFormatPr defaultRowHeight="14.25" x14ac:dyDescent="0.45"/>
  <cols>
    <col min="1" max="1" width="12.9296875" customWidth="1"/>
    <col min="2" max="2" width="11.796875" customWidth="1"/>
    <col min="3" max="3" width="9.06640625" customWidth="1"/>
    <col min="5" max="5" width="10.1328125" customWidth="1"/>
    <col min="7" max="7" width="9.06640625" customWidth="1"/>
  </cols>
  <sheetData>
    <row r="1" spans="1:16" x14ac:dyDescent="0.45">
      <c r="A1" t="s">
        <v>0</v>
      </c>
      <c r="B1" t="s">
        <v>1</v>
      </c>
      <c r="E1" t="s">
        <v>2</v>
      </c>
      <c r="F1" t="s">
        <v>3</v>
      </c>
    </row>
    <row r="2" spans="1:16" x14ac:dyDescent="0.45">
      <c r="A2" s="6">
        <v>4.2</v>
      </c>
      <c r="B2">
        <f t="shared" ref="B2:B33" si="0">IF(A2&gt;5,A2-5,5-A2)</f>
        <v>0.79999999999999982</v>
      </c>
      <c r="E2">
        <v>4.9560000000000004</v>
      </c>
      <c r="F2">
        <f>AVERAGE(B2:B101)</f>
        <v>0.26459999999999995</v>
      </c>
    </row>
    <row r="3" spans="1:16" x14ac:dyDescent="0.45">
      <c r="A3" s="7">
        <v>4.2699999999999996</v>
      </c>
      <c r="B3">
        <f t="shared" si="0"/>
        <v>0.73000000000000043</v>
      </c>
    </row>
    <row r="4" spans="1:16" x14ac:dyDescent="0.45">
      <c r="A4" s="7">
        <v>4.3</v>
      </c>
      <c r="B4">
        <f t="shared" si="0"/>
        <v>0.70000000000000018</v>
      </c>
    </row>
    <row r="5" spans="1:16" x14ac:dyDescent="0.45">
      <c r="A5" s="7">
        <v>4.32</v>
      </c>
      <c r="B5">
        <f t="shared" si="0"/>
        <v>0.67999999999999972</v>
      </c>
      <c r="D5">
        <v>2</v>
      </c>
    </row>
    <row r="6" spans="1:16" x14ac:dyDescent="0.45">
      <c r="A6" s="8">
        <v>4.32</v>
      </c>
      <c r="B6">
        <f t="shared" si="0"/>
        <v>0.67999999999999972</v>
      </c>
      <c r="D6">
        <v>2</v>
      </c>
    </row>
    <row r="7" spans="1:16" x14ac:dyDescent="0.45">
      <c r="A7" s="6">
        <v>4.45</v>
      </c>
      <c r="B7">
        <f t="shared" si="0"/>
        <v>0.54999999999999982</v>
      </c>
      <c r="D7">
        <v>2</v>
      </c>
    </row>
    <row r="8" spans="1:16" x14ac:dyDescent="0.45">
      <c r="A8" s="7">
        <v>4.45</v>
      </c>
      <c r="B8">
        <f t="shared" si="0"/>
        <v>0.54999999999999982</v>
      </c>
      <c r="D8">
        <v>2</v>
      </c>
    </row>
    <row r="9" spans="1:16" x14ac:dyDescent="0.45">
      <c r="A9" s="7">
        <v>4.46</v>
      </c>
      <c r="B9">
        <f t="shared" si="0"/>
        <v>0.54</v>
      </c>
      <c r="D9">
        <v>2</v>
      </c>
    </row>
    <row r="10" spans="1:16" x14ac:dyDescent="0.45">
      <c r="A10" s="7">
        <v>4.46</v>
      </c>
      <c r="B10">
        <f t="shared" si="0"/>
        <v>0.54</v>
      </c>
      <c r="D10">
        <v>2</v>
      </c>
      <c r="F10">
        <f>MAX(C9:C108)</f>
        <v>1</v>
      </c>
    </row>
    <row r="11" spans="1:16" x14ac:dyDescent="0.45">
      <c r="A11" s="7">
        <v>4.47</v>
      </c>
      <c r="B11">
        <f t="shared" si="0"/>
        <v>0.53000000000000025</v>
      </c>
      <c r="D11">
        <v>2</v>
      </c>
      <c r="F11">
        <f>MIN(C9:C108)</f>
        <v>1</v>
      </c>
    </row>
    <row r="12" spans="1:16" x14ac:dyDescent="0.45">
      <c r="A12" s="7">
        <v>4.49</v>
      </c>
      <c r="B12">
        <f t="shared" si="0"/>
        <v>0.50999999999999979</v>
      </c>
      <c r="D12">
        <v>2</v>
      </c>
    </row>
    <row r="13" spans="1:16" x14ac:dyDescent="0.45">
      <c r="A13" s="8">
        <v>4.5</v>
      </c>
      <c r="B13">
        <f t="shared" si="0"/>
        <v>0.5</v>
      </c>
      <c r="D13">
        <v>2</v>
      </c>
    </row>
    <row r="14" spans="1:16" x14ac:dyDescent="0.45">
      <c r="A14" s="6">
        <v>4.53</v>
      </c>
      <c r="B14">
        <f t="shared" si="0"/>
        <v>0.46999999999999975</v>
      </c>
      <c r="D14">
        <v>2</v>
      </c>
      <c r="F14">
        <v>0.15</v>
      </c>
    </row>
    <row r="15" spans="1:16" x14ac:dyDescent="0.45">
      <c r="A15" s="7">
        <v>4.53</v>
      </c>
      <c r="B15">
        <f t="shared" si="0"/>
        <v>0.46999999999999975</v>
      </c>
      <c r="D15">
        <v>2</v>
      </c>
      <c r="F15" t="s">
        <v>10</v>
      </c>
      <c r="G15">
        <f>C9+F14</f>
        <v>0.15</v>
      </c>
      <c r="H15">
        <f>G15+F14</f>
        <v>0.3</v>
      </c>
      <c r="I15">
        <f>H15+F14</f>
        <v>0.44999999999999996</v>
      </c>
      <c r="J15">
        <f>I15+F14</f>
        <v>0.6</v>
      </c>
      <c r="K15">
        <f>J15+F14</f>
        <v>0.75</v>
      </c>
      <c r="L15">
        <f>K15+F14</f>
        <v>0.9</v>
      </c>
      <c r="M15">
        <f>L15+F14</f>
        <v>1.05</v>
      </c>
      <c r="N15">
        <f>M15+F14</f>
        <v>1.2</v>
      </c>
      <c r="O15">
        <f>N15+F14</f>
        <v>1.3499999999999999</v>
      </c>
      <c r="P15">
        <f>O15+F14</f>
        <v>1.4999999999999998</v>
      </c>
    </row>
    <row r="16" spans="1:16" x14ac:dyDescent="0.45">
      <c r="A16" s="7">
        <v>4.57</v>
      </c>
      <c r="B16">
        <f t="shared" si="0"/>
        <v>0.42999999999999972</v>
      </c>
      <c r="D16">
        <v>2</v>
      </c>
      <c r="F16">
        <f>C9</f>
        <v>0</v>
      </c>
    </row>
    <row r="17" spans="1:4" x14ac:dyDescent="0.45">
      <c r="A17" s="7">
        <v>4.59</v>
      </c>
      <c r="B17">
        <f t="shared" si="0"/>
        <v>0.41000000000000014</v>
      </c>
      <c r="D17">
        <v>2</v>
      </c>
    </row>
    <row r="18" spans="1:4" x14ac:dyDescent="0.45">
      <c r="A18" s="7">
        <v>4.5999999999999996</v>
      </c>
      <c r="B18">
        <f t="shared" si="0"/>
        <v>0.40000000000000036</v>
      </c>
      <c r="D18">
        <v>2</v>
      </c>
    </row>
    <row r="19" spans="1:4" x14ac:dyDescent="0.45">
      <c r="A19" s="7">
        <v>4.6100000000000003</v>
      </c>
      <c r="B19">
        <f t="shared" si="0"/>
        <v>0.38999999999999968</v>
      </c>
      <c r="D19">
        <v>2</v>
      </c>
    </row>
    <row r="20" spans="1:4" x14ac:dyDescent="0.45">
      <c r="A20" s="7">
        <v>4.62</v>
      </c>
      <c r="B20">
        <f t="shared" si="0"/>
        <v>0.37999999999999989</v>
      </c>
      <c r="D20">
        <v>2</v>
      </c>
    </row>
    <row r="21" spans="1:4" x14ac:dyDescent="0.45">
      <c r="A21" s="8">
        <v>4.63</v>
      </c>
      <c r="B21">
        <f t="shared" si="0"/>
        <v>0.37000000000000011</v>
      </c>
      <c r="C21">
        <v>1</v>
      </c>
      <c r="D21">
        <v>2</v>
      </c>
    </row>
    <row r="22" spans="1:4" x14ac:dyDescent="0.45">
      <c r="A22" s="6">
        <v>4.66</v>
      </c>
      <c r="B22">
        <f t="shared" si="0"/>
        <v>0.33999999999999986</v>
      </c>
      <c r="C22">
        <v>1</v>
      </c>
      <c r="D22">
        <v>2</v>
      </c>
    </row>
    <row r="23" spans="1:4" x14ac:dyDescent="0.45">
      <c r="A23" s="7">
        <v>4.68</v>
      </c>
      <c r="B23">
        <f t="shared" si="0"/>
        <v>0.32000000000000028</v>
      </c>
      <c r="C23">
        <v>1</v>
      </c>
      <c r="D23">
        <v>2</v>
      </c>
    </row>
    <row r="24" spans="1:4" x14ac:dyDescent="0.45">
      <c r="A24" s="7">
        <v>4.71</v>
      </c>
      <c r="B24">
        <f t="shared" si="0"/>
        <v>0.29000000000000004</v>
      </c>
      <c r="C24">
        <v>1</v>
      </c>
      <c r="D24">
        <v>2</v>
      </c>
    </row>
    <row r="25" spans="1:4" x14ac:dyDescent="0.45">
      <c r="A25" s="7">
        <v>4.72</v>
      </c>
      <c r="B25">
        <f t="shared" si="0"/>
        <v>0.28000000000000025</v>
      </c>
      <c r="C25">
        <v>1</v>
      </c>
      <c r="D25">
        <v>2</v>
      </c>
    </row>
    <row r="26" spans="1:4" x14ac:dyDescent="0.45">
      <c r="A26" s="7">
        <v>4.72</v>
      </c>
      <c r="B26">
        <f t="shared" si="0"/>
        <v>0.28000000000000025</v>
      </c>
      <c r="C26">
        <v>1</v>
      </c>
      <c r="D26">
        <v>2</v>
      </c>
    </row>
    <row r="27" spans="1:4" x14ac:dyDescent="0.45">
      <c r="A27" s="7">
        <v>4.74</v>
      </c>
      <c r="B27">
        <f t="shared" si="0"/>
        <v>0.25999999999999979</v>
      </c>
      <c r="C27">
        <v>1</v>
      </c>
      <c r="D27">
        <v>2</v>
      </c>
    </row>
    <row r="28" spans="1:4" x14ac:dyDescent="0.45">
      <c r="A28" s="7">
        <v>4.74</v>
      </c>
      <c r="B28">
        <f t="shared" si="0"/>
        <v>0.25999999999999979</v>
      </c>
      <c r="C28">
        <v>1</v>
      </c>
      <c r="D28">
        <v>2</v>
      </c>
    </row>
    <row r="29" spans="1:4" x14ac:dyDescent="0.45">
      <c r="A29" s="7">
        <v>4.75</v>
      </c>
      <c r="B29">
        <f t="shared" si="0"/>
        <v>0.25</v>
      </c>
      <c r="C29">
        <v>1</v>
      </c>
      <c r="D29">
        <v>2</v>
      </c>
    </row>
    <row r="30" spans="1:4" x14ac:dyDescent="0.45">
      <c r="A30" s="8">
        <v>4.7699999999999996</v>
      </c>
      <c r="B30">
        <f t="shared" si="0"/>
        <v>0.23000000000000043</v>
      </c>
      <c r="C30">
        <v>1</v>
      </c>
      <c r="D30">
        <v>2</v>
      </c>
    </row>
    <row r="31" spans="1:4" x14ac:dyDescent="0.45">
      <c r="A31" s="6">
        <v>4.82</v>
      </c>
      <c r="B31">
        <f t="shared" si="0"/>
        <v>0.17999999999999972</v>
      </c>
      <c r="C31">
        <v>1</v>
      </c>
      <c r="D31">
        <v>2</v>
      </c>
    </row>
    <row r="32" spans="1:4" x14ac:dyDescent="0.45">
      <c r="A32" s="7">
        <v>4.83</v>
      </c>
      <c r="B32">
        <f t="shared" si="0"/>
        <v>0.16999999999999993</v>
      </c>
      <c r="C32">
        <v>1</v>
      </c>
      <c r="D32">
        <v>2</v>
      </c>
    </row>
    <row r="33" spans="1:4" x14ac:dyDescent="0.45">
      <c r="A33" s="7">
        <v>4.83</v>
      </c>
      <c r="B33">
        <f t="shared" si="0"/>
        <v>0.16999999999999993</v>
      </c>
      <c r="C33">
        <v>1</v>
      </c>
      <c r="D33">
        <v>2</v>
      </c>
    </row>
    <row r="34" spans="1:4" x14ac:dyDescent="0.45">
      <c r="A34" s="7">
        <v>4.84</v>
      </c>
      <c r="B34">
        <f t="shared" ref="B34:B65" si="1">IF(A34&gt;5,A34-5,5-A34)</f>
        <v>0.16000000000000014</v>
      </c>
      <c r="C34">
        <v>1</v>
      </c>
      <c r="D34">
        <v>2</v>
      </c>
    </row>
    <row r="35" spans="1:4" x14ac:dyDescent="0.45">
      <c r="A35" s="7">
        <v>4.84</v>
      </c>
      <c r="B35">
        <f t="shared" si="1"/>
        <v>0.16000000000000014</v>
      </c>
      <c r="C35">
        <v>1</v>
      </c>
      <c r="D35">
        <v>2</v>
      </c>
    </row>
    <row r="36" spans="1:4" x14ac:dyDescent="0.45">
      <c r="A36" s="7">
        <v>4.84</v>
      </c>
      <c r="B36">
        <f t="shared" si="1"/>
        <v>0.16000000000000014</v>
      </c>
      <c r="C36">
        <v>1</v>
      </c>
      <c r="D36">
        <v>2</v>
      </c>
    </row>
    <row r="37" spans="1:4" x14ac:dyDescent="0.45">
      <c r="A37" s="7">
        <v>4.8499999999999996</v>
      </c>
      <c r="B37">
        <f t="shared" si="1"/>
        <v>0.15000000000000036</v>
      </c>
      <c r="C37">
        <v>1</v>
      </c>
      <c r="D37">
        <v>2</v>
      </c>
    </row>
    <row r="38" spans="1:4" x14ac:dyDescent="0.45">
      <c r="A38" s="7">
        <v>4.8600000000000003</v>
      </c>
      <c r="B38">
        <f t="shared" si="1"/>
        <v>0.13999999999999968</v>
      </c>
      <c r="C38">
        <v>1</v>
      </c>
      <c r="D38">
        <v>2</v>
      </c>
    </row>
    <row r="39" spans="1:4" x14ac:dyDescent="0.45">
      <c r="A39" s="7">
        <v>4.87</v>
      </c>
      <c r="B39">
        <f t="shared" si="1"/>
        <v>0.12999999999999989</v>
      </c>
      <c r="C39">
        <v>1</v>
      </c>
      <c r="D39">
        <v>2</v>
      </c>
    </row>
    <row r="40" spans="1:4" x14ac:dyDescent="0.45">
      <c r="A40" s="7">
        <v>4.8899999999999997</v>
      </c>
      <c r="B40">
        <f t="shared" si="1"/>
        <v>0.11000000000000032</v>
      </c>
      <c r="C40">
        <v>1</v>
      </c>
      <c r="D40">
        <v>2</v>
      </c>
    </row>
    <row r="41" spans="1:4" x14ac:dyDescent="0.45">
      <c r="A41" s="7">
        <v>4.8899999999999997</v>
      </c>
      <c r="B41">
        <f t="shared" si="1"/>
        <v>0.11000000000000032</v>
      </c>
      <c r="C41">
        <v>1</v>
      </c>
      <c r="D41">
        <v>2</v>
      </c>
    </row>
    <row r="42" spans="1:4" x14ac:dyDescent="0.45">
      <c r="A42" s="7">
        <v>4.9000000000000004</v>
      </c>
      <c r="B42">
        <f t="shared" si="1"/>
        <v>9.9999999999999645E-2</v>
      </c>
      <c r="C42">
        <v>1</v>
      </c>
      <c r="D42">
        <v>2</v>
      </c>
    </row>
    <row r="43" spans="1:4" x14ac:dyDescent="0.45">
      <c r="A43" s="7">
        <v>4.91</v>
      </c>
      <c r="B43">
        <f t="shared" si="1"/>
        <v>8.9999999999999858E-2</v>
      </c>
      <c r="C43">
        <v>1</v>
      </c>
      <c r="D43">
        <v>2</v>
      </c>
    </row>
    <row r="44" spans="1:4" x14ac:dyDescent="0.45">
      <c r="A44" s="7">
        <v>4.92</v>
      </c>
      <c r="B44">
        <f t="shared" si="1"/>
        <v>8.0000000000000071E-2</v>
      </c>
      <c r="C44">
        <v>1</v>
      </c>
      <c r="D44">
        <v>2</v>
      </c>
    </row>
    <row r="45" spans="1:4" x14ac:dyDescent="0.45">
      <c r="A45" s="7">
        <v>4.92</v>
      </c>
      <c r="B45">
        <f t="shared" si="1"/>
        <v>8.0000000000000071E-2</v>
      </c>
      <c r="C45">
        <v>1</v>
      </c>
      <c r="D45">
        <v>2</v>
      </c>
    </row>
    <row r="46" spans="1:4" x14ac:dyDescent="0.45">
      <c r="A46" s="7">
        <v>4.93</v>
      </c>
      <c r="B46">
        <f t="shared" si="1"/>
        <v>7.0000000000000284E-2</v>
      </c>
      <c r="C46">
        <v>1</v>
      </c>
      <c r="D46">
        <v>2</v>
      </c>
    </row>
    <row r="47" spans="1:4" x14ac:dyDescent="0.45">
      <c r="A47" s="7">
        <v>4.93</v>
      </c>
      <c r="B47">
        <f t="shared" si="1"/>
        <v>7.0000000000000284E-2</v>
      </c>
      <c r="C47">
        <v>1</v>
      </c>
      <c r="D47">
        <v>2</v>
      </c>
    </row>
    <row r="48" spans="1:4" x14ac:dyDescent="0.45">
      <c r="A48" s="8">
        <v>4.95</v>
      </c>
      <c r="B48">
        <f t="shared" si="1"/>
        <v>4.9999999999999822E-2</v>
      </c>
      <c r="C48">
        <v>1</v>
      </c>
      <c r="D48">
        <v>2</v>
      </c>
    </row>
    <row r="49" spans="1:4" x14ac:dyDescent="0.45">
      <c r="A49" s="6">
        <v>4.96</v>
      </c>
      <c r="B49">
        <f t="shared" si="1"/>
        <v>4.0000000000000036E-2</v>
      </c>
      <c r="C49">
        <v>1</v>
      </c>
      <c r="D49">
        <v>2</v>
      </c>
    </row>
    <row r="50" spans="1:4" x14ac:dyDescent="0.45">
      <c r="A50" s="7">
        <v>4.97</v>
      </c>
      <c r="B50">
        <f t="shared" si="1"/>
        <v>3.0000000000000249E-2</v>
      </c>
      <c r="C50">
        <v>1</v>
      </c>
      <c r="D50">
        <v>2</v>
      </c>
    </row>
    <row r="51" spans="1:4" x14ac:dyDescent="0.45">
      <c r="A51" s="7">
        <v>4.97</v>
      </c>
      <c r="B51">
        <f t="shared" si="1"/>
        <v>3.0000000000000249E-2</v>
      </c>
      <c r="C51">
        <v>1</v>
      </c>
      <c r="D51">
        <v>2</v>
      </c>
    </row>
    <row r="52" spans="1:4" x14ac:dyDescent="0.45">
      <c r="A52" s="7">
        <v>4.99</v>
      </c>
      <c r="B52">
        <f t="shared" si="1"/>
        <v>9.9999999999997868E-3</v>
      </c>
      <c r="C52">
        <v>1</v>
      </c>
      <c r="D52">
        <v>2</v>
      </c>
    </row>
    <row r="53" spans="1:4" x14ac:dyDescent="0.45">
      <c r="A53" s="7">
        <v>5.01</v>
      </c>
      <c r="B53">
        <f t="shared" si="1"/>
        <v>9.9999999999997868E-3</v>
      </c>
      <c r="C53">
        <v>1</v>
      </c>
      <c r="D53">
        <v>2</v>
      </c>
    </row>
    <row r="54" spans="1:4" x14ac:dyDescent="0.45">
      <c r="A54" s="7">
        <v>5.01</v>
      </c>
      <c r="B54">
        <f t="shared" si="1"/>
        <v>9.9999999999997868E-3</v>
      </c>
      <c r="C54">
        <v>1</v>
      </c>
      <c r="D54">
        <v>2</v>
      </c>
    </row>
    <row r="55" spans="1:4" x14ac:dyDescent="0.45">
      <c r="A55" s="7">
        <v>5.0199999999999996</v>
      </c>
      <c r="B55">
        <f t="shared" si="1"/>
        <v>1.9999999999999574E-2</v>
      </c>
      <c r="C55">
        <v>1</v>
      </c>
      <c r="D55">
        <v>2</v>
      </c>
    </row>
    <row r="56" spans="1:4" x14ac:dyDescent="0.45">
      <c r="A56" s="7">
        <v>5.03</v>
      </c>
      <c r="B56">
        <f t="shared" si="1"/>
        <v>3.0000000000000249E-2</v>
      </c>
      <c r="C56">
        <v>1</v>
      </c>
      <c r="D56">
        <v>2</v>
      </c>
    </row>
    <row r="57" spans="1:4" x14ac:dyDescent="0.45">
      <c r="A57" s="7">
        <v>5.05</v>
      </c>
      <c r="B57">
        <f t="shared" si="1"/>
        <v>4.9999999999999822E-2</v>
      </c>
      <c r="C57">
        <v>1</v>
      </c>
      <c r="D57">
        <v>2</v>
      </c>
    </row>
    <row r="58" spans="1:4" x14ac:dyDescent="0.45">
      <c r="A58" s="7">
        <v>5.0599999999999996</v>
      </c>
      <c r="B58">
        <f t="shared" si="1"/>
        <v>5.9999999999999609E-2</v>
      </c>
      <c r="C58">
        <v>1</v>
      </c>
      <c r="D58">
        <v>2</v>
      </c>
    </row>
    <row r="59" spans="1:4" x14ac:dyDescent="0.45">
      <c r="A59" s="7">
        <v>5.0599999999999996</v>
      </c>
      <c r="B59">
        <f t="shared" si="1"/>
        <v>5.9999999999999609E-2</v>
      </c>
      <c r="C59">
        <v>1</v>
      </c>
      <c r="D59">
        <v>2</v>
      </c>
    </row>
    <row r="60" spans="1:4" x14ac:dyDescent="0.45">
      <c r="A60" s="7">
        <v>5.07</v>
      </c>
      <c r="B60">
        <f t="shared" si="1"/>
        <v>7.0000000000000284E-2</v>
      </c>
      <c r="C60">
        <v>1</v>
      </c>
      <c r="D60">
        <v>2</v>
      </c>
    </row>
    <row r="61" spans="1:4" x14ac:dyDescent="0.45">
      <c r="A61" s="7">
        <v>5.08</v>
      </c>
      <c r="B61">
        <f t="shared" si="1"/>
        <v>8.0000000000000071E-2</v>
      </c>
      <c r="C61">
        <v>1</v>
      </c>
      <c r="D61">
        <v>2</v>
      </c>
    </row>
    <row r="62" spans="1:4" x14ac:dyDescent="0.45">
      <c r="A62" s="7">
        <v>5.09</v>
      </c>
      <c r="B62">
        <f t="shared" si="1"/>
        <v>8.9999999999999858E-2</v>
      </c>
      <c r="C62">
        <v>1</v>
      </c>
      <c r="D62">
        <v>2</v>
      </c>
    </row>
    <row r="63" spans="1:4" x14ac:dyDescent="0.45">
      <c r="A63" s="8">
        <v>5.0999999999999996</v>
      </c>
      <c r="B63">
        <f t="shared" si="1"/>
        <v>9.9999999999999645E-2</v>
      </c>
      <c r="C63">
        <v>1</v>
      </c>
      <c r="D63">
        <v>2</v>
      </c>
    </row>
    <row r="64" spans="1:4" x14ac:dyDescent="0.45">
      <c r="A64" s="6">
        <v>5.1100000000000003</v>
      </c>
      <c r="B64">
        <f t="shared" si="1"/>
        <v>0.11000000000000032</v>
      </c>
      <c r="C64">
        <v>1</v>
      </c>
      <c r="D64">
        <v>2</v>
      </c>
    </row>
    <row r="65" spans="1:4" x14ac:dyDescent="0.45">
      <c r="A65" s="7">
        <v>5.1100000000000003</v>
      </c>
      <c r="B65">
        <f t="shared" si="1"/>
        <v>0.11000000000000032</v>
      </c>
      <c r="C65">
        <v>1</v>
      </c>
      <c r="D65">
        <v>2</v>
      </c>
    </row>
    <row r="66" spans="1:4" x14ac:dyDescent="0.45">
      <c r="A66" s="7">
        <v>5.1100000000000003</v>
      </c>
      <c r="B66">
        <f t="shared" ref="B66:B97" si="2">IF(A66&gt;5,A66-5,5-A66)</f>
        <v>0.11000000000000032</v>
      </c>
      <c r="C66">
        <v>1</v>
      </c>
      <c r="D66">
        <v>2</v>
      </c>
    </row>
    <row r="67" spans="1:4" x14ac:dyDescent="0.45">
      <c r="A67" s="7">
        <v>5.12</v>
      </c>
      <c r="B67">
        <f t="shared" si="2"/>
        <v>0.12000000000000011</v>
      </c>
      <c r="C67">
        <v>1</v>
      </c>
      <c r="D67">
        <v>2</v>
      </c>
    </row>
    <row r="68" spans="1:4" x14ac:dyDescent="0.45">
      <c r="A68" s="7">
        <v>5.12</v>
      </c>
      <c r="B68">
        <f t="shared" si="2"/>
        <v>0.12000000000000011</v>
      </c>
      <c r="C68">
        <v>1</v>
      </c>
      <c r="D68">
        <v>2</v>
      </c>
    </row>
    <row r="69" spans="1:4" x14ac:dyDescent="0.45">
      <c r="A69" s="7">
        <v>5.13</v>
      </c>
      <c r="B69">
        <f t="shared" si="2"/>
        <v>0.12999999999999989</v>
      </c>
      <c r="C69">
        <v>1</v>
      </c>
      <c r="D69">
        <v>2</v>
      </c>
    </row>
    <row r="70" spans="1:4" x14ac:dyDescent="0.45">
      <c r="A70" s="7">
        <v>5.13</v>
      </c>
      <c r="B70">
        <f t="shared" si="2"/>
        <v>0.12999999999999989</v>
      </c>
      <c r="C70">
        <v>1</v>
      </c>
      <c r="D70">
        <v>2</v>
      </c>
    </row>
    <row r="71" spans="1:4" x14ac:dyDescent="0.45">
      <c r="A71" s="7">
        <v>5.13</v>
      </c>
      <c r="B71">
        <f t="shared" si="2"/>
        <v>0.12999999999999989</v>
      </c>
      <c r="C71">
        <v>1</v>
      </c>
      <c r="D71">
        <v>2</v>
      </c>
    </row>
    <row r="72" spans="1:4" x14ac:dyDescent="0.45">
      <c r="A72" s="7">
        <v>5.14</v>
      </c>
      <c r="B72">
        <f t="shared" si="2"/>
        <v>0.13999999999999968</v>
      </c>
      <c r="C72">
        <v>1</v>
      </c>
      <c r="D72">
        <v>2</v>
      </c>
    </row>
    <row r="73" spans="1:4" x14ac:dyDescent="0.45">
      <c r="A73" s="7">
        <v>5.17</v>
      </c>
      <c r="B73">
        <f t="shared" si="2"/>
        <v>0.16999999999999993</v>
      </c>
      <c r="C73">
        <v>1</v>
      </c>
      <c r="D73">
        <v>2</v>
      </c>
    </row>
    <row r="74" spans="1:4" x14ac:dyDescent="0.45">
      <c r="A74" s="7">
        <v>5.17</v>
      </c>
      <c r="B74">
        <f t="shared" si="2"/>
        <v>0.16999999999999993</v>
      </c>
      <c r="C74">
        <v>1</v>
      </c>
      <c r="D74">
        <v>2</v>
      </c>
    </row>
    <row r="75" spans="1:4" x14ac:dyDescent="0.45">
      <c r="A75" s="7">
        <v>5.18</v>
      </c>
      <c r="B75">
        <f t="shared" si="2"/>
        <v>0.17999999999999972</v>
      </c>
      <c r="C75">
        <v>1</v>
      </c>
      <c r="D75">
        <v>2</v>
      </c>
    </row>
    <row r="76" spans="1:4" x14ac:dyDescent="0.45">
      <c r="A76" s="7">
        <v>5.19</v>
      </c>
      <c r="B76">
        <f t="shared" si="2"/>
        <v>0.19000000000000039</v>
      </c>
      <c r="C76">
        <v>1</v>
      </c>
      <c r="D76">
        <v>2</v>
      </c>
    </row>
    <row r="77" spans="1:4" x14ac:dyDescent="0.45">
      <c r="A77" s="7">
        <v>5.22</v>
      </c>
      <c r="B77">
        <f t="shared" si="2"/>
        <v>0.21999999999999975</v>
      </c>
      <c r="C77">
        <v>1</v>
      </c>
      <c r="D77">
        <v>2</v>
      </c>
    </row>
    <row r="78" spans="1:4" x14ac:dyDescent="0.45">
      <c r="A78" s="7">
        <v>5.23</v>
      </c>
      <c r="B78">
        <f t="shared" si="2"/>
        <v>0.23000000000000043</v>
      </c>
      <c r="C78">
        <v>1</v>
      </c>
      <c r="D78">
        <v>2</v>
      </c>
    </row>
    <row r="79" spans="1:4" x14ac:dyDescent="0.45">
      <c r="A79" s="7">
        <v>5.24</v>
      </c>
      <c r="B79">
        <f t="shared" si="2"/>
        <v>0.24000000000000021</v>
      </c>
      <c r="C79">
        <v>1</v>
      </c>
      <c r="D79">
        <v>2</v>
      </c>
    </row>
    <row r="80" spans="1:4" x14ac:dyDescent="0.45">
      <c r="A80" s="7">
        <v>5.24</v>
      </c>
      <c r="B80">
        <f t="shared" si="2"/>
        <v>0.24000000000000021</v>
      </c>
      <c r="C80">
        <v>1</v>
      </c>
      <c r="D80">
        <v>2</v>
      </c>
    </row>
    <row r="81" spans="1:4" x14ac:dyDescent="0.45">
      <c r="A81" s="7">
        <v>5.24</v>
      </c>
      <c r="B81">
        <f t="shared" si="2"/>
        <v>0.24000000000000021</v>
      </c>
      <c r="C81">
        <v>1</v>
      </c>
      <c r="D81">
        <v>2</v>
      </c>
    </row>
    <row r="82" spans="1:4" x14ac:dyDescent="0.45">
      <c r="A82" s="8">
        <v>5.25</v>
      </c>
      <c r="B82">
        <f t="shared" si="2"/>
        <v>0.25</v>
      </c>
      <c r="C82">
        <v>1</v>
      </c>
      <c r="D82">
        <v>2</v>
      </c>
    </row>
    <row r="83" spans="1:4" x14ac:dyDescent="0.45">
      <c r="A83" s="6">
        <v>5.26</v>
      </c>
      <c r="B83">
        <f t="shared" si="2"/>
        <v>0.25999999999999979</v>
      </c>
      <c r="C83">
        <v>1</v>
      </c>
      <c r="D83">
        <v>2</v>
      </c>
    </row>
    <row r="84" spans="1:4" x14ac:dyDescent="0.45">
      <c r="A84" s="7">
        <v>5.26</v>
      </c>
      <c r="B84">
        <f t="shared" si="2"/>
        <v>0.25999999999999979</v>
      </c>
      <c r="C84">
        <v>1</v>
      </c>
      <c r="D84">
        <v>2</v>
      </c>
    </row>
    <row r="85" spans="1:4" x14ac:dyDescent="0.45">
      <c r="A85" s="7">
        <v>5.26</v>
      </c>
      <c r="B85">
        <f t="shared" si="2"/>
        <v>0.25999999999999979</v>
      </c>
      <c r="C85">
        <v>1</v>
      </c>
      <c r="D85">
        <v>2</v>
      </c>
    </row>
    <row r="86" spans="1:4" x14ac:dyDescent="0.45">
      <c r="A86" s="7">
        <v>5.26</v>
      </c>
      <c r="B86">
        <f t="shared" si="2"/>
        <v>0.25999999999999979</v>
      </c>
      <c r="C86">
        <v>1</v>
      </c>
      <c r="D86">
        <v>2</v>
      </c>
    </row>
    <row r="87" spans="1:4" x14ac:dyDescent="0.45">
      <c r="A87" s="7">
        <v>5.27</v>
      </c>
      <c r="B87">
        <f t="shared" si="2"/>
        <v>0.26999999999999957</v>
      </c>
      <c r="C87">
        <v>1</v>
      </c>
      <c r="D87">
        <v>2</v>
      </c>
    </row>
    <row r="88" spans="1:4" x14ac:dyDescent="0.45">
      <c r="A88" s="7">
        <v>5.27</v>
      </c>
      <c r="B88">
        <f t="shared" si="2"/>
        <v>0.26999999999999957</v>
      </c>
      <c r="C88">
        <v>1</v>
      </c>
      <c r="D88">
        <v>2</v>
      </c>
    </row>
    <row r="89" spans="1:4" x14ac:dyDescent="0.45">
      <c r="A89" s="7">
        <v>5.29</v>
      </c>
      <c r="B89">
        <f t="shared" si="2"/>
        <v>0.29000000000000004</v>
      </c>
      <c r="D89">
        <v>2</v>
      </c>
    </row>
    <row r="90" spans="1:4" x14ac:dyDescent="0.45">
      <c r="A90" s="7">
        <v>5.3</v>
      </c>
      <c r="B90">
        <f t="shared" si="2"/>
        <v>0.29999999999999982</v>
      </c>
      <c r="D90">
        <v>2</v>
      </c>
    </row>
    <row r="91" spans="1:4" x14ac:dyDescent="0.45">
      <c r="A91" s="7">
        <v>5.32</v>
      </c>
      <c r="B91">
        <f t="shared" si="2"/>
        <v>0.32000000000000028</v>
      </c>
      <c r="D91">
        <v>2</v>
      </c>
    </row>
    <row r="92" spans="1:4" x14ac:dyDescent="0.45">
      <c r="A92" s="7">
        <v>5.33</v>
      </c>
      <c r="B92">
        <f t="shared" si="2"/>
        <v>0.33000000000000007</v>
      </c>
      <c r="D92">
        <v>2</v>
      </c>
    </row>
    <row r="93" spans="1:4" x14ac:dyDescent="0.45">
      <c r="A93" s="7">
        <v>5.35</v>
      </c>
      <c r="B93">
        <f t="shared" si="2"/>
        <v>0.34999999999999964</v>
      </c>
      <c r="D93">
        <v>2</v>
      </c>
    </row>
    <row r="94" spans="1:4" x14ac:dyDescent="0.45">
      <c r="A94" s="7">
        <v>5.36</v>
      </c>
      <c r="B94">
        <f t="shared" si="2"/>
        <v>0.36000000000000032</v>
      </c>
      <c r="D94">
        <v>2</v>
      </c>
    </row>
    <row r="95" spans="1:4" x14ac:dyDescent="0.45">
      <c r="A95" s="8">
        <v>5.4</v>
      </c>
      <c r="B95">
        <f t="shared" si="2"/>
        <v>0.40000000000000036</v>
      </c>
      <c r="D95">
        <v>2</v>
      </c>
    </row>
    <row r="96" spans="1:4" x14ac:dyDescent="0.45">
      <c r="A96" s="6">
        <v>5.43</v>
      </c>
      <c r="B96">
        <f t="shared" si="2"/>
        <v>0.42999999999999972</v>
      </c>
      <c r="D96">
        <v>2</v>
      </c>
    </row>
    <row r="97" spans="1:4" x14ac:dyDescent="0.45">
      <c r="A97" s="7">
        <v>5.48</v>
      </c>
      <c r="B97">
        <f t="shared" si="2"/>
        <v>0.48000000000000043</v>
      </c>
      <c r="D97">
        <v>2</v>
      </c>
    </row>
    <row r="98" spans="1:4" x14ac:dyDescent="0.45">
      <c r="A98" s="7">
        <v>5.52</v>
      </c>
      <c r="B98">
        <f t="shared" ref="B98:B101" si="3">IF(A98&gt;5,A98-5,5-A98)</f>
        <v>0.51999999999999957</v>
      </c>
      <c r="D98">
        <v>2</v>
      </c>
    </row>
    <row r="99" spans="1:4" x14ac:dyDescent="0.45">
      <c r="A99" s="8">
        <v>5.52</v>
      </c>
      <c r="B99">
        <f t="shared" si="3"/>
        <v>0.51999999999999957</v>
      </c>
      <c r="D99">
        <v>2</v>
      </c>
    </row>
    <row r="100" spans="1:4" x14ac:dyDescent="0.45">
      <c r="A100" s="6">
        <v>5.67</v>
      </c>
      <c r="B100">
        <f t="shared" si="3"/>
        <v>0.66999999999999993</v>
      </c>
    </row>
    <row r="101" spans="1:4" x14ac:dyDescent="0.45">
      <c r="A101" s="8">
        <v>5.67</v>
      </c>
      <c r="B101">
        <f t="shared" si="3"/>
        <v>0.66999999999999993</v>
      </c>
    </row>
  </sheetData>
  <sortState xmlns:xlrd2="http://schemas.microsoft.com/office/spreadsheetml/2017/richdata2" ref="A2:B101">
    <sortCondition ref="A1:A101"/>
  </sortState>
  <conditionalFormatting sqref="C21:C88">
    <cfRule type="cellIs" dxfId="3" priority="2" operator="equal">
      <formula>1</formula>
    </cfRule>
  </conditionalFormatting>
  <conditionalFormatting sqref="D5:D99">
    <cfRule type="cellIs" dxfId="2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5307-C1E5-45F2-AC02-11A97B306C35}">
  <dimension ref="A1:J105"/>
  <sheetViews>
    <sheetView topLeftCell="E1" zoomScale="115" zoomScaleNormal="115" workbookViewId="0">
      <selection activeCell="H99" sqref="H99"/>
    </sheetView>
  </sheetViews>
  <sheetFormatPr defaultRowHeight="14.25" x14ac:dyDescent="0.45"/>
  <cols>
    <col min="1" max="1" width="12.33203125" customWidth="1"/>
    <col min="2" max="2" width="7.46484375" customWidth="1"/>
    <col min="3" max="3" width="12.19921875" customWidth="1"/>
    <col min="4" max="4" width="13.796875" customWidth="1"/>
    <col min="5" max="5" width="10.33203125" bestFit="1" customWidth="1"/>
    <col min="7" max="7" width="15.33203125" customWidth="1"/>
    <col min="8" max="8" width="8.53125" customWidth="1"/>
    <col min="9" max="9" width="15.3984375" customWidth="1"/>
    <col min="10" max="10" width="14.19921875" customWidth="1"/>
    <col min="15" max="15" width="9.06640625" customWidth="1"/>
  </cols>
  <sheetData>
    <row r="1" spans="1:10" ht="24.4" customHeight="1" thickBot="1" x14ac:dyDescent="0.5">
      <c r="A1" s="23" t="s">
        <v>5</v>
      </c>
      <c r="B1" s="24" t="s">
        <v>4</v>
      </c>
      <c r="C1" s="24" t="s">
        <v>6</v>
      </c>
      <c r="D1" s="24" t="s">
        <v>24</v>
      </c>
      <c r="F1" s="3"/>
      <c r="G1" s="2"/>
      <c r="H1" s="2"/>
      <c r="I1" s="2"/>
      <c r="J1" s="2"/>
    </row>
    <row r="2" spans="1:10" x14ac:dyDescent="0.45">
      <c r="A2" s="5">
        <v>1</v>
      </c>
      <c r="B2" s="5">
        <v>5.35</v>
      </c>
      <c r="C2" s="5">
        <f>B2-$F$2</f>
        <v>0.39399999999999924</v>
      </c>
      <c r="D2" s="22">
        <f>C2^2</f>
        <v>0.1552359999999994</v>
      </c>
      <c r="F2" s="2">
        <f>AVERAGE(B2:B101)</f>
        <v>4.9560000000000004</v>
      </c>
      <c r="G2" s="11">
        <v>0</v>
      </c>
      <c r="H2" s="11"/>
      <c r="I2" s="11">
        <f>(1/99 * 10.474)^0.5</f>
        <v>0.32526601389936177</v>
      </c>
      <c r="J2" s="11">
        <f>1/(I2*(2*PI())^0.5)</f>
        <v>1.2265108045529363</v>
      </c>
    </row>
    <row r="3" spans="1:10" x14ac:dyDescent="0.45">
      <c r="A3" s="3">
        <f>IF(A2 &gt; 0, A2+1, A2+1)</f>
        <v>2</v>
      </c>
      <c r="B3" s="3">
        <v>4.59</v>
      </c>
      <c r="C3" s="3">
        <f t="shared" ref="C3:C66" si="0">B3-$F$2</f>
        <v>-0.36600000000000055</v>
      </c>
      <c r="D3" s="10">
        <f t="shared" ref="D3:D66" si="1">C3^2</f>
        <v>0.13395600000000041</v>
      </c>
    </row>
    <row r="4" spans="1:10" x14ac:dyDescent="0.45">
      <c r="A4" s="3">
        <f t="shared" ref="A4:A67" si="2">IF(A3 &gt; 0, A3+1, A3+1)</f>
        <v>3</v>
      </c>
      <c r="B4" s="3">
        <v>4.45</v>
      </c>
      <c r="C4" s="3">
        <f t="shared" si="0"/>
        <v>-0.50600000000000023</v>
      </c>
      <c r="D4" s="10">
        <f t="shared" si="1"/>
        <v>0.25603600000000021</v>
      </c>
      <c r="F4" t="s">
        <v>8</v>
      </c>
      <c r="G4">
        <f>MAX(B4:B103)</f>
        <v>5.67</v>
      </c>
    </row>
    <row r="5" spans="1:10" x14ac:dyDescent="0.45">
      <c r="A5" s="3">
        <f t="shared" si="2"/>
        <v>4</v>
      </c>
      <c r="B5" s="3">
        <v>4.46</v>
      </c>
      <c r="C5" s="3">
        <f t="shared" si="0"/>
        <v>-0.49600000000000044</v>
      </c>
      <c r="D5" s="10">
        <f t="shared" si="1"/>
        <v>0.24601600000000043</v>
      </c>
      <c r="F5" t="s">
        <v>9</v>
      </c>
      <c r="G5">
        <f>MIN(B4:B103)</f>
        <v>4.2</v>
      </c>
    </row>
    <row r="6" spans="1:10" x14ac:dyDescent="0.45">
      <c r="A6" s="3">
        <f t="shared" si="2"/>
        <v>5</v>
      </c>
      <c r="B6" s="3">
        <v>4.57</v>
      </c>
      <c r="C6" s="3">
        <f t="shared" si="0"/>
        <v>-0.38600000000000012</v>
      </c>
      <c r="D6" s="10">
        <f t="shared" si="1"/>
        <v>0.1489960000000001</v>
      </c>
      <c r="F6" t="s">
        <v>34</v>
      </c>
      <c r="G6" s="13">
        <f>(G4-G5)/9.8</f>
        <v>0.14999999999999997</v>
      </c>
    </row>
    <row r="7" spans="1:10" x14ac:dyDescent="0.45">
      <c r="A7" s="3">
        <f t="shared" si="2"/>
        <v>6</v>
      </c>
      <c r="B7" s="3">
        <v>4.32</v>
      </c>
      <c r="C7" s="3">
        <f t="shared" si="0"/>
        <v>-0.63600000000000012</v>
      </c>
      <c r="D7" s="10">
        <f t="shared" si="1"/>
        <v>0.40449600000000013</v>
      </c>
    </row>
    <row r="8" spans="1:10" x14ac:dyDescent="0.45">
      <c r="A8" s="3">
        <f t="shared" si="2"/>
        <v>7</v>
      </c>
      <c r="B8" s="3">
        <v>4.97</v>
      </c>
      <c r="C8" s="3">
        <f t="shared" si="0"/>
        <v>1.3999999999999346E-2</v>
      </c>
      <c r="D8" s="10">
        <f t="shared" si="1"/>
        <v>1.959999999999817E-4</v>
      </c>
      <c r="G8" s="13"/>
    </row>
    <row r="9" spans="1:10" x14ac:dyDescent="0.45">
      <c r="A9" s="3">
        <f t="shared" si="2"/>
        <v>8</v>
      </c>
      <c r="B9" s="3">
        <v>5.26</v>
      </c>
      <c r="C9" s="3">
        <f t="shared" si="0"/>
        <v>0.30399999999999938</v>
      </c>
      <c r="D9" s="10">
        <f t="shared" si="1"/>
        <v>9.2415999999999623E-2</v>
      </c>
    </row>
    <row r="10" spans="1:10" x14ac:dyDescent="0.45">
      <c r="A10" s="3">
        <f t="shared" si="2"/>
        <v>9</v>
      </c>
      <c r="B10" s="3">
        <v>4.53</v>
      </c>
      <c r="C10" s="3">
        <f t="shared" si="0"/>
        <v>-0.42600000000000016</v>
      </c>
      <c r="D10" s="10">
        <f t="shared" si="1"/>
        <v>0.18147600000000014</v>
      </c>
    </row>
    <row r="11" spans="1:10" x14ac:dyDescent="0.45">
      <c r="A11" s="3">
        <f t="shared" si="2"/>
        <v>10</v>
      </c>
      <c r="B11" s="3">
        <v>4.3</v>
      </c>
      <c r="C11" s="3">
        <f t="shared" si="0"/>
        <v>-0.65600000000000058</v>
      </c>
      <c r="D11" s="10">
        <f t="shared" si="1"/>
        <v>0.43033600000000077</v>
      </c>
    </row>
    <row r="12" spans="1:10" x14ac:dyDescent="0.45">
      <c r="A12" s="3">
        <f t="shared" si="2"/>
        <v>11</v>
      </c>
      <c r="B12" s="3">
        <v>4.45</v>
      </c>
      <c r="C12" s="3">
        <f t="shared" si="0"/>
        <v>-0.50600000000000023</v>
      </c>
      <c r="D12" s="10">
        <f t="shared" si="1"/>
        <v>0.25603600000000021</v>
      </c>
    </row>
    <row r="13" spans="1:10" x14ac:dyDescent="0.45">
      <c r="A13" s="3">
        <f t="shared" si="2"/>
        <v>12</v>
      </c>
      <c r="B13" s="3">
        <v>4.32</v>
      </c>
      <c r="C13" s="3">
        <f t="shared" si="0"/>
        <v>-0.63600000000000012</v>
      </c>
      <c r="D13" s="10">
        <f t="shared" si="1"/>
        <v>0.40449600000000013</v>
      </c>
    </row>
    <row r="14" spans="1:10" x14ac:dyDescent="0.45">
      <c r="A14" s="3">
        <f t="shared" si="2"/>
        <v>13</v>
      </c>
      <c r="B14" s="3">
        <v>4.5999999999999996</v>
      </c>
      <c r="C14" s="3">
        <f t="shared" si="0"/>
        <v>-0.35600000000000076</v>
      </c>
      <c r="D14" s="10">
        <f t="shared" si="1"/>
        <v>0.12673600000000054</v>
      </c>
    </row>
    <row r="15" spans="1:10" x14ac:dyDescent="0.45">
      <c r="A15" s="3">
        <f t="shared" si="2"/>
        <v>14</v>
      </c>
      <c r="B15" s="3">
        <v>4.75</v>
      </c>
      <c r="C15" s="3">
        <f t="shared" si="0"/>
        <v>-0.20600000000000041</v>
      </c>
      <c r="D15" s="10">
        <f t="shared" si="1"/>
        <v>4.2436000000000168E-2</v>
      </c>
    </row>
    <row r="16" spans="1:10" x14ac:dyDescent="0.45">
      <c r="A16" s="3">
        <f t="shared" si="2"/>
        <v>15</v>
      </c>
      <c r="B16" s="3">
        <v>4.99</v>
      </c>
      <c r="C16" s="3">
        <f t="shared" si="0"/>
        <v>3.3999999999999808E-2</v>
      </c>
      <c r="D16" s="10">
        <f t="shared" si="1"/>
        <v>1.1559999999999869E-3</v>
      </c>
    </row>
    <row r="17" spans="1:4" x14ac:dyDescent="0.45">
      <c r="A17" s="3">
        <f t="shared" si="2"/>
        <v>16</v>
      </c>
      <c r="B17" s="3">
        <v>4.8899999999999997</v>
      </c>
      <c r="C17" s="3">
        <f t="shared" si="0"/>
        <v>-6.6000000000000725E-2</v>
      </c>
      <c r="D17" s="10">
        <f t="shared" si="1"/>
        <v>4.3560000000000959E-3</v>
      </c>
    </row>
    <row r="18" spans="1:4" x14ac:dyDescent="0.45">
      <c r="A18" s="3">
        <f t="shared" si="2"/>
        <v>17</v>
      </c>
      <c r="B18" s="3">
        <v>4.71</v>
      </c>
      <c r="C18" s="3">
        <f t="shared" si="0"/>
        <v>-0.24600000000000044</v>
      </c>
      <c r="D18" s="10">
        <f t="shared" si="1"/>
        <v>6.0516000000000215E-2</v>
      </c>
    </row>
    <row r="19" spans="1:4" x14ac:dyDescent="0.45">
      <c r="A19" s="3">
        <f t="shared" si="2"/>
        <v>18</v>
      </c>
      <c r="B19" s="3">
        <v>4.95</v>
      </c>
      <c r="C19" s="3">
        <f t="shared" si="0"/>
        <v>-6.0000000000002274E-3</v>
      </c>
      <c r="D19" s="10">
        <f t="shared" si="1"/>
        <v>3.6000000000002732E-5</v>
      </c>
    </row>
    <row r="20" spans="1:4" x14ac:dyDescent="0.45">
      <c r="A20" s="3">
        <f t="shared" si="2"/>
        <v>19</v>
      </c>
      <c r="B20" s="3">
        <v>4.46</v>
      </c>
      <c r="C20" s="3">
        <f t="shared" si="0"/>
        <v>-0.49600000000000044</v>
      </c>
      <c r="D20" s="10">
        <f t="shared" si="1"/>
        <v>0.24601600000000043</v>
      </c>
    </row>
    <row r="21" spans="1:4" x14ac:dyDescent="0.45">
      <c r="A21" s="3">
        <f t="shared" si="2"/>
        <v>20</v>
      </c>
      <c r="B21" s="3">
        <v>4.49</v>
      </c>
      <c r="C21" s="3">
        <f t="shared" si="0"/>
        <v>-0.46600000000000019</v>
      </c>
      <c r="D21" s="10">
        <f t="shared" si="1"/>
        <v>0.21715600000000018</v>
      </c>
    </row>
    <row r="22" spans="1:4" x14ac:dyDescent="0.45">
      <c r="A22" s="3">
        <f t="shared" si="2"/>
        <v>21</v>
      </c>
      <c r="B22" s="3">
        <v>4.91</v>
      </c>
      <c r="C22" s="3">
        <f t="shared" si="0"/>
        <v>-4.6000000000000263E-2</v>
      </c>
      <c r="D22" s="10">
        <f t="shared" si="1"/>
        <v>2.1160000000000241E-3</v>
      </c>
    </row>
    <row r="23" spans="1:4" x14ac:dyDescent="0.45">
      <c r="A23" s="3">
        <f t="shared" si="2"/>
        <v>22</v>
      </c>
      <c r="B23" s="3">
        <v>5.26</v>
      </c>
      <c r="C23" s="3">
        <f t="shared" si="0"/>
        <v>0.30399999999999938</v>
      </c>
      <c r="D23" s="10">
        <f t="shared" si="1"/>
        <v>9.2415999999999623E-2</v>
      </c>
    </row>
    <row r="24" spans="1:4" x14ac:dyDescent="0.45">
      <c r="A24" s="3">
        <f t="shared" si="2"/>
        <v>23</v>
      </c>
      <c r="B24" s="3">
        <v>4.47</v>
      </c>
      <c r="C24" s="3">
        <f t="shared" si="0"/>
        <v>-0.48600000000000065</v>
      </c>
      <c r="D24" s="10">
        <f t="shared" si="1"/>
        <v>0.23619600000000063</v>
      </c>
    </row>
    <row r="25" spans="1:4" x14ac:dyDescent="0.45">
      <c r="A25" s="3">
        <f t="shared" si="2"/>
        <v>24</v>
      </c>
      <c r="B25" s="3">
        <v>5.14</v>
      </c>
      <c r="C25" s="3">
        <f t="shared" si="0"/>
        <v>0.18399999999999928</v>
      </c>
      <c r="D25" s="10">
        <f t="shared" si="1"/>
        <v>3.3855999999999734E-2</v>
      </c>
    </row>
    <row r="26" spans="1:4" x14ac:dyDescent="0.45">
      <c r="A26" s="3">
        <f t="shared" si="2"/>
        <v>25</v>
      </c>
      <c r="B26" s="3">
        <v>4.84</v>
      </c>
      <c r="C26" s="3">
        <f t="shared" si="0"/>
        <v>-0.11600000000000055</v>
      </c>
      <c r="D26" s="10">
        <f t="shared" si="1"/>
        <v>1.3456000000000128E-2</v>
      </c>
    </row>
    <row r="27" spans="1:4" x14ac:dyDescent="0.45">
      <c r="A27" s="3">
        <f t="shared" si="2"/>
        <v>26</v>
      </c>
      <c r="B27" s="3">
        <v>5.0199999999999996</v>
      </c>
      <c r="C27" s="3">
        <f t="shared" si="0"/>
        <v>6.3999999999999169E-2</v>
      </c>
      <c r="D27" s="10">
        <f t="shared" si="1"/>
        <v>4.095999999999894E-3</v>
      </c>
    </row>
    <row r="28" spans="1:4" x14ac:dyDescent="0.45">
      <c r="A28" s="3">
        <f t="shared" si="2"/>
        <v>27</v>
      </c>
      <c r="B28" s="3">
        <v>4.72</v>
      </c>
      <c r="C28" s="3">
        <f t="shared" si="0"/>
        <v>-0.23600000000000065</v>
      </c>
      <c r="D28" s="10">
        <f t="shared" si="1"/>
        <v>5.5696000000000308E-2</v>
      </c>
    </row>
    <row r="29" spans="1:4" x14ac:dyDescent="0.45">
      <c r="A29" s="3">
        <f t="shared" si="2"/>
        <v>28</v>
      </c>
      <c r="B29" s="3">
        <v>4.53</v>
      </c>
      <c r="C29" s="3">
        <f t="shared" si="0"/>
        <v>-0.42600000000000016</v>
      </c>
      <c r="D29" s="10">
        <f t="shared" si="1"/>
        <v>0.18147600000000014</v>
      </c>
    </row>
    <row r="30" spans="1:4" x14ac:dyDescent="0.45">
      <c r="A30" s="3">
        <f t="shared" si="2"/>
        <v>29</v>
      </c>
      <c r="B30" s="3">
        <v>4.5</v>
      </c>
      <c r="C30" s="3">
        <f t="shared" si="0"/>
        <v>-0.45600000000000041</v>
      </c>
      <c r="D30" s="10">
        <f t="shared" si="1"/>
        <v>0.20793600000000037</v>
      </c>
    </row>
    <row r="31" spans="1:4" x14ac:dyDescent="0.45">
      <c r="A31" s="3">
        <f t="shared" si="2"/>
        <v>30</v>
      </c>
      <c r="B31" s="3">
        <v>4.66</v>
      </c>
      <c r="C31" s="3">
        <f t="shared" si="0"/>
        <v>-0.29600000000000026</v>
      </c>
      <c r="D31" s="10">
        <f t="shared" si="1"/>
        <v>8.7616000000000152E-2</v>
      </c>
    </row>
    <row r="32" spans="1:4" x14ac:dyDescent="0.45">
      <c r="A32" s="3">
        <f t="shared" si="2"/>
        <v>31</v>
      </c>
      <c r="B32" s="3">
        <v>4.2699999999999996</v>
      </c>
      <c r="C32" s="3">
        <f t="shared" si="0"/>
        <v>-0.68600000000000083</v>
      </c>
      <c r="D32" s="10">
        <f t="shared" si="1"/>
        <v>0.47059600000000112</v>
      </c>
    </row>
    <row r="33" spans="1:4" x14ac:dyDescent="0.45">
      <c r="A33" s="3">
        <f t="shared" si="2"/>
        <v>32</v>
      </c>
      <c r="B33" s="3">
        <v>4.62</v>
      </c>
      <c r="C33" s="3">
        <f t="shared" si="0"/>
        <v>-0.3360000000000003</v>
      </c>
      <c r="D33" s="10">
        <f t="shared" si="1"/>
        <v>0.1128960000000002</v>
      </c>
    </row>
    <row r="34" spans="1:4" x14ac:dyDescent="0.45">
      <c r="A34" s="3">
        <f t="shared" si="2"/>
        <v>33</v>
      </c>
      <c r="B34" s="3">
        <v>4.93</v>
      </c>
      <c r="C34" s="3">
        <f t="shared" si="0"/>
        <v>-2.6000000000000689E-2</v>
      </c>
      <c r="D34" s="10">
        <f t="shared" si="1"/>
        <v>6.7600000000003584E-4</v>
      </c>
    </row>
    <row r="35" spans="1:4" x14ac:dyDescent="0.45">
      <c r="A35" s="3">
        <f t="shared" si="2"/>
        <v>34</v>
      </c>
      <c r="B35" s="3">
        <v>5.12</v>
      </c>
      <c r="C35" s="3">
        <f t="shared" si="0"/>
        <v>0.1639999999999997</v>
      </c>
      <c r="D35" s="10">
        <f t="shared" si="1"/>
        <v>2.6895999999999903E-2</v>
      </c>
    </row>
    <row r="36" spans="1:4" x14ac:dyDescent="0.45">
      <c r="A36" s="3">
        <f t="shared" si="2"/>
        <v>35</v>
      </c>
      <c r="B36" s="3">
        <v>4.74</v>
      </c>
      <c r="C36" s="3">
        <f t="shared" si="0"/>
        <v>-0.21600000000000019</v>
      </c>
      <c r="D36" s="10">
        <f t="shared" si="1"/>
        <v>4.6656000000000086E-2</v>
      </c>
    </row>
    <row r="37" spans="1:4" x14ac:dyDescent="0.45">
      <c r="A37" s="3">
        <f t="shared" si="2"/>
        <v>36</v>
      </c>
      <c r="B37" s="3">
        <v>5.26</v>
      </c>
      <c r="C37" s="3">
        <f t="shared" si="0"/>
        <v>0.30399999999999938</v>
      </c>
      <c r="D37" s="10">
        <f t="shared" si="1"/>
        <v>9.2415999999999623E-2</v>
      </c>
    </row>
    <row r="38" spans="1:4" x14ac:dyDescent="0.45">
      <c r="A38" s="3">
        <f t="shared" si="2"/>
        <v>37</v>
      </c>
      <c r="B38" s="3">
        <v>4.6100000000000003</v>
      </c>
      <c r="C38" s="3">
        <f t="shared" si="0"/>
        <v>-0.34600000000000009</v>
      </c>
      <c r="D38" s="10">
        <f t="shared" si="1"/>
        <v>0.11971600000000006</v>
      </c>
    </row>
    <row r="39" spans="1:4" x14ac:dyDescent="0.45">
      <c r="A39" s="3">
        <f t="shared" si="2"/>
        <v>38</v>
      </c>
      <c r="B39" s="3">
        <v>5.12</v>
      </c>
      <c r="C39" s="3">
        <f t="shared" si="0"/>
        <v>0.1639999999999997</v>
      </c>
      <c r="D39" s="10">
        <f t="shared" si="1"/>
        <v>2.6895999999999903E-2</v>
      </c>
    </row>
    <row r="40" spans="1:4" x14ac:dyDescent="0.45">
      <c r="A40" s="3">
        <f t="shared" si="2"/>
        <v>39</v>
      </c>
      <c r="B40" s="3">
        <v>4.7699999999999996</v>
      </c>
      <c r="C40" s="3">
        <f t="shared" si="0"/>
        <v>-0.18600000000000083</v>
      </c>
      <c r="D40" s="10">
        <f t="shared" si="1"/>
        <v>3.4596000000000307E-2</v>
      </c>
    </row>
    <row r="41" spans="1:4" x14ac:dyDescent="0.45">
      <c r="A41" s="3">
        <f t="shared" si="2"/>
        <v>40</v>
      </c>
      <c r="B41" s="3">
        <v>4.92</v>
      </c>
      <c r="C41" s="3">
        <f t="shared" si="0"/>
        <v>-3.6000000000000476E-2</v>
      </c>
      <c r="D41" s="10">
        <f t="shared" si="1"/>
        <v>1.2960000000000343E-3</v>
      </c>
    </row>
    <row r="42" spans="1:4" x14ac:dyDescent="0.45">
      <c r="A42" s="3">
        <f t="shared" si="2"/>
        <v>41</v>
      </c>
      <c r="B42" s="3">
        <v>5.03</v>
      </c>
      <c r="C42" s="3">
        <f t="shared" si="0"/>
        <v>7.3999999999999844E-2</v>
      </c>
      <c r="D42" s="10">
        <f t="shared" si="1"/>
        <v>5.4759999999999765E-3</v>
      </c>
    </row>
    <row r="43" spans="1:4" x14ac:dyDescent="0.45">
      <c r="A43" s="3">
        <f t="shared" si="2"/>
        <v>42</v>
      </c>
      <c r="B43" s="3">
        <v>5.24</v>
      </c>
      <c r="C43" s="3">
        <f t="shared" si="0"/>
        <v>0.28399999999999981</v>
      </c>
      <c r="D43" s="10">
        <f t="shared" si="1"/>
        <v>8.0655999999999894E-2</v>
      </c>
    </row>
    <row r="44" spans="1:4" x14ac:dyDescent="0.45">
      <c r="A44" s="3">
        <f t="shared" si="2"/>
        <v>43</v>
      </c>
      <c r="B44" s="3">
        <v>4.84</v>
      </c>
      <c r="C44" s="3">
        <f t="shared" si="0"/>
        <v>-0.11600000000000055</v>
      </c>
      <c r="D44" s="10">
        <f t="shared" si="1"/>
        <v>1.3456000000000128E-2</v>
      </c>
    </row>
    <row r="45" spans="1:4" x14ac:dyDescent="0.45">
      <c r="A45" s="3">
        <f t="shared" si="2"/>
        <v>44</v>
      </c>
      <c r="B45" s="3">
        <v>4.93</v>
      </c>
      <c r="C45" s="3">
        <f t="shared" si="0"/>
        <v>-2.6000000000000689E-2</v>
      </c>
      <c r="D45" s="10">
        <f t="shared" si="1"/>
        <v>6.7600000000003584E-4</v>
      </c>
    </row>
    <row r="46" spans="1:4" x14ac:dyDescent="0.45">
      <c r="A46" s="3">
        <f t="shared" si="2"/>
        <v>45</v>
      </c>
      <c r="B46" s="3">
        <v>5.17</v>
      </c>
      <c r="C46" s="3">
        <f t="shared" si="0"/>
        <v>0.21399999999999952</v>
      </c>
      <c r="D46" s="10">
        <f t="shared" si="1"/>
        <v>4.5795999999999795E-2</v>
      </c>
    </row>
    <row r="47" spans="1:4" x14ac:dyDescent="0.45">
      <c r="A47" s="3">
        <f t="shared" si="2"/>
        <v>46</v>
      </c>
      <c r="B47" s="3">
        <v>4.8600000000000003</v>
      </c>
      <c r="C47" s="3">
        <f t="shared" si="0"/>
        <v>-9.6000000000000085E-2</v>
      </c>
      <c r="D47" s="10">
        <f t="shared" si="1"/>
        <v>9.2160000000000158E-3</v>
      </c>
    </row>
    <row r="48" spans="1:4" x14ac:dyDescent="0.45">
      <c r="A48" s="3">
        <f t="shared" si="2"/>
        <v>47</v>
      </c>
      <c r="B48" s="3">
        <v>4.63</v>
      </c>
      <c r="C48" s="3">
        <f t="shared" si="0"/>
        <v>-0.32600000000000051</v>
      </c>
      <c r="D48" s="10">
        <f t="shared" si="1"/>
        <v>0.10627600000000033</v>
      </c>
    </row>
    <row r="49" spans="1:4" x14ac:dyDescent="0.45">
      <c r="A49" s="3">
        <f t="shared" si="2"/>
        <v>48</v>
      </c>
      <c r="B49" s="3">
        <v>5.01</v>
      </c>
      <c r="C49" s="3">
        <f t="shared" si="0"/>
        <v>5.3999999999999382E-2</v>
      </c>
      <c r="D49" s="10">
        <f t="shared" si="1"/>
        <v>2.9159999999999334E-3</v>
      </c>
    </row>
    <row r="50" spans="1:4" x14ac:dyDescent="0.45">
      <c r="A50" s="3">
        <f t="shared" si="2"/>
        <v>49</v>
      </c>
      <c r="B50" s="3">
        <v>4.74</v>
      </c>
      <c r="C50" s="3">
        <f t="shared" si="0"/>
        <v>-0.21600000000000019</v>
      </c>
      <c r="D50" s="10">
        <f t="shared" si="1"/>
        <v>4.6656000000000086E-2</v>
      </c>
    </row>
    <row r="51" spans="1:4" x14ac:dyDescent="0.45">
      <c r="A51" s="3">
        <f t="shared" si="2"/>
        <v>50</v>
      </c>
      <c r="B51" s="3">
        <v>5.13</v>
      </c>
      <c r="C51" s="3">
        <f t="shared" si="0"/>
        <v>0.17399999999999949</v>
      </c>
      <c r="D51" s="10">
        <f t="shared" si="1"/>
        <v>3.027599999999982E-2</v>
      </c>
    </row>
    <row r="52" spans="1:4" x14ac:dyDescent="0.45">
      <c r="A52" s="3">
        <f t="shared" si="2"/>
        <v>51</v>
      </c>
      <c r="B52" s="3">
        <v>4.68</v>
      </c>
      <c r="C52" s="3">
        <f t="shared" si="0"/>
        <v>-0.27600000000000069</v>
      </c>
      <c r="D52" s="10">
        <f t="shared" si="1"/>
        <v>7.6176000000000382E-2</v>
      </c>
    </row>
    <row r="53" spans="1:4" x14ac:dyDescent="0.45">
      <c r="A53" s="3">
        <f t="shared" si="2"/>
        <v>52</v>
      </c>
      <c r="B53" s="3">
        <v>5.24</v>
      </c>
      <c r="C53" s="3">
        <f t="shared" si="0"/>
        <v>0.28399999999999981</v>
      </c>
      <c r="D53" s="10">
        <f t="shared" si="1"/>
        <v>8.0655999999999894E-2</v>
      </c>
    </row>
    <row r="54" spans="1:4" x14ac:dyDescent="0.45">
      <c r="A54" s="3">
        <f t="shared" si="2"/>
        <v>53</v>
      </c>
      <c r="B54" s="3">
        <v>5.22</v>
      </c>
      <c r="C54" s="3">
        <f t="shared" si="0"/>
        <v>0.26399999999999935</v>
      </c>
      <c r="D54" s="10">
        <f t="shared" si="1"/>
        <v>6.9695999999999661E-2</v>
      </c>
    </row>
    <row r="55" spans="1:4" x14ac:dyDescent="0.45">
      <c r="A55" s="3">
        <f t="shared" si="2"/>
        <v>54</v>
      </c>
      <c r="B55" s="3">
        <v>4.82</v>
      </c>
      <c r="C55" s="3">
        <f t="shared" si="0"/>
        <v>-0.13600000000000012</v>
      </c>
      <c r="D55" s="10">
        <f t="shared" si="1"/>
        <v>1.8496000000000033E-2</v>
      </c>
    </row>
    <row r="56" spans="1:4" x14ac:dyDescent="0.45">
      <c r="A56" s="3">
        <f t="shared" si="2"/>
        <v>55</v>
      </c>
      <c r="B56" s="3">
        <v>5.0599999999999996</v>
      </c>
      <c r="C56" s="3">
        <f t="shared" si="0"/>
        <v>0.1039999999999992</v>
      </c>
      <c r="D56" s="10">
        <f t="shared" si="1"/>
        <v>1.0815999999999834E-2</v>
      </c>
    </row>
    <row r="57" spans="1:4" x14ac:dyDescent="0.45">
      <c r="A57" s="3">
        <f t="shared" si="2"/>
        <v>56</v>
      </c>
      <c r="B57" s="3">
        <v>4.8899999999999997</v>
      </c>
      <c r="C57" s="3">
        <f t="shared" si="0"/>
        <v>-6.6000000000000725E-2</v>
      </c>
      <c r="D57" s="10">
        <f t="shared" si="1"/>
        <v>4.3560000000000959E-3</v>
      </c>
    </row>
    <row r="58" spans="1:4" x14ac:dyDescent="0.45">
      <c r="A58" s="3">
        <f t="shared" si="2"/>
        <v>57</v>
      </c>
      <c r="B58" s="3">
        <v>4.84</v>
      </c>
      <c r="C58" s="3">
        <f t="shared" si="0"/>
        <v>-0.11600000000000055</v>
      </c>
      <c r="D58" s="10">
        <f t="shared" si="1"/>
        <v>1.3456000000000128E-2</v>
      </c>
    </row>
    <row r="59" spans="1:4" x14ac:dyDescent="0.45">
      <c r="A59" s="3">
        <f t="shared" si="2"/>
        <v>58</v>
      </c>
      <c r="B59" s="3">
        <v>5.67</v>
      </c>
      <c r="C59" s="3">
        <f t="shared" si="0"/>
        <v>0.71399999999999952</v>
      </c>
      <c r="D59" s="10">
        <f t="shared" si="1"/>
        <v>0.50979599999999936</v>
      </c>
    </row>
    <row r="60" spans="1:4" x14ac:dyDescent="0.45">
      <c r="A60" s="3">
        <f t="shared" si="2"/>
        <v>59</v>
      </c>
      <c r="B60" s="3">
        <v>5.17</v>
      </c>
      <c r="C60" s="3">
        <f t="shared" si="0"/>
        <v>0.21399999999999952</v>
      </c>
      <c r="D60" s="10">
        <f t="shared" si="1"/>
        <v>4.5795999999999795E-2</v>
      </c>
    </row>
    <row r="61" spans="1:4" x14ac:dyDescent="0.45">
      <c r="A61" s="3">
        <f t="shared" si="2"/>
        <v>60</v>
      </c>
      <c r="B61" s="3">
        <v>5.26</v>
      </c>
      <c r="C61" s="3">
        <f t="shared" si="0"/>
        <v>0.30399999999999938</v>
      </c>
      <c r="D61" s="10">
        <f t="shared" si="1"/>
        <v>9.2415999999999623E-2</v>
      </c>
    </row>
    <row r="62" spans="1:4" x14ac:dyDescent="0.45">
      <c r="A62" s="3">
        <f t="shared" si="2"/>
        <v>61</v>
      </c>
      <c r="B62" s="3">
        <v>4.72</v>
      </c>
      <c r="C62" s="3">
        <f t="shared" si="0"/>
        <v>-0.23600000000000065</v>
      </c>
      <c r="D62" s="10">
        <f t="shared" si="1"/>
        <v>5.5696000000000308E-2</v>
      </c>
    </row>
    <row r="63" spans="1:4" x14ac:dyDescent="0.45">
      <c r="A63" s="3">
        <f t="shared" si="2"/>
        <v>62</v>
      </c>
      <c r="B63" s="3">
        <v>5.29</v>
      </c>
      <c r="C63" s="3">
        <f t="shared" si="0"/>
        <v>0.33399999999999963</v>
      </c>
      <c r="D63" s="10">
        <f t="shared" si="1"/>
        <v>0.11155599999999975</v>
      </c>
    </row>
    <row r="64" spans="1:4" x14ac:dyDescent="0.45">
      <c r="A64" s="3">
        <f t="shared" si="2"/>
        <v>63</v>
      </c>
      <c r="B64" s="3">
        <v>4.96</v>
      </c>
      <c r="C64" s="3">
        <f t="shared" si="0"/>
        <v>3.9999999999995595E-3</v>
      </c>
      <c r="D64" s="10">
        <f t="shared" si="1"/>
        <v>1.5999999999996476E-5</v>
      </c>
    </row>
    <row r="65" spans="1:4" x14ac:dyDescent="0.45">
      <c r="A65" s="3">
        <f t="shared" si="2"/>
        <v>64</v>
      </c>
      <c r="B65" s="3">
        <v>4.92</v>
      </c>
      <c r="C65" s="3">
        <f t="shared" si="0"/>
        <v>-3.6000000000000476E-2</v>
      </c>
      <c r="D65" s="10">
        <f t="shared" si="1"/>
        <v>1.2960000000000343E-3</v>
      </c>
    </row>
    <row r="66" spans="1:4" x14ac:dyDescent="0.45">
      <c r="A66" s="3">
        <f t="shared" si="2"/>
        <v>65</v>
      </c>
      <c r="B66" s="3">
        <v>4.2</v>
      </c>
      <c r="C66" s="3">
        <f t="shared" si="0"/>
        <v>-0.75600000000000023</v>
      </c>
      <c r="D66" s="10">
        <f t="shared" si="1"/>
        <v>0.57153600000000038</v>
      </c>
    </row>
    <row r="67" spans="1:4" x14ac:dyDescent="0.45">
      <c r="A67" s="3">
        <f t="shared" si="2"/>
        <v>66</v>
      </c>
      <c r="B67" s="3">
        <v>5.52</v>
      </c>
      <c r="C67" s="3">
        <f t="shared" ref="C67:C100" si="3">B67-$F$2</f>
        <v>0.56399999999999917</v>
      </c>
      <c r="D67" s="10">
        <f t="shared" ref="D67:D100" si="4">C67^2</f>
        <v>0.31809599999999905</v>
      </c>
    </row>
    <row r="68" spans="1:4" x14ac:dyDescent="0.45">
      <c r="A68" s="3">
        <f t="shared" ref="A68:A101" si="5">IF(A67 &gt; 0, A67+1, A67+1)</f>
        <v>67</v>
      </c>
      <c r="B68" s="3">
        <v>5.0999999999999996</v>
      </c>
      <c r="C68" s="3">
        <f t="shared" si="3"/>
        <v>0.14399999999999924</v>
      </c>
      <c r="D68" s="10">
        <f t="shared" si="4"/>
        <v>2.0735999999999782E-2</v>
      </c>
    </row>
    <row r="69" spans="1:4" x14ac:dyDescent="0.45">
      <c r="A69" s="3">
        <f t="shared" si="5"/>
        <v>68</v>
      </c>
      <c r="B69" s="3">
        <v>5.07</v>
      </c>
      <c r="C69" s="3">
        <f t="shared" si="3"/>
        <v>0.11399999999999988</v>
      </c>
      <c r="D69" s="10">
        <f t="shared" si="4"/>
        <v>1.2995999999999973E-2</v>
      </c>
    </row>
    <row r="70" spans="1:4" x14ac:dyDescent="0.45">
      <c r="A70" s="3">
        <f t="shared" si="5"/>
        <v>69</v>
      </c>
      <c r="B70" s="3">
        <v>5.1100000000000003</v>
      </c>
      <c r="C70" s="3">
        <f t="shared" si="3"/>
        <v>0.15399999999999991</v>
      </c>
      <c r="D70" s="10">
        <f t="shared" si="4"/>
        <v>2.3715999999999973E-2</v>
      </c>
    </row>
    <row r="71" spans="1:4" x14ac:dyDescent="0.45">
      <c r="A71" s="3">
        <f t="shared" si="5"/>
        <v>70</v>
      </c>
      <c r="B71" s="3">
        <v>5.0599999999999996</v>
      </c>
      <c r="C71" s="3">
        <f t="shared" si="3"/>
        <v>0.1039999999999992</v>
      </c>
      <c r="D71" s="10">
        <f t="shared" si="4"/>
        <v>1.0815999999999834E-2</v>
      </c>
    </row>
    <row r="72" spans="1:4" x14ac:dyDescent="0.45">
      <c r="A72" s="3">
        <f t="shared" si="5"/>
        <v>71</v>
      </c>
      <c r="B72" s="3">
        <v>5.27</v>
      </c>
      <c r="C72" s="3">
        <f t="shared" si="3"/>
        <v>0.31399999999999917</v>
      </c>
      <c r="D72" s="10">
        <f t="shared" si="4"/>
        <v>9.8595999999999476E-2</v>
      </c>
    </row>
    <row r="73" spans="1:4" x14ac:dyDescent="0.45">
      <c r="A73" s="3">
        <f t="shared" si="5"/>
        <v>72</v>
      </c>
      <c r="B73" s="3">
        <v>4.8499999999999996</v>
      </c>
      <c r="C73" s="3">
        <f t="shared" si="3"/>
        <v>-0.10600000000000076</v>
      </c>
      <c r="D73" s="10">
        <f t="shared" si="4"/>
        <v>1.1236000000000161E-2</v>
      </c>
    </row>
    <row r="74" spans="1:4" x14ac:dyDescent="0.45">
      <c r="A74" s="3">
        <f t="shared" si="5"/>
        <v>73</v>
      </c>
      <c r="B74" s="3">
        <v>5.25</v>
      </c>
      <c r="C74" s="3">
        <f t="shared" si="3"/>
        <v>0.29399999999999959</v>
      </c>
      <c r="D74" s="10">
        <f t="shared" si="4"/>
        <v>8.6435999999999763E-2</v>
      </c>
    </row>
    <row r="75" spans="1:4" x14ac:dyDescent="0.45">
      <c r="A75" s="3">
        <f t="shared" si="5"/>
        <v>74</v>
      </c>
      <c r="B75" s="3">
        <v>5.19</v>
      </c>
      <c r="C75" s="3">
        <f t="shared" si="3"/>
        <v>0.23399999999999999</v>
      </c>
      <c r="D75" s="10">
        <f t="shared" si="4"/>
        <v>5.4755999999999992E-2</v>
      </c>
    </row>
    <row r="76" spans="1:4" x14ac:dyDescent="0.45">
      <c r="A76" s="3">
        <f t="shared" si="5"/>
        <v>75</v>
      </c>
      <c r="B76" s="3">
        <v>4.9000000000000004</v>
      </c>
      <c r="C76" s="3">
        <f t="shared" si="3"/>
        <v>-5.600000000000005E-2</v>
      </c>
      <c r="D76" s="10">
        <f t="shared" si="4"/>
        <v>3.1360000000000055E-3</v>
      </c>
    </row>
    <row r="77" spans="1:4" x14ac:dyDescent="0.45">
      <c r="A77" s="3">
        <f t="shared" si="5"/>
        <v>76</v>
      </c>
      <c r="B77" s="3">
        <v>5.13</v>
      </c>
      <c r="C77" s="3">
        <f t="shared" si="3"/>
        <v>0.17399999999999949</v>
      </c>
      <c r="D77" s="10">
        <f t="shared" si="4"/>
        <v>3.027599999999982E-2</v>
      </c>
    </row>
    <row r="78" spans="1:4" x14ac:dyDescent="0.45">
      <c r="A78" s="3">
        <f t="shared" si="5"/>
        <v>77</v>
      </c>
      <c r="B78" s="3">
        <v>5.01</v>
      </c>
      <c r="C78" s="3">
        <f t="shared" si="3"/>
        <v>5.3999999999999382E-2</v>
      </c>
      <c r="D78" s="10">
        <f t="shared" si="4"/>
        <v>2.9159999999999334E-3</v>
      </c>
    </row>
    <row r="79" spans="1:4" x14ac:dyDescent="0.45">
      <c r="A79" s="3">
        <f t="shared" si="5"/>
        <v>78</v>
      </c>
      <c r="B79" s="3">
        <v>5.08</v>
      </c>
      <c r="C79" s="3">
        <f t="shared" si="3"/>
        <v>0.12399999999999967</v>
      </c>
      <c r="D79" s="10">
        <f t="shared" si="4"/>
        <v>1.5375999999999918E-2</v>
      </c>
    </row>
    <row r="80" spans="1:4" x14ac:dyDescent="0.45">
      <c r="A80" s="3">
        <f t="shared" si="5"/>
        <v>79</v>
      </c>
      <c r="B80" s="3">
        <v>5.32</v>
      </c>
      <c r="C80" s="3">
        <f t="shared" si="3"/>
        <v>0.36399999999999988</v>
      </c>
      <c r="D80" s="10">
        <f t="shared" si="4"/>
        <v>0.13249599999999992</v>
      </c>
    </row>
    <row r="81" spans="1:4" x14ac:dyDescent="0.45">
      <c r="A81" s="3">
        <f t="shared" si="5"/>
        <v>80</v>
      </c>
      <c r="B81" s="3">
        <v>5.24</v>
      </c>
      <c r="C81" s="3">
        <f t="shared" si="3"/>
        <v>0.28399999999999981</v>
      </c>
      <c r="D81" s="10">
        <f t="shared" si="4"/>
        <v>8.0655999999999894E-2</v>
      </c>
    </row>
    <row r="82" spans="1:4" x14ac:dyDescent="0.45">
      <c r="A82" s="3">
        <f t="shared" si="5"/>
        <v>81</v>
      </c>
      <c r="B82" s="3">
        <v>5.09</v>
      </c>
      <c r="C82" s="3">
        <f t="shared" si="3"/>
        <v>0.13399999999999945</v>
      </c>
      <c r="D82" s="10">
        <f t="shared" si="4"/>
        <v>1.7955999999999854E-2</v>
      </c>
    </row>
    <row r="83" spans="1:4" x14ac:dyDescent="0.45">
      <c r="A83" s="3">
        <f t="shared" si="5"/>
        <v>82</v>
      </c>
      <c r="B83" s="3">
        <v>5.33</v>
      </c>
      <c r="C83" s="3">
        <f t="shared" si="3"/>
        <v>0.37399999999999967</v>
      </c>
      <c r="D83" s="10">
        <f t="shared" si="4"/>
        <v>0.13987599999999975</v>
      </c>
    </row>
    <row r="84" spans="1:4" x14ac:dyDescent="0.45">
      <c r="A84" s="3">
        <f t="shared" si="5"/>
        <v>83</v>
      </c>
      <c r="B84" s="3">
        <v>5.67</v>
      </c>
      <c r="C84" s="3">
        <f t="shared" si="3"/>
        <v>0.71399999999999952</v>
      </c>
      <c r="D84" s="10">
        <f t="shared" si="4"/>
        <v>0.50979599999999936</v>
      </c>
    </row>
    <row r="85" spans="1:4" x14ac:dyDescent="0.45">
      <c r="A85" s="3">
        <f t="shared" si="5"/>
        <v>84</v>
      </c>
      <c r="B85" s="3">
        <v>5.52</v>
      </c>
      <c r="C85" s="3">
        <f t="shared" si="3"/>
        <v>0.56399999999999917</v>
      </c>
      <c r="D85" s="10">
        <f t="shared" si="4"/>
        <v>0.31809599999999905</v>
      </c>
    </row>
    <row r="86" spans="1:4" x14ac:dyDescent="0.45">
      <c r="A86" s="3">
        <f t="shared" si="5"/>
        <v>85</v>
      </c>
      <c r="B86" s="3">
        <v>5.13</v>
      </c>
      <c r="C86" s="3">
        <f t="shared" si="3"/>
        <v>0.17399999999999949</v>
      </c>
      <c r="D86" s="10">
        <f t="shared" si="4"/>
        <v>3.027599999999982E-2</v>
      </c>
    </row>
    <row r="87" spans="1:4" x14ac:dyDescent="0.45">
      <c r="A87" s="3">
        <f t="shared" si="5"/>
        <v>86</v>
      </c>
      <c r="B87" s="3">
        <v>5.48</v>
      </c>
      <c r="C87" s="3">
        <f t="shared" si="3"/>
        <v>0.52400000000000002</v>
      </c>
      <c r="D87" s="10">
        <f t="shared" si="4"/>
        <v>0.27457600000000004</v>
      </c>
    </row>
    <row r="88" spans="1:4" x14ac:dyDescent="0.45">
      <c r="A88" s="3">
        <f t="shared" si="5"/>
        <v>87</v>
      </c>
      <c r="B88" s="3">
        <v>5.27</v>
      </c>
      <c r="C88" s="3">
        <f t="shared" si="3"/>
        <v>0.31399999999999917</v>
      </c>
      <c r="D88" s="10">
        <f t="shared" si="4"/>
        <v>9.8595999999999476E-2</v>
      </c>
    </row>
    <row r="89" spans="1:4" x14ac:dyDescent="0.45">
      <c r="A89" s="3">
        <f t="shared" si="5"/>
        <v>88</v>
      </c>
      <c r="B89" s="3">
        <v>5.36</v>
      </c>
      <c r="C89" s="3">
        <f t="shared" si="3"/>
        <v>0.40399999999999991</v>
      </c>
      <c r="D89" s="10">
        <f t="shared" si="4"/>
        <v>0.16321599999999994</v>
      </c>
    </row>
    <row r="90" spans="1:4" x14ac:dyDescent="0.45">
      <c r="A90" s="3">
        <f t="shared" si="5"/>
        <v>89</v>
      </c>
      <c r="B90" s="3">
        <v>4.87</v>
      </c>
      <c r="C90" s="3">
        <f t="shared" si="3"/>
        <v>-8.6000000000000298E-2</v>
      </c>
      <c r="D90" s="10">
        <f t="shared" si="4"/>
        <v>7.396000000000051E-3</v>
      </c>
    </row>
    <row r="91" spans="1:4" x14ac:dyDescent="0.45">
      <c r="A91" s="3">
        <f t="shared" si="5"/>
        <v>90</v>
      </c>
      <c r="B91" s="3">
        <v>5.43</v>
      </c>
      <c r="C91" s="3">
        <f t="shared" si="3"/>
        <v>0.47399999999999931</v>
      </c>
      <c r="D91" s="10">
        <f t="shared" si="4"/>
        <v>0.22467599999999935</v>
      </c>
    </row>
    <row r="92" spans="1:4" x14ac:dyDescent="0.45">
      <c r="A92" s="3">
        <f t="shared" si="5"/>
        <v>91</v>
      </c>
      <c r="B92" s="3">
        <v>5.23</v>
      </c>
      <c r="C92" s="3">
        <f t="shared" si="3"/>
        <v>0.27400000000000002</v>
      </c>
      <c r="D92" s="10">
        <f t="shared" si="4"/>
        <v>7.5076000000000018E-2</v>
      </c>
    </row>
    <row r="93" spans="1:4" x14ac:dyDescent="0.45">
      <c r="A93" s="3">
        <f t="shared" si="5"/>
        <v>92</v>
      </c>
      <c r="B93" s="3">
        <v>5.18</v>
      </c>
      <c r="C93" s="3">
        <f t="shared" si="3"/>
        <v>0.22399999999999931</v>
      </c>
      <c r="D93" s="10">
        <f t="shared" si="4"/>
        <v>5.0175999999999693E-2</v>
      </c>
    </row>
    <row r="94" spans="1:4" x14ac:dyDescent="0.45">
      <c r="A94" s="3">
        <f t="shared" si="5"/>
        <v>93</v>
      </c>
      <c r="B94" s="3">
        <v>4.97</v>
      </c>
      <c r="C94" s="3">
        <f t="shared" si="3"/>
        <v>1.3999999999999346E-2</v>
      </c>
      <c r="D94" s="10">
        <f t="shared" si="4"/>
        <v>1.959999999999817E-4</v>
      </c>
    </row>
    <row r="95" spans="1:4" x14ac:dyDescent="0.45">
      <c r="A95" s="3">
        <f t="shared" si="5"/>
        <v>94</v>
      </c>
      <c r="B95" s="3">
        <v>5.05</v>
      </c>
      <c r="C95" s="3">
        <f t="shared" si="3"/>
        <v>9.3999999999999417E-2</v>
      </c>
      <c r="D95" s="10">
        <f t="shared" si="4"/>
        <v>8.8359999999998908E-3</v>
      </c>
    </row>
    <row r="96" spans="1:4" x14ac:dyDescent="0.45">
      <c r="A96" s="3">
        <f t="shared" si="5"/>
        <v>95</v>
      </c>
      <c r="B96" s="3">
        <v>5.3</v>
      </c>
      <c r="C96" s="3">
        <f t="shared" si="3"/>
        <v>0.34399999999999942</v>
      </c>
      <c r="D96" s="10">
        <f t="shared" si="4"/>
        <v>0.11833599999999959</v>
      </c>
    </row>
    <row r="97" spans="1:5" x14ac:dyDescent="0.45">
      <c r="A97" s="3">
        <f t="shared" si="5"/>
        <v>96</v>
      </c>
      <c r="B97" s="3">
        <v>4.83</v>
      </c>
      <c r="C97" s="3">
        <f t="shared" si="3"/>
        <v>-0.12600000000000033</v>
      </c>
      <c r="D97" s="10">
        <f t="shared" si="4"/>
        <v>1.5876000000000084E-2</v>
      </c>
    </row>
    <row r="98" spans="1:5" x14ac:dyDescent="0.45">
      <c r="A98" s="3">
        <f t="shared" si="5"/>
        <v>97</v>
      </c>
      <c r="B98" s="3">
        <v>5.1100000000000003</v>
      </c>
      <c r="C98" s="3">
        <f t="shared" si="3"/>
        <v>0.15399999999999991</v>
      </c>
      <c r="D98" s="10">
        <f t="shared" si="4"/>
        <v>2.3715999999999973E-2</v>
      </c>
    </row>
    <row r="99" spans="1:5" x14ac:dyDescent="0.45">
      <c r="A99" s="3">
        <f t="shared" si="5"/>
        <v>98</v>
      </c>
      <c r="B99" s="3">
        <v>5.4</v>
      </c>
      <c r="C99" s="3">
        <f t="shared" si="3"/>
        <v>0.44399999999999995</v>
      </c>
      <c r="D99" s="10">
        <f t="shared" si="4"/>
        <v>0.19713599999999995</v>
      </c>
    </row>
    <row r="100" spans="1:5" x14ac:dyDescent="0.45">
      <c r="A100" s="3">
        <f t="shared" si="5"/>
        <v>99</v>
      </c>
      <c r="B100" s="3">
        <v>5.1100000000000003</v>
      </c>
      <c r="C100" s="3">
        <f t="shared" si="3"/>
        <v>0.15399999999999991</v>
      </c>
      <c r="D100" s="10">
        <f t="shared" si="4"/>
        <v>2.3715999999999973E-2</v>
      </c>
    </row>
    <row r="101" spans="1:5" ht="14.65" thickBot="1" x14ac:dyDescent="0.5">
      <c r="A101" s="4">
        <f t="shared" si="5"/>
        <v>100</v>
      </c>
      <c r="B101" s="4">
        <v>4.83</v>
      </c>
      <c r="C101" s="4">
        <f>B101-$F$2</f>
        <v>-0.12600000000000033</v>
      </c>
      <c r="D101" s="15">
        <f>C101^2</f>
        <v>1.5876000000000084E-2</v>
      </c>
    </row>
    <row r="102" spans="1:5" ht="26.25" customHeight="1" x14ac:dyDescent="0.45">
      <c r="A102" s="16"/>
      <c r="B102" s="27"/>
      <c r="C102" s="27"/>
      <c r="D102" s="28"/>
    </row>
    <row r="103" spans="1:5" x14ac:dyDescent="0.45">
      <c r="A103" s="17"/>
      <c r="B103" s="3">
        <f>AVERAGE(B2:B101)</f>
        <v>4.9560000000000004</v>
      </c>
      <c r="C103" s="10">
        <v>0</v>
      </c>
      <c r="D103" s="18">
        <f>((1/99) * 10.474)^0.5</f>
        <v>0.32526601389936177</v>
      </c>
    </row>
    <row r="104" spans="1:5" ht="16.5" customHeight="1" x14ac:dyDescent="0.45">
      <c r="A104" s="17"/>
      <c r="B104" s="2"/>
      <c r="C104" s="2"/>
      <c r="D104" s="30"/>
    </row>
    <row r="105" spans="1:5" ht="14.65" thickBot="1" x14ac:dyDescent="0.5">
      <c r="A105" s="19"/>
      <c r="B105" s="20"/>
      <c r="C105" s="20"/>
      <c r="D105" s="21">
        <f>1/(I2*SQRT(2*PI()))</f>
        <v>1.2265108045529363</v>
      </c>
      <c r="E105" s="12"/>
    </row>
  </sheetData>
  <conditionalFormatting sqref="A102:D105">
    <cfRule type="cellIs" dxfId="1" priority="1" operator="greaterThan">
      <formula>-2</formula>
    </cfRule>
    <cfRule type="cellIs" dxfId="0" priority="2" operator="greaterThan">
      <formula>-1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D264-776A-4861-91D7-D610566796BE}">
  <dimension ref="A1:I20"/>
  <sheetViews>
    <sheetView tabSelected="1" zoomScale="145" zoomScaleNormal="145" workbookViewId="0">
      <selection activeCell="G12" sqref="G12"/>
    </sheetView>
  </sheetViews>
  <sheetFormatPr defaultRowHeight="14.25" x14ac:dyDescent="0.45"/>
  <cols>
    <col min="1" max="1" width="18.06640625" customWidth="1"/>
    <col min="3" max="3" width="13.6640625" customWidth="1"/>
    <col min="5" max="5" width="16.265625" customWidth="1"/>
  </cols>
  <sheetData>
    <row r="1" spans="1:9" x14ac:dyDescent="0.45">
      <c r="A1" s="25" t="s">
        <v>7</v>
      </c>
      <c r="B1" s="26" t="s">
        <v>11</v>
      </c>
      <c r="C1" s="27" t="s">
        <v>25</v>
      </c>
      <c r="D1" s="27" t="s">
        <v>13</v>
      </c>
      <c r="E1" s="28" t="s">
        <v>12</v>
      </c>
      <c r="F1" s="1"/>
      <c r="G1" s="1"/>
      <c r="H1" s="1"/>
      <c r="I1" s="1"/>
    </row>
    <row r="2" spans="1:9" x14ac:dyDescent="0.45">
      <c r="A2" s="29" t="s">
        <v>15</v>
      </c>
      <c r="B2" s="3">
        <v>5</v>
      </c>
      <c r="C2" s="10">
        <f>B2/(100 * 0.15)</f>
        <v>0.33333333333333331</v>
      </c>
      <c r="D2" s="3">
        <f>(4.2 + 4.35)/2</f>
        <v>4.2750000000000004</v>
      </c>
      <c r="E2" s="46">
        <f>1/(Лист2!$I$2 * SQRT(2*PI()))  * EXP(-((Лист3!D2 - Лист2!$F$2)^2 / (2* Лист2!$I$2^2)))</f>
        <v>0.13702997223084989</v>
      </c>
      <c r="F2" s="1"/>
      <c r="G2" s="1"/>
      <c r="H2" s="1"/>
      <c r="I2" s="1"/>
    </row>
    <row r="3" spans="1:9" x14ac:dyDescent="0.45">
      <c r="A3" s="29" t="s">
        <v>14</v>
      </c>
      <c r="B3" s="3">
        <v>7</v>
      </c>
      <c r="C3" s="10">
        <f t="shared" ref="C3:C11" si="0">B3/(100 * 0.15)</f>
        <v>0.46666666666666667</v>
      </c>
      <c r="D3" s="3">
        <f>(4.35 + 4.5)/2</f>
        <v>4.4249999999999998</v>
      </c>
      <c r="E3" s="46">
        <f>1/(Лист2!$I$2 * SQRT(2*PI()))  * EXP(-((Лист3!D3 - Лист2!$F$2)^2 / (2* Лист2!$I$2^2)))</f>
        <v>0.32355992132874095</v>
      </c>
      <c r="F3" s="1"/>
      <c r="G3" s="1"/>
      <c r="H3" s="1"/>
      <c r="I3" s="1"/>
    </row>
    <row r="4" spans="1:9" x14ac:dyDescent="0.45">
      <c r="A4" s="29" t="s">
        <v>18</v>
      </c>
      <c r="B4" s="3">
        <v>8</v>
      </c>
      <c r="C4" s="10">
        <f t="shared" si="0"/>
        <v>0.53333333333333333</v>
      </c>
      <c r="D4" s="3">
        <f>(4.5 + 4.65)/2</f>
        <v>4.5750000000000002</v>
      </c>
      <c r="E4" s="46">
        <f>1/(Лист2!$I$2 * SQRT(2*PI()))  * EXP(-((Лист3!D4 - Лист2!$F$2)^2 / (2* Лист2!$I$2^2)))</f>
        <v>0.61763613482169033</v>
      </c>
      <c r="F4" s="1"/>
      <c r="G4" s="1"/>
      <c r="H4" s="1"/>
      <c r="I4" s="1"/>
    </row>
    <row r="5" spans="1:9" x14ac:dyDescent="0.45">
      <c r="A5" s="29" t="s">
        <v>16</v>
      </c>
      <c r="B5" s="3">
        <v>9</v>
      </c>
      <c r="C5" s="10">
        <f t="shared" si="0"/>
        <v>0.6</v>
      </c>
      <c r="D5" s="3">
        <f>(4.65 + 4.8)/2</f>
        <v>4.7249999999999996</v>
      </c>
      <c r="E5" s="46">
        <f>1/(Лист2!$I$2 * SQRT(2*PI()))  * EXP(-((Лист3!D5 - Лист2!$F$2)^2 / (2* Лист2!$I$2^2)))</f>
        <v>0.95312419828174333</v>
      </c>
      <c r="F5" s="1"/>
      <c r="G5" s="1"/>
      <c r="H5" s="1"/>
      <c r="I5" s="1"/>
    </row>
    <row r="6" spans="1:9" x14ac:dyDescent="0.45">
      <c r="A6" s="29" t="s">
        <v>17</v>
      </c>
      <c r="B6" s="3">
        <v>18</v>
      </c>
      <c r="C6" s="10">
        <f t="shared" si="0"/>
        <v>1.2</v>
      </c>
      <c r="D6" s="3">
        <f>(4.8 + 4.95)/2</f>
        <v>4.875</v>
      </c>
      <c r="E6" s="46">
        <f>1/(Лист2!$I$2 * SQRT(2*PI()))  * EXP(-((Лист3!D6 - Лист2!$F$2)^2 / (2* Лист2!$I$2^2)))</f>
        <v>1.1890636939390031</v>
      </c>
      <c r="F6" s="1"/>
      <c r="G6" s="1"/>
      <c r="H6" s="1"/>
      <c r="I6" s="1"/>
    </row>
    <row r="7" spans="1:9" x14ac:dyDescent="0.45">
      <c r="A7" s="29" t="s">
        <v>19</v>
      </c>
      <c r="B7" s="3">
        <v>15</v>
      </c>
      <c r="C7" s="10">
        <f t="shared" si="0"/>
        <v>1</v>
      </c>
      <c r="D7" s="3">
        <f>(4.95 + 5.1)/2</f>
        <v>5.0250000000000004</v>
      </c>
      <c r="E7" s="46">
        <f>1/(Лист2!$I$2 * SQRT(2*PI()))  * EXP(-((Лист3!D7 - Лист2!$F$2)^2 / (2* Лист2!$I$2^2)))</f>
        <v>1.1992219413544538</v>
      </c>
      <c r="F7" s="1"/>
      <c r="G7" s="1"/>
      <c r="H7" s="1"/>
      <c r="I7" s="1"/>
    </row>
    <row r="8" spans="1:9" x14ac:dyDescent="0.45">
      <c r="A8" s="29" t="s">
        <v>20</v>
      </c>
      <c r="B8" s="3">
        <v>19</v>
      </c>
      <c r="C8" s="10">
        <f t="shared" si="0"/>
        <v>1.2666666666666666</v>
      </c>
      <c r="D8" s="3">
        <f>(5.1 + 5.25)/2</f>
        <v>5.1749999999999998</v>
      </c>
      <c r="E8" s="46">
        <f>1/(Лист2!$I$2 * SQRT(2*PI()))  * EXP(-((Лист3!D8 - Лист2!$F$2)^2 / (2* Лист2!$I$2^2)))</f>
        <v>0.97776128435906684</v>
      </c>
      <c r="F8" s="1"/>
      <c r="G8" s="1"/>
      <c r="H8" s="1"/>
      <c r="I8" s="1"/>
    </row>
    <row r="9" spans="1:9" x14ac:dyDescent="0.45">
      <c r="A9" s="29" t="s">
        <v>21</v>
      </c>
      <c r="B9" s="3">
        <v>13</v>
      </c>
      <c r="C9" s="10">
        <f t="shared" si="0"/>
        <v>0.8666666666666667</v>
      </c>
      <c r="D9" s="3">
        <f>(5.25 + 5.4)/2</f>
        <v>5.3250000000000002</v>
      </c>
      <c r="E9" s="46">
        <f>1/(Лист2!$I$2 * SQRT(2*PI()))  * EXP(-((Лист3!D9 - Лист2!$F$2)^2 / (2* Лист2!$I$2^2)))</f>
        <v>0.64447330312332529</v>
      </c>
      <c r="F9" s="1"/>
      <c r="G9" s="1"/>
      <c r="H9" s="1"/>
      <c r="I9" s="1"/>
    </row>
    <row r="10" spans="1:9" x14ac:dyDescent="0.45">
      <c r="A10" s="29" t="s">
        <v>22</v>
      </c>
      <c r="B10" s="3">
        <v>4</v>
      </c>
      <c r="C10" s="10">
        <f t="shared" si="0"/>
        <v>0.26666666666666666</v>
      </c>
      <c r="D10" s="3">
        <f>(5.4 + 5.55)/2</f>
        <v>5.4749999999999996</v>
      </c>
      <c r="E10" s="46">
        <f>1/(Лист2!$I$2 * SQRT(2*PI()))  * EXP(-((Лист3!D10 - Лист2!$F$2)^2 / (2* Лист2!$I$2^2)))</f>
        <v>0.34341230334071782</v>
      </c>
      <c r="F10" s="1"/>
      <c r="G10" s="1"/>
      <c r="H10" s="1"/>
      <c r="I10" s="1"/>
    </row>
    <row r="11" spans="1:9" ht="14.65" thickBot="1" x14ac:dyDescent="0.5">
      <c r="A11" s="31" t="s">
        <v>23</v>
      </c>
      <c r="B11" s="32">
        <v>2</v>
      </c>
      <c r="C11" s="33">
        <f t="shared" si="0"/>
        <v>0.13333333333333333</v>
      </c>
      <c r="D11" s="32">
        <f>(5.55 + 5.7)/2</f>
        <v>5.625</v>
      </c>
      <c r="E11" s="47">
        <f>1/(Лист2!$I$2 * SQRT(2*PI()))  * EXP(-((Лист3!D11 - Лист2!$F$2)^2 / (2* Лист2!$I$2^2)))</f>
        <v>0.1479331800283783</v>
      </c>
      <c r="F11" s="1"/>
      <c r="G11" s="1"/>
      <c r="H11" s="1"/>
      <c r="I11" s="1"/>
    </row>
    <row r="12" spans="1:9" x14ac:dyDescent="0.4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4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4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4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4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45">
      <c r="A20" s="1"/>
      <c r="B20" s="1"/>
      <c r="C20" s="1"/>
      <c r="D20" s="1"/>
      <c r="E20" s="1"/>
      <c r="F20" s="1"/>
      <c r="G20" s="1"/>
      <c r="H20" s="1"/>
      <c r="I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2E4A7-650F-4AFE-B0B6-1CCA192AAF84}">
  <dimension ref="A1:F6"/>
  <sheetViews>
    <sheetView zoomScale="145" zoomScaleNormal="145" workbookViewId="0">
      <selection activeCell="E8" sqref="E8"/>
    </sheetView>
  </sheetViews>
  <sheetFormatPr defaultRowHeight="14.25" x14ac:dyDescent="0.45"/>
  <cols>
    <col min="1" max="1" width="10.1328125" customWidth="1"/>
    <col min="2" max="2" width="9.06640625" customWidth="1"/>
    <col min="3" max="3" width="9.19921875" bestFit="1" customWidth="1"/>
  </cols>
  <sheetData>
    <row r="1" spans="1:6" x14ac:dyDescent="0.45">
      <c r="A1" s="44"/>
      <c r="B1" s="40" t="s">
        <v>26</v>
      </c>
      <c r="C1" s="40"/>
      <c r="D1" s="40" t="s">
        <v>11</v>
      </c>
      <c r="E1" s="40" t="s">
        <v>29</v>
      </c>
      <c r="F1" s="42" t="s">
        <v>30</v>
      </c>
    </row>
    <row r="2" spans="1:6" x14ac:dyDescent="0.45">
      <c r="A2" s="45"/>
      <c r="B2" s="3" t="s">
        <v>27</v>
      </c>
      <c r="C2" s="3" t="s">
        <v>28</v>
      </c>
      <c r="D2" s="41"/>
      <c r="E2" s="41"/>
      <c r="F2" s="43"/>
    </row>
    <row r="3" spans="1:6" x14ac:dyDescent="0.45">
      <c r="A3" s="34" t="s">
        <v>31</v>
      </c>
      <c r="B3" s="14">
        <f>Лист2!B103-Лист2!D103</f>
        <v>4.6307339861006387</v>
      </c>
      <c r="C3" s="14">
        <f>Лист2!B103+Лист2!D103</f>
        <v>5.2812660138993621</v>
      </c>
      <c r="D3" s="3">
        <v>68</v>
      </c>
      <c r="E3" s="10">
        <v>0.68</v>
      </c>
      <c r="F3" s="30">
        <v>0.68300000000000005</v>
      </c>
    </row>
    <row r="4" spans="1:6" x14ac:dyDescent="0.45">
      <c r="A4" s="29" t="s">
        <v>32</v>
      </c>
      <c r="B4" s="14">
        <f>Лист2!B103-2*Лист2!D103</f>
        <v>4.305467972201277</v>
      </c>
      <c r="C4" s="14">
        <f>Лист2!B103+2*Лист2!D103</f>
        <v>5.6065320277987238</v>
      </c>
      <c r="D4" s="3">
        <v>95</v>
      </c>
      <c r="E4" s="10">
        <v>0.95</v>
      </c>
      <c r="F4" s="30">
        <v>0.95399999999999996</v>
      </c>
    </row>
    <row r="5" spans="1:6" ht="14.65" thickBot="1" x14ac:dyDescent="0.5">
      <c r="A5" s="31" t="s">
        <v>33</v>
      </c>
      <c r="B5" s="35">
        <f>Лист2!B103-3*Лист2!D103</f>
        <v>3.9802019583019153</v>
      </c>
      <c r="C5" s="35">
        <f>Лист2!B103+3*Лист2!D103</f>
        <v>5.9317980416980856</v>
      </c>
      <c r="D5" s="32">
        <v>100</v>
      </c>
      <c r="E5" s="33">
        <v>1</v>
      </c>
      <c r="F5" s="36">
        <v>0.997</v>
      </c>
    </row>
    <row r="6" spans="1:6" x14ac:dyDescent="0.45">
      <c r="A6" s="9"/>
      <c r="B6" s="1"/>
      <c r="C6" s="1"/>
      <c r="D6" s="1"/>
      <c r="E6" s="1"/>
      <c r="F6" s="1"/>
    </row>
  </sheetData>
  <mergeCells count="5">
    <mergeCell ref="B1:C1"/>
    <mergeCell ref="D1:D2"/>
    <mergeCell ref="E1:E2"/>
    <mergeCell ref="F1:F2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BECC8-D306-447A-8763-883342ED9C08}">
  <dimension ref="A1:E12"/>
  <sheetViews>
    <sheetView zoomScale="162" workbookViewId="0">
      <selection activeCell="D2" sqref="D2"/>
    </sheetView>
  </sheetViews>
  <sheetFormatPr defaultRowHeight="14.25" x14ac:dyDescent="0.45"/>
  <cols>
    <col min="1" max="1" width="11.86328125" customWidth="1"/>
    <col min="2" max="2" width="12.19921875" bestFit="1" customWidth="1"/>
    <col min="5" max="5" width="9.1328125" customWidth="1"/>
  </cols>
  <sheetData>
    <row r="1" spans="1:5" x14ac:dyDescent="0.45">
      <c r="A1" t="s">
        <v>35</v>
      </c>
    </row>
    <row r="2" spans="1:5" x14ac:dyDescent="0.45">
      <c r="A2" s="3" t="s">
        <v>40</v>
      </c>
      <c r="B2" s="3">
        <f>Лист2!F2</f>
        <v>4.9560000000000004</v>
      </c>
    </row>
    <row r="3" spans="1:5" x14ac:dyDescent="0.45">
      <c r="A3" s="3" t="s">
        <v>36</v>
      </c>
      <c r="B3" s="10">
        <f>Лист2!D103</f>
        <v>0.32526601389936177</v>
      </c>
    </row>
    <row r="4" spans="1:5" x14ac:dyDescent="0.45">
      <c r="A4" s="3" t="s">
        <v>41</v>
      </c>
      <c r="B4" s="10">
        <f>Лист2!D105</f>
        <v>1.2265108045529363</v>
      </c>
    </row>
    <row r="5" spans="1:5" x14ac:dyDescent="0.45">
      <c r="A5" s="3" t="s">
        <v>37</v>
      </c>
      <c r="B5" s="37">
        <f>((1/(100*(100-1))) * 10.474)^0.5</f>
        <v>3.2526601389936176E-2</v>
      </c>
    </row>
    <row r="6" spans="1:5" x14ac:dyDescent="0.45">
      <c r="A6" s="3" t="s">
        <v>38</v>
      </c>
      <c r="B6" s="37">
        <v>1.98421695150868</v>
      </c>
    </row>
    <row r="7" spans="1:5" x14ac:dyDescent="0.45">
      <c r="A7" s="3" t="s">
        <v>39</v>
      </c>
      <c r="B7" s="14">
        <f>Лист6!B6*Лист6!B5</f>
        <v>6.4539833852877149E-2</v>
      </c>
    </row>
    <row r="9" spans="1:5" ht="15" x14ac:dyDescent="0.45">
      <c r="A9" s="39" t="s">
        <v>43</v>
      </c>
    </row>
    <row r="10" spans="1:5" x14ac:dyDescent="0.45">
      <c r="A10" s="1"/>
      <c r="B10" s="1" t="s">
        <v>42</v>
      </c>
      <c r="C10" s="1"/>
      <c r="E10" s="1"/>
    </row>
    <row r="11" spans="1:5" x14ac:dyDescent="0.45">
      <c r="A11" s="1"/>
      <c r="B11" s="38">
        <f>B2-B7</f>
        <v>4.8914601661471231</v>
      </c>
      <c r="C11" s="1"/>
      <c r="E11" s="13"/>
    </row>
    <row r="12" spans="1:5" x14ac:dyDescent="0.45">
      <c r="A12" s="1"/>
      <c r="B12" s="38">
        <f>B2+B7</f>
        <v>5.0205398338528777</v>
      </c>
      <c r="C12" s="1"/>
      <c r="E12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p U j V 0 T Q N 8 2 k A A A A 9 g A A A B I A H A B D b 2 5 m a W c v U G F j a 2 F n Z S 5 4 b W w g o h g A K K A U A A A A A A A A A A A A A A A A A A A A A A A A A A A A h Y + 7 D o I w A E V / h X S n D 2 R Q U s r g K o n R a F y b U q E R i u n D 8 m 8 O f p K / I E Z R N 8 d 7 7 h n u v V 9 v t B i 6 N r p I Y 1 W v c 0 A g B p H U o q + U r n P g 3 T G e g 4 L R N R c n X s t o l L X N B l v l o H H u n C E U Q o B h B n t T o w R j g g 7 l a i s a 2 X H w k d V / O V b a O q 6 F B I z u X 2 N Y A g l Z w B S n E F M 0 Q V o q / R W S c e + z / Y F 0 6 V v n j W T G x 5 s d R V O k 6 P 2 B P Q B Q S w M E F A A C A A g A J p U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a V I 1 c o i k e 4 D g A A A B E A A A A T A B w A R m 9 y b X V s Y X M v U 2 V j d G l v b j E u b S C i G A A o o B Q A A A A A A A A A A A A A A A A A A A A A A A A A A A A r T k 0 u y c z P U w i G 0 I b W A F B L A Q I t A B Q A A g A I A C a V I 1 d E 0 D f N p A A A A P Y A A A A S A A A A A A A A A A A A A A A A A A A A A A B D b 2 5 m a W c v U G F j a 2 F n Z S 5 4 b W x Q S w E C L Q A U A A I A C A A m l S N X D 8 r p q 6 Q A A A D p A A A A E w A A A A A A A A A A A A A A A A D w A A A A W 0 N v b n R l b n R f V H l w Z X N d L n h t b F B L A Q I t A B Q A A g A I A C a V I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p l s t 9 D w L S J O U s m 3 Q g D H z A A A A A A I A A A A A A B B m A A A A A Q A A I A A A A O / H z u K 4 L R g t z H t f M Y s / e Y U X B P h i s V F H u T w v i R L u a 0 z n A A A A A A 6 A A A A A A g A A I A A A A C l R n Z 2 o P g 7 N L c S W u V k / o B D B 9 e G q G y 5 O x I r H t d o 2 5 G b S U A A A A E B W l B B + o C N c P G Q c V K x H 7 X f p E k d f d B C Q h y S i p H B 8 l N g z m 3 A 4 3 R d Z V m 5 I I 1 l D i 0 r 5 T 3 Y X 4 Z A C y 6 + 3 b Y k r d F I 7 U I + + N r g E k 7 l 7 a E F 7 / U r 7 Y J 8 8 Q A A A A F l U U s n r m K c q 7 1 u W e S Q 6 k S j s V T p f E 8 U g z e L / u 8 p S c j U O H F u A X K x u 5 Z Y S / X k p R n N p D g F B n r 4 I 4 h H h D Z 0 P p s u 2 r g c = < / D a t a M a s h u p > 
</file>

<file path=customXml/itemProps1.xml><?xml version="1.0" encoding="utf-8"?>
<ds:datastoreItem xmlns:ds="http://schemas.openxmlformats.org/officeDocument/2006/customXml" ds:itemID="{A7BD9CFA-57A2-4561-95B8-36C7FE6778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BETA</vt:lpstr>
      <vt:lpstr>Лист2</vt:lpstr>
      <vt:lpstr>Лист3</vt:lpstr>
      <vt:lpstr>Лист4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Gadzhiev</dc:creator>
  <cp:lastModifiedBy>Гаджиев Саид Ильясович</cp:lastModifiedBy>
  <dcterms:created xsi:type="dcterms:W3CDTF">2015-06-05T18:19:34Z</dcterms:created>
  <dcterms:modified xsi:type="dcterms:W3CDTF">2023-09-10T15:21:26Z</dcterms:modified>
</cp:coreProperties>
</file>