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pivotTables/pivotTable1.xml" ContentType="application/vnd.openxmlformats-officedocument.spreadsheetml.pivot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05" windowWidth="27795" windowHeight="12600" activeTab="2"/>
  </bookViews>
  <sheets>
    <sheet name="INFO" sheetId="1" r:id="rId1"/>
    <sheet name="5_3" sheetId="7" r:id="rId2"/>
    <sheet name="INFO2" sheetId="5" r:id="rId3"/>
  </sheets>
  <definedNames>
    <definedName name="transport" localSheetId="0">INFO!$A$1:$F$135</definedName>
    <definedName name="transport" localSheetId="2">INFO2!$A$1:$F$135</definedName>
  </definedNames>
  <calcPr calcId="144525"/>
  <pivotCaches>
    <pivotCache cacheId="10" r:id="rId4"/>
  </pivotCaches>
</workbook>
</file>

<file path=xl/calcChain.xml><?xml version="1.0" encoding="utf-8"?>
<calcChain xmlns="http://schemas.openxmlformats.org/spreadsheetml/2006/main">
  <c r="Z2" i="5" l="1"/>
  <c r="Y2" i="5"/>
  <c r="X2" i="5"/>
  <c r="W2" i="5"/>
  <c r="U3" i="5"/>
  <c r="U4" i="5"/>
  <c r="U5" i="5"/>
  <c r="U6" i="5"/>
  <c r="U7" i="5"/>
  <c r="U8" i="5"/>
  <c r="U9" i="5"/>
  <c r="U10" i="5"/>
  <c r="U11" i="5"/>
  <c r="U12" i="5"/>
  <c r="U13" i="5"/>
  <c r="U14" i="5"/>
  <c r="U15" i="5"/>
  <c r="U16" i="5"/>
  <c r="U17" i="5"/>
  <c r="U18" i="5"/>
  <c r="U19" i="5"/>
  <c r="U20" i="5"/>
  <c r="U21" i="5"/>
  <c r="U22" i="5"/>
  <c r="U23" i="5"/>
  <c r="U24" i="5"/>
  <c r="U25" i="5"/>
  <c r="U26" i="5"/>
  <c r="U27" i="5"/>
  <c r="U28" i="5"/>
  <c r="U29" i="5"/>
  <c r="U30" i="5"/>
  <c r="U31" i="5"/>
  <c r="U32" i="5"/>
  <c r="U33" i="5"/>
  <c r="U34" i="5"/>
  <c r="U35" i="5"/>
  <c r="U36" i="5"/>
  <c r="U37" i="5"/>
  <c r="U38" i="5"/>
  <c r="U39" i="5"/>
  <c r="U40" i="5"/>
  <c r="U41" i="5"/>
  <c r="U42" i="5"/>
  <c r="U43" i="5"/>
  <c r="U44" i="5"/>
  <c r="U45" i="5"/>
  <c r="U46" i="5"/>
  <c r="U47" i="5"/>
  <c r="U48" i="5"/>
  <c r="U49" i="5"/>
  <c r="U50" i="5"/>
  <c r="U51" i="5"/>
  <c r="U52" i="5"/>
  <c r="U53" i="5"/>
  <c r="U54" i="5"/>
  <c r="U55" i="5"/>
  <c r="U56" i="5"/>
  <c r="U57" i="5"/>
  <c r="U58" i="5"/>
  <c r="U59" i="5"/>
  <c r="U60" i="5"/>
  <c r="U61" i="5"/>
  <c r="U62" i="5"/>
  <c r="U63" i="5"/>
  <c r="U64" i="5"/>
  <c r="U65" i="5"/>
  <c r="U66" i="5"/>
  <c r="U67" i="5"/>
  <c r="U68" i="5"/>
  <c r="U69" i="5"/>
  <c r="U70" i="5"/>
  <c r="U71" i="5"/>
  <c r="U72" i="5"/>
  <c r="U73" i="5"/>
  <c r="U74" i="5"/>
  <c r="U75" i="5"/>
  <c r="U76" i="5"/>
  <c r="U77" i="5"/>
  <c r="U78" i="5"/>
  <c r="U79" i="5"/>
  <c r="U80" i="5"/>
  <c r="U81" i="5"/>
  <c r="U82" i="5"/>
  <c r="U83" i="5"/>
  <c r="U84" i="5"/>
  <c r="U85" i="5"/>
  <c r="U86" i="5"/>
  <c r="U87" i="5"/>
  <c r="U88" i="5"/>
  <c r="U89" i="5"/>
  <c r="U90" i="5"/>
  <c r="U91" i="5"/>
  <c r="U92" i="5"/>
  <c r="U93" i="5"/>
  <c r="U94" i="5"/>
  <c r="U95" i="5"/>
  <c r="U96" i="5"/>
  <c r="U97" i="5"/>
  <c r="U98" i="5"/>
  <c r="U99" i="5"/>
  <c r="U100" i="5"/>
  <c r="U101" i="5"/>
  <c r="U102" i="5"/>
  <c r="U103" i="5"/>
  <c r="U104" i="5"/>
  <c r="U105" i="5"/>
  <c r="U106" i="5"/>
  <c r="U107" i="5"/>
  <c r="U108" i="5"/>
  <c r="U109" i="5"/>
  <c r="U110" i="5"/>
  <c r="U111" i="5"/>
  <c r="U112" i="5"/>
  <c r="U113" i="5"/>
  <c r="U114" i="5"/>
  <c r="U115" i="5"/>
  <c r="U116" i="5"/>
  <c r="U117" i="5"/>
  <c r="U118" i="5"/>
  <c r="U119" i="5"/>
  <c r="U120" i="5"/>
  <c r="U121" i="5"/>
  <c r="U122" i="5"/>
  <c r="U123" i="5"/>
  <c r="U124" i="5"/>
  <c r="U125" i="5"/>
  <c r="U126" i="5"/>
  <c r="U127" i="5"/>
  <c r="U128" i="5"/>
  <c r="U129" i="5"/>
  <c r="U130" i="5"/>
  <c r="U131" i="5"/>
  <c r="U132" i="5"/>
  <c r="U133" i="5"/>
  <c r="U134" i="5"/>
  <c r="U135" i="5"/>
  <c r="U2" i="5"/>
  <c r="T3" i="5"/>
  <c r="T4" i="5"/>
  <c r="T5" i="5"/>
  <c r="T6" i="5"/>
  <c r="T7" i="5"/>
  <c r="T8" i="5"/>
  <c r="T9" i="5"/>
  <c r="T10" i="5"/>
  <c r="T11" i="5"/>
  <c r="T12" i="5"/>
  <c r="T13" i="5"/>
  <c r="T14" i="5"/>
  <c r="T15" i="5"/>
  <c r="T16" i="5"/>
  <c r="T17" i="5"/>
  <c r="T18" i="5"/>
  <c r="T19" i="5"/>
  <c r="T20" i="5"/>
  <c r="T21" i="5"/>
  <c r="T22" i="5"/>
  <c r="T23" i="5"/>
  <c r="T24" i="5"/>
  <c r="T25" i="5"/>
  <c r="T26" i="5"/>
  <c r="T27" i="5"/>
  <c r="T28" i="5"/>
  <c r="T29" i="5"/>
  <c r="T30" i="5"/>
  <c r="T31" i="5"/>
  <c r="T32" i="5"/>
  <c r="T33" i="5"/>
  <c r="T34" i="5"/>
  <c r="T35" i="5"/>
  <c r="T36" i="5"/>
  <c r="T37" i="5"/>
  <c r="T38" i="5"/>
  <c r="T39" i="5"/>
  <c r="T40" i="5"/>
  <c r="T41" i="5"/>
  <c r="T42" i="5"/>
  <c r="T43" i="5"/>
  <c r="T44" i="5"/>
  <c r="T45" i="5"/>
  <c r="T46" i="5"/>
  <c r="T47" i="5"/>
  <c r="T48" i="5"/>
  <c r="T49" i="5"/>
  <c r="T50" i="5"/>
  <c r="T51" i="5"/>
  <c r="T52" i="5"/>
  <c r="T53" i="5"/>
  <c r="T54" i="5"/>
  <c r="T55" i="5"/>
  <c r="T56" i="5"/>
  <c r="T57" i="5"/>
  <c r="T58" i="5"/>
  <c r="T59" i="5"/>
  <c r="T60" i="5"/>
  <c r="T61" i="5"/>
  <c r="T62" i="5"/>
  <c r="T63" i="5"/>
  <c r="T64" i="5"/>
  <c r="T65" i="5"/>
  <c r="T66" i="5"/>
  <c r="T67" i="5"/>
  <c r="T68" i="5"/>
  <c r="T69" i="5"/>
  <c r="T70" i="5"/>
  <c r="T71" i="5"/>
  <c r="T72" i="5"/>
  <c r="T73" i="5"/>
  <c r="T74" i="5"/>
  <c r="T75" i="5"/>
  <c r="T76" i="5"/>
  <c r="T77" i="5"/>
  <c r="T78" i="5"/>
  <c r="T79" i="5"/>
  <c r="T80" i="5"/>
  <c r="T81" i="5"/>
  <c r="T82" i="5"/>
  <c r="T83" i="5"/>
  <c r="T84" i="5"/>
  <c r="T85" i="5"/>
  <c r="T86" i="5"/>
  <c r="T87" i="5"/>
  <c r="T88" i="5"/>
  <c r="T89" i="5"/>
  <c r="T90" i="5"/>
  <c r="T91" i="5"/>
  <c r="T92" i="5"/>
  <c r="T93" i="5"/>
  <c r="T94" i="5"/>
  <c r="T95" i="5"/>
  <c r="T96" i="5"/>
  <c r="T97" i="5"/>
  <c r="T98" i="5"/>
  <c r="T99" i="5"/>
  <c r="T100" i="5"/>
  <c r="T101" i="5"/>
  <c r="T102" i="5"/>
  <c r="T103" i="5"/>
  <c r="T104" i="5"/>
  <c r="T105" i="5"/>
  <c r="T106" i="5"/>
  <c r="T107" i="5"/>
  <c r="T108" i="5"/>
  <c r="T109" i="5"/>
  <c r="T110" i="5"/>
  <c r="T111" i="5"/>
  <c r="T112" i="5"/>
  <c r="T113" i="5"/>
  <c r="T114" i="5"/>
  <c r="T115" i="5"/>
  <c r="T116" i="5"/>
  <c r="T117" i="5"/>
  <c r="T118" i="5"/>
  <c r="T119" i="5"/>
  <c r="T120" i="5"/>
  <c r="T121" i="5"/>
  <c r="T122" i="5"/>
  <c r="T123" i="5"/>
  <c r="T124" i="5"/>
  <c r="T125" i="5"/>
  <c r="T126" i="5"/>
  <c r="T127" i="5"/>
  <c r="T128" i="5"/>
  <c r="T129" i="5"/>
  <c r="T130" i="5"/>
  <c r="T131" i="5"/>
  <c r="T132" i="5"/>
  <c r="T133" i="5"/>
  <c r="T134" i="5"/>
  <c r="T135" i="5"/>
  <c r="T2" i="5"/>
  <c r="S3" i="5"/>
  <c r="S4" i="5"/>
  <c r="S5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6" i="5"/>
  <c r="S27" i="5"/>
  <c r="S28" i="5"/>
  <c r="S29" i="5"/>
  <c r="S30" i="5"/>
  <c r="S31" i="5"/>
  <c r="S32" i="5"/>
  <c r="S33" i="5"/>
  <c r="S34" i="5"/>
  <c r="S35" i="5"/>
  <c r="S36" i="5"/>
  <c r="S37" i="5"/>
  <c r="S38" i="5"/>
  <c r="S39" i="5"/>
  <c r="S40" i="5"/>
  <c r="S41" i="5"/>
  <c r="S42" i="5"/>
  <c r="S43" i="5"/>
  <c r="S44" i="5"/>
  <c r="S45" i="5"/>
  <c r="S46" i="5"/>
  <c r="S47" i="5"/>
  <c r="S48" i="5"/>
  <c r="S49" i="5"/>
  <c r="S50" i="5"/>
  <c r="S51" i="5"/>
  <c r="S52" i="5"/>
  <c r="S53" i="5"/>
  <c r="S54" i="5"/>
  <c r="S55" i="5"/>
  <c r="S56" i="5"/>
  <c r="S57" i="5"/>
  <c r="S58" i="5"/>
  <c r="S59" i="5"/>
  <c r="S60" i="5"/>
  <c r="S61" i="5"/>
  <c r="S62" i="5"/>
  <c r="S63" i="5"/>
  <c r="S64" i="5"/>
  <c r="S65" i="5"/>
  <c r="S66" i="5"/>
  <c r="S67" i="5"/>
  <c r="S68" i="5"/>
  <c r="S69" i="5"/>
  <c r="S70" i="5"/>
  <c r="S71" i="5"/>
  <c r="S72" i="5"/>
  <c r="S73" i="5"/>
  <c r="S74" i="5"/>
  <c r="S75" i="5"/>
  <c r="S76" i="5"/>
  <c r="S77" i="5"/>
  <c r="S78" i="5"/>
  <c r="S79" i="5"/>
  <c r="S80" i="5"/>
  <c r="S81" i="5"/>
  <c r="S82" i="5"/>
  <c r="S83" i="5"/>
  <c r="S84" i="5"/>
  <c r="S85" i="5"/>
  <c r="S86" i="5"/>
  <c r="S87" i="5"/>
  <c r="S88" i="5"/>
  <c r="S89" i="5"/>
  <c r="S90" i="5"/>
  <c r="S91" i="5"/>
  <c r="S92" i="5"/>
  <c r="S93" i="5"/>
  <c r="S94" i="5"/>
  <c r="S95" i="5"/>
  <c r="S96" i="5"/>
  <c r="S97" i="5"/>
  <c r="S98" i="5"/>
  <c r="S99" i="5"/>
  <c r="S100" i="5"/>
  <c r="S101" i="5"/>
  <c r="S102" i="5"/>
  <c r="S103" i="5"/>
  <c r="S104" i="5"/>
  <c r="S105" i="5"/>
  <c r="S106" i="5"/>
  <c r="S107" i="5"/>
  <c r="S108" i="5"/>
  <c r="S109" i="5"/>
  <c r="S110" i="5"/>
  <c r="S111" i="5"/>
  <c r="S112" i="5"/>
  <c r="S113" i="5"/>
  <c r="S114" i="5"/>
  <c r="S115" i="5"/>
  <c r="S116" i="5"/>
  <c r="S117" i="5"/>
  <c r="S118" i="5"/>
  <c r="S119" i="5"/>
  <c r="S120" i="5"/>
  <c r="S121" i="5"/>
  <c r="S122" i="5"/>
  <c r="S123" i="5"/>
  <c r="S124" i="5"/>
  <c r="S125" i="5"/>
  <c r="S126" i="5"/>
  <c r="S127" i="5"/>
  <c r="S128" i="5"/>
  <c r="S129" i="5"/>
  <c r="S130" i="5"/>
  <c r="S131" i="5"/>
  <c r="S132" i="5"/>
  <c r="S133" i="5"/>
  <c r="S134" i="5"/>
  <c r="S135" i="5"/>
  <c r="S2" i="5"/>
  <c r="R3" i="5"/>
  <c r="R4" i="5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6" i="5"/>
  <c r="R27" i="5"/>
  <c r="R28" i="5"/>
  <c r="R29" i="5"/>
  <c r="R30" i="5"/>
  <c r="R31" i="5"/>
  <c r="R32" i="5"/>
  <c r="R33" i="5"/>
  <c r="R34" i="5"/>
  <c r="R35" i="5"/>
  <c r="R36" i="5"/>
  <c r="R37" i="5"/>
  <c r="R38" i="5"/>
  <c r="R39" i="5"/>
  <c r="R40" i="5"/>
  <c r="R41" i="5"/>
  <c r="R42" i="5"/>
  <c r="R43" i="5"/>
  <c r="R44" i="5"/>
  <c r="R45" i="5"/>
  <c r="R46" i="5"/>
  <c r="R47" i="5"/>
  <c r="R48" i="5"/>
  <c r="R49" i="5"/>
  <c r="R50" i="5"/>
  <c r="R51" i="5"/>
  <c r="R52" i="5"/>
  <c r="R53" i="5"/>
  <c r="R54" i="5"/>
  <c r="R55" i="5"/>
  <c r="R56" i="5"/>
  <c r="R57" i="5"/>
  <c r="R58" i="5"/>
  <c r="R59" i="5"/>
  <c r="R60" i="5"/>
  <c r="R61" i="5"/>
  <c r="R62" i="5"/>
  <c r="R63" i="5"/>
  <c r="R64" i="5"/>
  <c r="R65" i="5"/>
  <c r="R66" i="5"/>
  <c r="R67" i="5"/>
  <c r="R68" i="5"/>
  <c r="R69" i="5"/>
  <c r="R70" i="5"/>
  <c r="R71" i="5"/>
  <c r="R72" i="5"/>
  <c r="R73" i="5"/>
  <c r="R74" i="5"/>
  <c r="R75" i="5"/>
  <c r="R76" i="5"/>
  <c r="R77" i="5"/>
  <c r="R78" i="5"/>
  <c r="R79" i="5"/>
  <c r="R80" i="5"/>
  <c r="R81" i="5"/>
  <c r="R82" i="5"/>
  <c r="R83" i="5"/>
  <c r="R84" i="5"/>
  <c r="R85" i="5"/>
  <c r="R86" i="5"/>
  <c r="R87" i="5"/>
  <c r="R88" i="5"/>
  <c r="R89" i="5"/>
  <c r="R90" i="5"/>
  <c r="R91" i="5"/>
  <c r="R92" i="5"/>
  <c r="R93" i="5"/>
  <c r="R94" i="5"/>
  <c r="R95" i="5"/>
  <c r="R96" i="5"/>
  <c r="R97" i="5"/>
  <c r="R98" i="5"/>
  <c r="R99" i="5"/>
  <c r="R100" i="5"/>
  <c r="R101" i="5"/>
  <c r="R102" i="5"/>
  <c r="R103" i="5"/>
  <c r="R104" i="5"/>
  <c r="R105" i="5"/>
  <c r="R106" i="5"/>
  <c r="R107" i="5"/>
  <c r="R108" i="5"/>
  <c r="R109" i="5"/>
  <c r="R110" i="5"/>
  <c r="R111" i="5"/>
  <c r="R112" i="5"/>
  <c r="R113" i="5"/>
  <c r="R114" i="5"/>
  <c r="R115" i="5"/>
  <c r="R116" i="5"/>
  <c r="R117" i="5"/>
  <c r="R118" i="5"/>
  <c r="R119" i="5"/>
  <c r="R120" i="5"/>
  <c r="R121" i="5"/>
  <c r="R122" i="5"/>
  <c r="R123" i="5"/>
  <c r="R124" i="5"/>
  <c r="R125" i="5"/>
  <c r="R126" i="5"/>
  <c r="R127" i="5"/>
  <c r="R128" i="5"/>
  <c r="R129" i="5"/>
  <c r="R130" i="5"/>
  <c r="R131" i="5"/>
  <c r="R132" i="5"/>
  <c r="R133" i="5"/>
  <c r="R134" i="5"/>
  <c r="R135" i="5"/>
  <c r="R2" i="5"/>
  <c r="O135" i="5"/>
  <c r="L135" i="5"/>
  <c r="J135" i="5"/>
  <c r="H135" i="5" s="1"/>
  <c r="G135" i="5"/>
  <c r="I135" i="5" s="1"/>
  <c r="L134" i="5"/>
  <c r="O134" i="5" s="1"/>
  <c r="J134" i="5"/>
  <c r="H134" i="5" s="1"/>
  <c r="K134" i="5" s="1"/>
  <c r="G134" i="5"/>
  <c r="I134" i="5" s="1"/>
  <c r="L133" i="5"/>
  <c r="O133" i="5" s="1"/>
  <c r="J133" i="5"/>
  <c r="I133" i="5"/>
  <c r="H133" i="5"/>
  <c r="G133" i="5"/>
  <c r="L132" i="5"/>
  <c r="O132" i="5" s="1"/>
  <c r="J132" i="5"/>
  <c r="H132" i="5" s="1"/>
  <c r="G132" i="5"/>
  <c r="I132" i="5" s="1"/>
  <c r="L131" i="5"/>
  <c r="O131" i="5" s="1"/>
  <c r="J131" i="5"/>
  <c r="H131" i="5"/>
  <c r="G131" i="5"/>
  <c r="I131" i="5" s="1"/>
  <c r="L130" i="5"/>
  <c r="O130" i="5" s="1"/>
  <c r="J130" i="5"/>
  <c r="H130" i="5" s="1"/>
  <c r="I130" i="5"/>
  <c r="G130" i="5"/>
  <c r="L129" i="5"/>
  <c r="O129" i="5" s="1"/>
  <c r="J129" i="5"/>
  <c r="H129" i="5" s="1"/>
  <c r="G129" i="5"/>
  <c r="I129" i="5" s="1"/>
  <c r="L128" i="5"/>
  <c r="O128" i="5" s="1"/>
  <c r="J128" i="5"/>
  <c r="H128" i="5"/>
  <c r="K128" i="5" s="1"/>
  <c r="G128" i="5"/>
  <c r="I128" i="5" s="1"/>
  <c r="L127" i="5"/>
  <c r="O127" i="5" s="1"/>
  <c r="J127" i="5"/>
  <c r="H127" i="5" s="1"/>
  <c r="G127" i="5"/>
  <c r="I127" i="5" s="1"/>
  <c r="O126" i="5"/>
  <c r="L126" i="5"/>
  <c r="J126" i="5"/>
  <c r="H126" i="5" s="1"/>
  <c r="G126" i="5"/>
  <c r="I126" i="5" s="1"/>
  <c r="L125" i="5"/>
  <c r="O125" i="5" s="1"/>
  <c r="J125" i="5"/>
  <c r="H125" i="5" s="1"/>
  <c r="K125" i="5" s="1"/>
  <c r="G125" i="5"/>
  <c r="I125" i="5" s="1"/>
  <c r="L124" i="5"/>
  <c r="O124" i="5" s="1"/>
  <c r="J124" i="5"/>
  <c r="H124" i="5" s="1"/>
  <c r="G124" i="5"/>
  <c r="I124" i="5" s="1"/>
  <c r="L123" i="5"/>
  <c r="O123" i="5" s="1"/>
  <c r="J123" i="5"/>
  <c r="H123" i="5" s="1"/>
  <c r="K123" i="5" s="1"/>
  <c r="G123" i="5"/>
  <c r="I123" i="5" s="1"/>
  <c r="L122" i="5"/>
  <c r="O122" i="5" s="1"/>
  <c r="J122" i="5"/>
  <c r="H122" i="5" s="1"/>
  <c r="G122" i="5"/>
  <c r="I122" i="5" s="1"/>
  <c r="L121" i="5"/>
  <c r="O121" i="5" s="1"/>
  <c r="J121" i="5"/>
  <c r="H121" i="5" s="1"/>
  <c r="K121" i="5" s="1"/>
  <c r="I121" i="5"/>
  <c r="G121" i="5"/>
  <c r="L120" i="5"/>
  <c r="O120" i="5" s="1"/>
  <c r="J120" i="5"/>
  <c r="H120" i="5" s="1"/>
  <c r="K120" i="5" s="1"/>
  <c r="I120" i="5"/>
  <c r="G120" i="5"/>
  <c r="O119" i="5"/>
  <c r="L119" i="5"/>
  <c r="J119" i="5"/>
  <c r="H119" i="5" s="1"/>
  <c r="G119" i="5"/>
  <c r="I119" i="5" s="1"/>
  <c r="L118" i="5"/>
  <c r="O118" i="5" s="1"/>
  <c r="J118" i="5"/>
  <c r="I118" i="5"/>
  <c r="H118" i="5"/>
  <c r="K118" i="5" s="1"/>
  <c r="G118" i="5"/>
  <c r="L117" i="5"/>
  <c r="O117" i="5" s="1"/>
  <c r="J117" i="5"/>
  <c r="H117" i="5"/>
  <c r="G117" i="5"/>
  <c r="I117" i="5" s="1"/>
  <c r="O116" i="5"/>
  <c r="L116" i="5"/>
  <c r="J116" i="5"/>
  <c r="H116" i="5"/>
  <c r="G116" i="5"/>
  <c r="I116" i="5" s="1"/>
  <c r="K116" i="5" s="1"/>
  <c r="L115" i="5"/>
  <c r="O115" i="5" s="1"/>
  <c r="J115" i="5"/>
  <c r="H115" i="5" s="1"/>
  <c r="K115" i="5" s="1"/>
  <c r="I115" i="5"/>
  <c r="G115" i="5"/>
  <c r="O114" i="5"/>
  <c r="L114" i="5"/>
  <c r="J114" i="5"/>
  <c r="H114" i="5" s="1"/>
  <c r="G114" i="5"/>
  <c r="I114" i="5" s="1"/>
  <c r="L113" i="5"/>
  <c r="O113" i="5" s="1"/>
  <c r="J113" i="5"/>
  <c r="H113" i="5" s="1"/>
  <c r="G113" i="5"/>
  <c r="I113" i="5" s="1"/>
  <c r="L112" i="5"/>
  <c r="O112" i="5" s="1"/>
  <c r="J112" i="5"/>
  <c r="H112" i="5" s="1"/>
  <c r="K112" i="5" s="1"/>
  <c r="G112" i="5"/>
  <c r="I112" i="5" s="1"/>
  <c r="L111" i="5"/>
  <c r="O111" i="5" s="1"/>
  <c r="J111" i="5"/>
  <c r="H111" i="5" s="1"/>
  <c r="G111" i="5"/>
  <c r="I111" i="5" s="1"/>
  <c r="L110" i="5"/>
  <c r="O110" i="5" s="1"/>
  <c r="J110" i="5"/>
  <c r="H110" i="5" s="1"/>
  <c r="G110" i="5"/>
  <c r="I110" i="5" s="1"/>
  <c r="L109" i="5"/>
  <c r="O109" i="5" s="1"/>
  <c r="J109" i="5"/>
  <c r="H109" i="5" s="1"/>
  <c r="I109" i="5"/>
  <c r="G109" i="5"/>
  <c r="L108" i="5"/>
  <c r="O108" i="5" s="1"/>
  <c r="J108" i="5"/>
  <c r="H108" i="5" s="1"/>
  <c r="G108" i="5"/>
  <c r="I108" i="5" s="1"/>
  <c r="O107" i="5"/>
  <c r="L107" i="5"/>
  <c r="J107" i="5"/>
  <c r="H107" i="5"/>
  <c r="G107" i="5"/>
  <c r="I107" i="5" s="1"/>
  <c r="L106" i="5"/>
  <c r="O106" i="5" s="1"/>
  <c r="J106" i="5"/>
  <c r="H106" i="5"/>
  <c r="G106" i="5"/>
  <c r="I106" i="5" s="1"/>
  <c r="O105" i="5"/>
  <c r="L105" i="5"/>
  <c r="J105" i="5"/>
  <c r="H105" i="5" s="1"/>
  <c r="G105" i="5"/>
  <c r="I105" i="5" s="1"/>
  <c r="O104" i="5"/>
  <c r="L104" i="5"/>
  <c r="J104" i="5"/>
  <c r="H104" i="5"/>
  <c r="G104" i="5"/>
  <c r="I104" i="5" s="1"/>
  <c r="L103" i="5"/>
  <c r="O103" i="5" s="1"/>
  <c r="J103" i="5"/>
  <c r="I103" i="5"/>
  <c r="H103" i="5"/>
  <c r="G103" i="5"/>
  <c r="L102" i="5"/>
  <c r="O102" i="5" s="1"/>
  <c r="J102" i="5"/>
  <c r="H102" i="5" s="1"/>
  <c r="K102" i="5" s="1"/>
  <c r="G102" i="5"/>
  <c r="I102" i="5" s="1"/>
  <c r="L101" i="5"/>
  <c r="O101" i="5" s="1"/>
  <c r="J101" i="5"/>
  <c r="H101" i="5" s="1"/>
  <c r="G101" i="5"/>
  <c r="I101" i="5" s="1"/>
  <c r="L100" i="5"/>
  <c r="O100" i="5" s="1"/>
  <c r="J100" i="5"/>
  <c r="H100" i="5"/>
  <c r="G100" i="5"/>
  <c r="I100" i="5" s="1"/>
  <c r="L99" i="5"/>
  <c r="O99" i="5" s="1"/>
  <c r="J99" i="5"/>
  <c r="H99" i="5" s="1"/>
  <c r="G99" i="5"/>
  <c r="I99" i="5" s="1"/>
  <c r="L98" i="5"/>
  <c r="O98" i="5" s="1"/>
  <c r="J98" i="5"/>
  <c r="H98" i="5" s="1"/>
  <c r="K98" i="5" s="1"/>
  <c r="G98" i="5"/>
  <c r="I98" i="5" s="1"/>
  <c r="L97" i="5"/>
  <c r="O97" i="5" s="1"/>
  <c r="J97" i="5"/>
  <c r="H97" i="5"/>
  <c r="G97" i="5"/>
  <c r="I97" i="5" s="1"/>
  <c r="K97" i="5" s="1"/>
  <c r="L96" i="5"/>
  <c r="O96" i="5" s="1"/>
  <c r="J96" i="5"/>
  <c r="H96" i="5" s="1"/>
  <c r="I96" i="5"/>
  <c r="G96" i="5"/>
  <c r="O95" i="5"/>
  <c r="L95" i="5"/>
  <c r="J95" i="5"/>
  <c r="H95" i="5" s="1"/>
  <c r="G95" i="5"/>
  <c r="I95" i="5" s="1"/>
  <c r="L94" i="5"/>
  <c r="O94" i="5" s="1"/>
  <c r="J94" i="5"/>
  <c r="H94" i="5" s="1"/>
  <c r="G94" i="5"/>
  <c r="I94" i="5" s="1"/>
  <c r="O93" i="5"/>
  <c r="L93" i="5"/>
  <c r="J93" i="5"/>
  <c r="H93" i="5"/>
  <c r="G93" i="5"/>
  <c r="I93" i="5" s="1"/>
  <c r="O92" i="5"/>
  <c r="L92" i="5"/>
  <c r="J92" i="5"/>
  <c r="H92" i="5" s="1"/>
  <c r="K92" i="5" s="1"/>
  <c r="G92" i="5"/>
  <c r="I92" i="5" s="1"/>
  <c r="L91" i="5"/>
  <c r="O91" i="5" s="1"/>
  <c r="J91" i="5"/>
  <c r="H91" i="5" s="1"/>
  <c r="K91" i="5" s="1"/>
  <c r="I91" i="5"/>
  <c r="G91" i="5"/>
  <c r="L90" i="5"/>
  <c r="O90" i="5" s="1"/>
  <c r="J90" i="5"/>
  <c r="H90" i="5" s="1"/>
  <c r="G90" i="5"/>
  <c r="I90" i="5" s="1"/>
  <c r="L89" i="5"/>
  <c r="O89" i="5" s="1"/>
  <c r="J89" i="5"/>
  <c r="H89" i="5" s="1"/>
  <c r="G89" i="5"/>
  <c r="I89" i="5" s="1"/>
  <c r="L88" i="5"/>
  <c r="O88" i="5" s="1"/>
  <c r="J88" i="5"/>
  <c r="H88" i="5"/>
  <c r="G88" i="5"/>
  <c r="I88" i="5" s="1"/>
  <c r="L87" i="5"/>
  <c r="O87" i="5" s="1"/>
  <c r="J87" i="5"/>
  <c r="H87" i="5" s="1"/>
  <c r="G87" i="5"/>
  <c r="I87" i="5" s="1"/>
  <c r="L86" i="5"/>
  <c r="O86" i="5" s="1"/>
  <c r="J86" i="5"/>
  <c r="H86" i="5" s="1"/>
  <c r="K86" i="5" s="1"/>
  <c r="G86" i="5"/>
  <c r="I86" i="5" s="1"/>
  <c r="L85" i="5"/>
  <c r="O85" i="5" s="1"/>
  <c r="J85" i="5"/>
  <c r="H85" i="5"/>
  <c r="G85" i="5"/>
  <c r="I85" i="5" s="1"/>
  <c r="K85" i="5" s="1"/>
  <c r="L84" i="5"/>
  <c r="O84" i="5" s="1"/>
  <c r="J84" i="5"/>
  <c r="H84" i="5" s="1"/>
  <c r="I84" i="5"/>
  <c r="G84" i="5"/>
  <c r="O83" i="5"/>
  <c r="L83" i="5"/>
  <c r="J83" i="5"/>
  <c r="H83" i="5" s="1"/>
  <c r="G83" i="5"/>
  <c r="I83" i="5" s="1"/>
  <c r="L82" i="5"/>
  <c r="O82" i="5" s="1"/>
  <c r="J82" i="5"/>
  <c r="H82" i="5" s="1"/>
  <c r="K82" i="5" s="1"/>
  <c r="I82" i="5"/>
  <c r="G82" i="5"/>
  <c r="L81" i="5"/>
  <c r="O81" i="5" s="1"/>
  <c r="J81" i="5"/>
  <c r="H81" i="5"/>
  <c r="G81" i="5"/>
  <c r="I81" i="5" s="1"/>
  <c r="L80" i="5"/>
  <c r="O80" i="5" s="1"/>
  <c r="J80" i="5"/>
  <c r="H80" i="5"/>
  <c r="K80" i="5" s="1"/>
  <c r="G80" i="5"/>
  <c r="I80" i="5" s="1"/>
  <c r="L79" i="5"/>
  <c r="O79" i="5" s="1"/>
  <c r="J79" i="5"/>
  <c r="H79" i="5"/>
  <c r="G79" i="5"/>
  <c r="I79" i="5" s="1"/>
  <c r="L78" i="5"/>
  <c r="O78" i="5" s="1"/>
  <c r="J78" i="5"/>
  <c r="H78" i="5" s="1"/>
  <c r="K78" i="5" s="1"/>
  <c r="G78" i="5"/>
  <c r="I78" i="5" s="1"/>
  <c r="L77" i="5"/>
  <c r="O77" i="5" s="1"/>
  <c r="J77" i="5"/>
  <c r="H77" i="5" s="1"/>
  <c r="G77" i="5"/>
  <c r="I77" i="5" s="1"/>
  <c r="L76" i="5"/>
  <c r="O76" i="5" s="1"/>
  <c r="J76" i="5"/>
  <c r="H76" i="5" s="1"/>
  <c r="G76" i="5"/>
  <c r="I76" i="5" s="1"/>
  <c r="L75" i="5"/>
  <c r="O75" i="5" s="1"/>
  <c r="J75" i="5"/>
  <c r="H75" i="5" s="1"/>
  <c r="G75" i="5"/>
  <c r="I75" i="5" s="1"/>
  <c r="L74" i="5"/>
  <c r="O74" i="5" s="1"/>
  <c r="J74" i="5"/>
  <c r="H74" i="5"/>
  <c r="G74" i="5"/>
  <c r="I74" i="5" s="1"/>
  <c r="L73" i="5"/>
  <c r="O73" i="5" s="1"/>
  <c r="J73" i="5"/>
  <c r="H73" i="5" s="1"/>
  <c r="I73" i="5"/>
  <c r="G73" i="5"/>
  <c r="L72" i="5"/>
  <c r="O72" i="5" s="1"/>
  <c r="J72" i="5"/>
  <c r="H72" i="5" s="1"/>
  <c r="I72" i="5"/>
  <c r="G72" i="5"/>
  <c r="L71" i="5"/>
  <c r="O71" i="5" s="1"/>
  <c r="J71" i="5"/>
  <c r="H71" i="5"/>
  <c r="G71" i="5"/>
  <c r="I71" i="5" s="1"/>
  <c r="L70" i="5"/>
  <c r="O70" i="5" s="1"/>
  <c r="J70" i="5"/>
  <c r="H70" i="5"/>
  <c r="G70" i="5"/>
  <c r="I70" i="5" s="1"/>
  <c r="O69" i="5"/>
  <c r="L69" i="5"/>
  <c r="J69" i="5"/>
  <c r="H69" i="5"/>
  <c r="G69" i="5"/>
  <c r="I69" i="5" s="1"/>
  <c r="O68" i="5"/>
  <c r="L68" i="5"/>
  <c r="J68" i="5"/>
  <c r="H68" i="5" s="1"/>
  <c r="G68" i="5"/>
  <c r="I68" i="5" s="1"/>
  <c r="L67" i="5"/>
  <c r="O67" i="5" s="1"/>
  <c r="J67" i="5"/>
  <c r="H67" i="5" s="1"/>
  <c r="K67" i="5" s="1"/>
  <c r="I67" i="5"/>
  <c r="G67" i="5"/>
  <c r="L66" i="5"/>
  <c r="O66" i="5" s="1"/>
  <c r="J66" i="5"/>
  <c r="H66" i="5" s="1"/>
  <c r="K66" i="5" s="1"/>
  <c r="G66" i="5"/>
  <c r="I66" i="5" s="1"/>
  <c r="L65" i="5"/>
  <c r="O65" i="5" s="1"/>
  <c r="J65" i="5"/>
  <c r="H65" i="5" s="1"/>
  <c r="G65" i="5"/>
  <c r="I65" i="5" s="1"/>
  <c r="L64" i="5"/>
  <c r="O64" i="5" s="1"/>
  <c r="J64" i="5"/>
  <c r="H64" i="5"/>
  <c r="G64" i="5"/>
  <c r="I64" i="5" s="1"/>
  <c r="L63" i="5"/>
  <c r="O63" i="5" s="1"/>
  <c r="J63" i="5"/>
  <c r="H63" i="5" s="1"/>
  <c r="G63" i="5"/>
  <c r="I63" i="5" s="1"/>
  <c r="L62" i="5"/>
  <c r="O62" i="5" s="1"/>
  <c r="J62" i="5"/>
  <c r="H62" i="5" s="1"/>
  <c r="K62" i="5" s="1"/>
  <c r="G62" i="5"/>
  <c r="I62" i="5" s="1"/>
  <c r="L61" i="5"/>
  <c r="O61" i="5" s="1"/>
  <c r="J61" i="5"/>
  <c r="I61" i="5"/>
  <c r="H61" i="5"/>
  <c r="G61" i="5"/>
  <c r="L60" i="5"/>
  <c r="O60" i="5" s="1"/>
  <c r="J60" i="5"/>
  <c r="H60" i="5" s="1"/>
  <c r="G60" i="5"/>
  <c r="I60" i="5" s="1"/>
  <c r="O59" i="5"/>
  <c r="L59" i="5"/>
  <c r="J59" i="5"/>
  <c r="H59" i="5" s="1"/>
  <c r="G59" i="5"/>
  <c r="I59" i="5" s="1"/>
  <c r="L58" i="5"/>
  <c r="O58" i="5" s="1"/>
  <c r="J58" i="5"/>
  <c r="H58" i="5" s="1"/>
  <c r="K58" i="5" s="1"/>
  <c r="G58" i="5"/>
  <c r="I58" i="5" s="1"/>
  <c r="O57" i="5"/>
  <c r="L57" i="5"/>
  <c r="J57" i="5"/>
  <c r="H57" i="5" s="1"/>
  <c r="G57" i="5"/>
  <c r="I57" i="5" s="1"/>
  <c r="O56" i="5"/>
  <c r="L56" i="5"/>
  <c r="J56" i="5"/>
  <c r="H56" i="5" s="1"/>
  <c r="K56" i="5" s="1"/>
  <c r="G56" i="5"/>
  <c r="I56" i="5" s="1"/>
  <c r="L55" i="5"/>
  <c r="O55" i="5" s="1"/>
  <c r="J55" i="5"/>
  <c r="H55" i="5" s="1"/>
  <c r="K55" i="5" s="1"/>
  <c r="I55" i="5"/>
  <c r="G55" i="5"/>
  <c r="L54" i="5"/>
  <c r="O54" i="5" s="1"/>
  <c r="J54" i="5"/>
  <c r="H54" i="5" s="1"/>
  <c r="G54" i="5"/>
  <c r="I54" i="5" s="1"/>
  <c r="L53" i="5"/>
  <c r="O53" i="5" s="1"/>
  <c r="J53" i="5"/>
  <c r="H53" i="5" s="1"/>
  <c r="G53" i="5"/>
  <c r="I53" i="5" s="1"/>
  <c r="L52" i="5"/>
  <c r="O52" i="5" s="1"/>
  <c r="J52" i="5"/>
  <c r="H52" i="5"/>
  <c r="G52" i="5"/>
  <c r="I52" i="5" s="1"/>
  <c r="L51" i="5"/>
  <c r="O51" i="5" s="1"/>
  <c r="J51" i="5"/>
  <c r="H51" i="5" s="1"/>
  <c r="G51" i="5"/>
  <c r="I51" i="5" s="1"/>
  <c r="L50" i="5"/>
  <c r="O50" i="5" s="1"/>
  <c r="J50" i="5"/>
  <c r="H50" i="5" s="1"/>
  <c r="K50" i="5" s="1"/>
  <c r="G50" i="5"/>
  <c r="I50" i="5" s="1"/>
  <c r="L49" i="5"/>
  <c r="O49" i="5" s="1"/>
  <c r="J49" i="5"/>
  <c r="H49" i="5"/>
  <c r="G49" i="5"/>
  <c r="I49" i="5" s="1"/>
  <c r="K49" i="5" s="1"/>
  <c r="L48" i="5"/>
  <c r="O48" i="5" s="1"/>
  <c r="J48" i="5"/>
  <c r="H48" i="5" s="1"/>
  <c r="K48" i="5" s="1"/>
  <c r="I48" i="5"/>
  <c r="G48" i="5"/>
  <c r="O47" i="5"/>
  <c r="L47" i="5"/>
  <c r="J47" i="5"/>
  <c r="H47" i="5" s="1"/>
  <c r="G47" i="5"/>
  <c r="I47" i="5" s="1"/>
  <c r="L46" i="5"/>
  <c r="O46" i="5" s="1"/>
  <c r="J46" i="5"/>
  <c r="H46" i="5" s="1"/>
  <c r="K46" i="5" s="1"/>
  <c r="I46" i="5"/>
  <c r="G46" i="5"/>
  <c r="L45" i="5"/>
  <c r="O45" i="5" s="1"/>
  <c r="J45" i="5"/>
  <c r="H45" i="5"/>
  <c r="G45" i="5"/>
  <c r="I45" i="5" s="1"/>
  <c r="L44" i="5"/>
  <c r="O44" i="5" s="1"/>
  <c r="J44" i="5"/>
  <c r="H44" i="5" s="1"/>
  <c r="G44" i="5"/>
  <c r="I44" i="5" s="1"/>
  <c r="L43" i="5"/>
  <c r="O43" i="5" s="1"/>
  <c r="J43" i="5"/>
  <c r="H43" i="5" s="1"/>
  <c r="K43" i="5" s="1"/>
  <c r="G43" i="5"/>
  <c r="I43" i="5" s="1"/>
  <c r="L42" i="5"/>
  <c r="O42" i="5" s="1"/>
  <c r="J42" i="5"/>
  <c r="H42" i="5" s="1"/>
  <c r="G42" i="5"/>
  <c r="I42" i="5" s="1"/>
  <c r="L41" i="5"/>
  <c r="O41" i="5" s="1"/>
  <c r="J41" i="5"/>
  <c r="H41" i="5" s="1"/>
  <c r="G41" i="5"/>
  <c r="I41" i="5" s="1"/>
  <c r="L40" i="5"/>
  <c r="O40" i="5" s="1"/>
  <c r="J40" i="5"/>
  <c r="H40" i="5" s="1"/>
  <c r="K40" i="5" s="1"/>
  <c r="G40" i="5"/>
  <c r="I40" i="5" s="1"/>
  <c r="L39" i="5"/>
  <c r="O39" i="5" s="1"/>
  <c r="J39" i="5"/>
  <c r="H39" i="5" s="1"/>
  <c r="K39" i="5" s="1"/>
  <c r="G39" i="5"/>
  <c r="I39" i="5" s="1"/>
  <c r="L38" i="5"/>
  <c r="O38" i="5" s="1"/>
  <c r="J38" i="5"/>
  <c r="H38" i="5" s="1"/>
  <c r="K38" i="5" s="1"/>
  <c r="G38" i="5"/>
  <c r="I38" i="5" s="1"/>
  <c r="L37" i="5"/>
  <c r="O37" i="5" s="1"/>
  <c r="J37" i="5"/>
  <c r="H37" i="5" s="1"/>
  <c r="I37" i="5"/>
  <c r="G37" i="5"/>
  <c r="L36" i="5"/>
  <c r="O36" i="5" s="1"/>
  <c r="J36" i="5"/>
  <c r="H36" i="5" s="1"/>
  <c r="G36" i="5"/>
  <c r="I36" i="5" s="1"/>
  <c r="O35" i="5"/>
  <c r="L35" i="5"/>
  <c r="J35" i="5"/>
  <c r="H35" i="5"/>
  <c r="G35" i="5"/>
  <c r="I35" i="5" s="1"/>
  <c r="K35" i="5" s="1"/>
  <c r="L34" i="5"/>
  <c r="O34" i="5" s="1"/>
  <c r="J34" i="5"/>
  <c r="H34" i="5"/>
  <c r="G34" i="5"/>
  <c r="I34" i="5" s="1"/>
  <c r="O33" i="5"/>
  <c r="L33" i="5"/>
  <c r="J33" i="5"/>
  <c r="H33" i="5" s="1"/>
  <c r="K33" i="5" s="1"/>
  <c r="G33" i="5"/>
  <c r="I33" i="5" s="1"/>
  <c r="O32" i="5"/>
  <c r="L32" i="5"/>
  <c r="J32" i="5"/>
  <c r="H32" i="5" s="1"/>
  <c r="K32" i="5" s="1"/>
  <c r="G32" i="5"/>
  <c r="I32" i="5" s="1"/>
  <c r="L31" i="5"/>
  <c r="O31" i="5" s="1"/>
  <c r="J31" i="5"/>
  <c r="H31" i="5"/>
  <c r="G31" i="5"/>
  <c r="I31" i="5" s="1"/>
  <c r="L30" i="5"/>
  <c r="O30" i="5" s="1"/>
  <c r="J30" i="5"/>
  <c r="H30" i="5" s="1"/>
  <c r="G30" i="5"/>
  <c r="I30" i="5" s="1"/>
  <c r="L29" i="5"/>
  <c r="O29" i="5" s="1"/>
  <c r="J29" i="5"/>
  <c r="H29" i="5" s="1"/>
  <c r="G29" i="5"/>
  <c r="I29" i="5" s="1"/>
  <c r="L28" i="5"/>
  <c r="O28" i="5" s="1"/>
  <c r="J28" i="5"/>
  <c r="H28" i="5"/>
  <c r="K28" i="5" s="1"/>
  <c r="G28" i="5"/>
  <c r="I28" i="5" s="1"/>
  <c r="L27" i="5"/>
  <c r="O27" i="5" s="1"/>
  <c r="J27" i="5"/>
  <c r="H27" i="5" s="1"/>
  <c r="K27" i="5" s="1"/>
  <c r="I27" i="5"/>
  <c r="G27" i="5"/>
  <c r="L26" i="5"/>
  <c r="O26" i="5" s="1"/>
  <c r="J26" i="5"/>
  <c r="H26" i="5" s="1"/>
  <c r="G26" i="5"/>
  <c r="I26" i="5" s="1"/>
  <c r="L25" i="5"/>
  <c r="O25" i="5" s="1"/>
  <c r="J25" i="5"/>
  <c r="H25" i="5"/>
  <c r="K25" i="5" s="1"/>
  <c r="G25" i="5"/>
  <c r="I25" i="5" s="1"/>
  <c r="L24" i="5"/>
  <c r="O24" i="5" s="1"/>
  <c r="J24" i="5"/>
  <c r="H24" i="5" s="1"/>
  <c r="G24" i="5"/>
  <c r="I24" i="5" s="1"/>
  <c r="O23" i="5"/>
  <c r="L23" i="5"/>
  <c r="J23" i="5"/>
  <c r="H23" i="5" s="1"/>
  <c r="G23" i="5"/>
  <c r="I23" i="5" s="1"/>
  <c r="L22" i="5"/>
  <c r="O22" i="5" s="1"/>
  <c r="J22" i="5"/>
  <c r="H22" i="5" s="1"/>
  <c r="G22" i="5"/>
  <c r="I22" i="5" s="1"/>
  <c r="O21" i="5"/>
  <c r="L21" i="5"/>
  <c r="J21" i="5"/>
  <c r="H21" i="5"/>
  <c r="G21" i="5"/>
  <c r="I21" i="5" s="1"/>
  <c r="O20" i="5"/>
  <c r="L20" i="5"/>
  <c r="J20" i="5"/>
  <c r="H20" i="5" s="1"/>
  <c r="G20" i="5"/>
  <c r="I20" i="5" s="1"/>
  <c r="L19" i="5"/>
  <c r="O19" i="5" s="1"/>
  <c r="J19" i="5"/>
  <c r="H19" i="5"/>
  <c r="G19" i="5"/>
  <c r="I19" i="5" s="1"/>
  <c r="L18" i="5"/>
  <c r="O18" i="5" s="1"/>
  <c r="J18" i="5"/>
  <c r="H18" i="5" s="1"/>
  <c r="G18" i="5"/>
  <c r="I18" i="5" s="1"/>
  <c r="L17" i="5"/>
  <c r="O17" i="5" s="1"/>
  <c r="J17" i="5"/>
  <c r="H17" i="5" s="1"/>
  <c r="G17" i="5"/>
  <c r="I17" i="5" s="1"/>
  <c r="L16" i="5"/>
  <c r="O16" i="5" s="1"/>
  <c r="J16" i="5"/>
  <c r="H16" i="5" s="1"/>
  <c r="G16" i="5"/>
  <c r="I16" i="5" s="1"/>
  <c r="L15" i="5"/>
  <c r="O15" i="5" s="1"/>
  <c r="J15" i="5"/>
  <c r="H15" i="5" s="1"/>
  <c r="G15" i="5"/>
  <c r="I15" i="5" s="1"/>
  <c r="L14" i="5"/>
  <c r="O14" i="5" s="1"/>
  <c r="J14" i="5"/>
  <c r="H14" i="5" s="1"/>
  <c r="K14" i="5" s="1"/>
  <c r="G14" i="5"/>
  <c r="I14" i="5" s="1"/>
  <c r="L13" i="5"/>
  <c r="O13" i="5" s="1"/>
  <c r="J13" i="5"/>
  <c r="H13" i="5"/>
  <c r="K13" i="5" s="1"/>
  <c r="G13" i="5"/>
  <c r="I13" i="5" s="1"/>
  <c r="L12" i="5"/>
  <c r="O12" i="5" s="1"/>
  <c r="J12" i="5"/>
  <c r="H12" i="5" s="1"/>
  <c r="G12" i="5"/>
  <c r="I12" i="5" s="1"/>
  <c r="L11" i="5"/>
  <c r="O11" i="5" s="1"/>
  <c r="J11" i="5"/>
  <c r="H11" i="5" s="1"/>
  <c r="G11" i="5"/>
  <c r="I11" i="5" s="1"/>
  <c r="L10" i="5"/>
  <c r="O10" i="5" s="1"/>
  <c r="J10" i="5"/>
  <c r="H10" i="5" s="1"/>
  <c r="K10" i="5" s="1"/>
  <c r="I10" i="5"/>
  <c r="G10" i="5"/>
  <c r="O9" i="5"/>
  <c r="L9" i="5"/>
  <c r="J9" i="5"/>
  <c r="H9" i="5" s="1"/>
  <c r="K9" i="5" s="1"/>
  <c r="G9" i="5"/>
  <c r="I9" i="5" s="1"/>
  <c r="L8" i="5"/>
  <c r="O8" i="5" s="1"/>
  <c r="J8" i="5"/>
  <c r="H8" i="5" s="1"/>
  <c r="K8" i="5" s="1"/>
  <c r="G8" i="5"/>
  <c r="I8" i="5" s="1"/>
  <c r="L7" i="5"/>
  <c r="O7" i="5" s="1"/>
  <c r="J7" i="5"/>
  <c r="H7" i="5"/>
  <c r="G7" i="5"/>
  <c r="I7" i="5" s="1"/>
  <c r="L6" i="5"/>
  <c r="O6" i="5" s="1"/>
  <c r="J6" i="5"/>
  <c r="H6" i="5" s="1"/>
  <c r="K6" i="5" s="1"/>
  <c r="G6" i="5"/>
  <c r="I6" i="5" s="1"/>
  <c r="L5" i="5"/>
  <c r="O5" i="5" s="1"/>
  <c r="J5" i="5"/>
  <c r="H5" i="5" s="1"/>
  <c r="G5" i="5"/>
  <c r="I5" i="5" s="1"/>
  <c r="L4" i="5"/>
  <c r="O4" i="5" s="1"/>
  <c r="J4" i="5"/>
  <c r="H4" i="5" s="1"/>
  <c r="G4" i="5"/>
  <c r="I4" i="5" s="1"/>
  <c r="L3" i="5"/>
  <c r="O3" i="5" s="1"/>
  <c r="J3" i="5"/>
  <c r="H3" i="5" s="1"/>
  <c r="I3" i="5"/>
  <c r="G3" i="5"/>
  <c r="L2" i="5"/>
  <c r="O2" i="5" s="1"/>
  <c r="J2" i="5"/>
  <c r="H2" i="5"/>
  <c r="G2" i="5"/>
  <c r="I2" i="5" s="1"/>
  <c r="U3" i="1"/>
  <c r="T3" i="1"/>
  <c r="S3" i="1"/>
  <c r="R3" i="1"/>
  <c r="Q3" i="1"/>
  <c r="P3" i="1"/>
  <c r="O3" i="1"/>
  <c r="U2" i="1"/>
  <c r="T2" i="1"/>
  <c r="S2" i="1"/>
  <c r="R2" i="1"/>
  <c r="Q2" i="1"/>
  <c r="P2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2" i="1"/>
  <c r="I5" i="1"/>
  <c r="I7" i="1"/>
  <c r="K7" i="1" s="1"/>
  <c r="I17" i="1"/>
  <c r="I19" i="1"/>
  <c r="K19" i="1" s="1"/>
  <c r="I29" i="1"/>
  <c r="I31" i="1"/>
  <c r="I41" i="1"/>
  <c r="I65" i="1"/>
  <c r="I67" i="1"/>
  <c r="K67" i="1" s="1"/>
  <c r="I77" i="1"/>
  <c r="I78" i="1"/>
  <c r="I79" i="1"/>
  <c r="I89" i="1"/>
  <c r="I90" i="1"/>
  <c r="I91" i="1"/>
  <c r="K91" i="1" s="1"/>
  <c r="I101" i="1"/>
  <c r="I113" i="1"/>
  <c r="I114" i="1"/>
  <c r="I115" i="1"/>
  <c r="K115" i="1" s="1"/>
  <c r="I125" i="1"/>
  <c r="I126" i="1"/>
  <c r="I127" i="1"/>
  <c r="H4" i="1"/>
  <c r="H7" i="1"/>
  <c r="H8" i="1"/>
  <c r="H19" i="1"/>
  <c r="H20" i="1"/>
  <c r="H28" i="1"/>
  <c r="H29" i="1"/>
  <c r="K29" i="1" s="1"/>
  <c r="H31" i="1"/>
  <c r="H40" i="1"/>
  <c r="H43" i="1"/>
  <c r="H52" i="1"/>
  <c r="H53" i="1"/>
  <c r="H67" i="1"/>
  <c r="H76" i="1"/>
  <c r="H77" i="1"/>
  <c r="K77" i="1" s="1"/>
  <c r="H79" i="1"/>
  <c r="H88" i="1"/>
  <c r="H91" i="1"/>
  <c r="H100" i="1"/>
  <c r="H115" i="1"/>
  <c r="H124" i="1"/>
  <c r="H125" i="1"/>
  <c r="K125" i="1" s="1"/>
  <c r="H127" i="1"/>
  <c r="H2" i="1"/>
  <c r="J3" i="1"/>
  <c r="H3" i="1" s="1"/>
  <c r="J4" i="1"/>
  <c r="J5" i="1"/>
  <c r="H5" i="1" s="1"/>
  <c r="K5" i="1" s="1"/>
  <c r="J6" i="1"/>
  <c r="H6" i="1" s="1"/>
  <c r="K6" i="1" s="1"/>
  <c r="J7" i="1"/>
  <c r="J8" i="1"/>
  <c r="J9" i="1"/>
  <c r="H9" i="1" s="1"/>
  <c r="J10" i="1"/>
  <c r="H10" i="1" s="1"/>
  <c r="J11" i="1"/>
  <c r="H11" i="1" s="1"/>
  <c r="J12" i="1"/>
  <c r="H12" i="1" s="1"/>
  <c r="J13" i="1"/>
  <c r="H13" i="1" s="1"/>
  <c r="J14" i="1"/>
  <c r="H14" i="1" s="1"/>
  <c r="J15" i="1"/>
  <c r="H15" i="1" s="1"/>
  <c r="J16" i="1"/>
  <c r="H16" i="1" s="1"/>
  <c r="J17" i="1"/>
  <c r="H17" i="1" s="1"/>
  <c r="K17" i="1" s="1"/>
  <c r="J18" i="1"/>
  <c r="H18" i="1" s="1"/>
  <c r="K18" i="1" s="1"/>
  <c r="J19" i="1"/>
  <c r="J20" i="1"/>
  <c r="J21" i="1"/>
  <c r="H21" i="1" s="1"/>
  <c r="J22" i="1"/>
  <c r="H22" i="1" s="1"/>
  <c r="J23" i="1"/>
  <c r="H23" i="1" s="1"/>
  <c r="J24" i="1"/>
  <c r="H24" i="1" s="1"/>
  <c r="J25" i="1"/>
  <c r="H25" i="1" s="1"/>
  <c r="J26" i="1"/>
  <c r="H26" i="1" s="1"/>
  <c r="J27" i="1"/>
  <c r="H27" i="1" s="1"/>
  <c r="J28" i="1"/>
  <c r="J29" i="1"/>
  <c r="J30" i="1"/>
  <c r="H30" i="1" s="1"/>
  <c r="K30" i="1" s="1"/>
  <c r="J31" i="1"/>
  <c r="J32" i="1"/>
  <c r="H32" i="1" s="1"/>
  <c r="J33" i="1"/>
  <c r="H33" i="1" s="1"/>
  <c r="J34" i="1"/>
  <c r="H34" i="1" s="1"/>
  <c r="J35" i="1"/>
  <c r="H35" i="1" s="1"/>
  <c r="J36" i="1"/>
  <c r="H36" i="1" s="1"/>
  <c r="J37" i="1"/>
  <c r="H37" i="1" s="1"/>
  <c r="J38" i="1"/>
  <c r="H38" i="1" s="1"/>
  <c r="J39" i="1"/>
  <c r="H39" i="1" s="1"/>
  <c r="J40" i="1"/>
  <c r="J41" i="1"/>
  <c r="H41" i="1" s="1"/>
  <c r="K41" i="1" s="1"/>
  <c r="J42" i="1"/>
  <c r="H42" i="1" s="1"/>
  <c r="K42" i="1" s="1"/>
  <c r="J43" i="1"/>
  <c r="J44" i="1"/>
  <c r="H44" i="1" s="1"/>
  <c r="J45" i="1"/>
  <c r="H45" i="1" s="1"/>
  <c r="J46" i="1"/>
  <c r="H46" i="1" s="1"/>
  <c r="J47" i="1"/>
  <c r="H47" i="1" s="1"/>
  <c r="J48" i="1"/>
  <c r="H48" i="1" s="1"/>
  <c r="J49" i="1"/>
  <c r="H49" i="1" s="1"/>
  <c r="J50" i="1"/>
  <c r="H50" i="1" s="1"/>
  <c r="J51" i="1"/>
  <c r="H51" i="1" s="1"/>
  <c r="J52" i="1"/>
  <c r="J53" i="1"/>
  <c r="J54" i="1"/>
  <c r="H54" i="1" s="1"/>
  <c r="K54" i="1" s="1"/>
  <c r="J55" i="1"/>
  <c r="H55" i="1" s="1"/>
  <c r="J56" i="1"/>
  <c r="H56" i="1" s="1"/>
  <c r="J57" i="1"/>
  <c r="H57" i="1" s="1"/>
  <c r="J58" i="1"/>
  <c r="H58" i="1" s="1"/>
  <c r="J59" i="1"/>
  <c r="H59" i="1" s="1"/>
  <c r="J60" i="1"/>
  <c r="H60" i="1" s="1"/>
  <c r="J61" i="1"/>
  <c r="H61" i="1" s="1"/>
  <c r="K61" i="1" s="1"/>
  <c r="J62" i="1"/>
  <c r="H62" i="1" s="1"/>
  <c r="J63" i="1"/>
  <c r="H63" i="1" s="1"/>
  <c r="J64" i="1"/>
  <c r="H64" i="1" s="1"/>
  <c r="J65" i="1"/>
  <c r="H65" i="1" s="1"/>
  <c r="K65" i="1" s="1"/>
  <c r="J66" i="1"/>
  <c r="H66" i="1" s="1"/>
  <c r="K66" i="1" s="1"/>
  <c r="J67" i="1"/>
  <c r="J68" i="1"/>
  <c r="H68" i="1" s="1"/>
  <c r="J69" i="1"/>
  <c r="H69" i="1" s="1"/>
  <c r="J70" i="1"/>
  <c r="H70" i="1" s="1"/>
  <c r="J71" i="1"/>
  <c r="H71" i="1" s="1"/>
  <c r="J72" i="1"/>
  <c r="H72" i="1" s="1"/>
  <c r="J73" i="1"/>
  <c r="H73" i="1" s="1"/>
  <c r="J74" i="1"/>
  <c r="H74" i="1" s="1"/>
  <c r="J75" i="1"/>
  <c r="H75" i="1" s="1"/>
  <c r="J76" i="1"/>
  <c r="J77" i="1"/>
  <c r="J78" i="1"/>
  <c r="H78" i="1" s="1"/>
  <c r="K78" i="1" s="1"/>
  <c r="J79" i="1"/>
  <c r="J80" i="1"/>
  <c r="H80" i="1" s="1"/>
  <c r="J81" i="1"/>
  <c r="H81" i="1" s="1"/>
  <c r="J82" i="1"/>
  <c r="H82" i="1" s="1"/>
  <c r="J83" i="1"/>
  <c r="H83" i="1" s="1"/>
  <c r="J84" i="1"/>
  <c r="H84" i="1" s="1"/>
  <c r="J85" i="1"/>
  <c r="H85" i="1" s="1"/>
  <c r="J86" i="1"/>
  <c r="H86" i="1" s="1"/>
  <c r="J87" i="1"/>
  <c r="H87" i="1" s="1"/>
  <c r="J88" i="1"/>
  <c r="J89" i="1"/>
  <c r="H89" i="1" s="1"/>
  <c r="K89" i="1" s="1"/>
  <c r="J90" i="1"/>
  <c r="H90" i="1" s="1"/>
  <c r="K90" i="1" s="1"/>
  <c r="J91" i="1"/>
  <c r="J92" i="1"/>
  <c r="H92" i="1" s="1"/>
  <c r="J93" i="1"/>
  <c r="H93" i="1" s="1"/>
  <c r="J94" i="1"/>
  <c r="H94" i="1" s="1"/>
  <c r="J95" i="1"/>
  <c r="H95" i="1" s="1"/>
  <c r="J96" i="1"/>
  <c r="H96" i="1" s="1"/>
  <c r="J97" i="1"/>
  <c r="H97" i="1" s="1"/>
  <c r="J98" i="1"/>
  <c r="H98" i="1" s="1"/>
  <c r="J99" i="1"/>
  <c r="H99" i="1" s="1"/>
  <c r="J100" i="1"/>
  <c r="J101" i="1"/>
  <c r="H101" i="1" s="1"/>
  <c r="K101" i="1" s="1"/>
  <c r="J102" i="1"/>
  <c r="H102" i="1" s="1"/>
  <c r="J103" i="1"/>
  <c r="H103" i="1" s="1"/>
  <c r="J104" i="1"/>
  <c r="H104" i="1" s="1"/>
  <c r="J105" i="1"/>
  <c r="H105" i="1" s="1"/>
  <c r="J106" i="1"/>
  <c r="H106" i="1" s="1"/>
  <c r="J107" i="1"/>
  <c r="H107" i="1" s="1"/>
  <c r="J108" i="1"/>
  <c r="H108" i="1" s="1"/>
  <c r="J109" i="1"/>
  <c r="H109" i="1" s="1"/>
  <c r="J110" i="1"/>
  <c r="H110" i="1" s="1"/>
  <c r="J111" i="1"/>
  <c r="H111" i="1" s="1"/>
  <c r="J112" i="1"/>
  <c r="H112" i="1" s="1"/>
  <c r="J113" i="1"/>
  <c r="H113" i="1" s="1"/>
  <c r="K113" i="1" s="1"/>
  <c r="J114" i="1"/>
  <c r="H114" i="1" s="1"/>
  <c r="K114" i="1" s="1"/>
  <c r="J115" i="1"/>
  <c r="J116" i="1"/>
  <c r="H116" i="1" s="1"/>
  <c r="J117" i="1"/>
  <c r="H117" i="1" s="1"/>
  <c r="J118" i="1"/>
  <c r="H118" i="1" s="1"/>
  <c r="J119" i="1"/>
  <c r="H119" i="1" s="1"/>
  <c r="J120" i="1"/>
  <c r="H120" i="1" s="1"/>
  <c r="J121" i="1"/>
  <c r="H121" i="1" s="1"/>
  <c r="J122" i="1"/>
  <c r="H122" i="1" s="1"/>
  <c r="J123" i="1"/>
  <c r="H123" i="1" s="1"/>
  <c r="J124" i="1"/>
  <c r="J125" i="1"/>
  <c r="J126" i="1"/>
  <c r="H126" i="1" s="1"/>
  <c r="K126" i="1" s="1"/>
  <c r="J127" i="1"/>
  <c r="J128" i="1"/>
  <c r="H128" i="1" s="1"/>
  <c r="J129" i="1"/>
  <c r="H129" i="1" s="1"/>
  <c r="J130" i="1"/>
  <c r="H130" i="1" s="1"/>
  <c r="J131" i="1"/>
  <c r="H131" i="1" s="1"/>
  <c r="J132" i="1"/>
  <c r="H132" i="1" s="1"/>
  <c r="J133" i="1"/>
  <c r="H133" i="1" s="1"/>
  <c r="J134" i="1"/>
  <c r="H134" i="1" s="1"/>
  <c r="J135" i="1"/>
  <c r="H135" i="1" s="1"/>
  <c r="J2" i="1"/>
  <c r="G3" i="1"/>
  <c r="I3" i="1" s="1"/>
  <c r="G4" i="1"/>
  <c r="I4" i="1" s="1"/>
  <c r="G5" i="1"/>
  <c r="G6" i="1"/>
  <c r="I6" i="1" s="1"/>
  <c r="G7" i="1"/>
  <c r="G8" i="1"/>
  <c r="I8" i="1" s="1"/>
  <c r="G9" i="1"/>
  <c r="I9" i="1" s="1"/>
  <c r="G10" i="1"/>
  <c r="I10" i="1" s="1"/>
  <c r="G11" i="1"/>
  <c r="I11" i="1" s="1"/>
  <c r="G12" i="1"/>
  <c r="I12" i="1" s="1"/>
  <c r="G13" i="1"/>
  <c r="I13" i="1" s="1"/>
  <c r="G14" i="1"/>
  <c r="I14" i="1" s="1"/>
  <c r="G15" i="1"/>
  <c r="I15" i="1" s="1"/>
  <c r="G16" i="1"/>
  <c r="I16" i="1" s="1"/>
  <c r="G17" i="1"/>
  <c r="G18" i="1"/>
  <c r="I18" i="1" s="1"/>
  <c r="G19" i="1"/>
  <c r="G20" i="1"/>
  <c r="I20" i="1" s="1"/>
  <c r="K20" i="1" s="1"/>
  <c r="G21" i="1"/>
  <c r="I21" i="1" s="1"/>
  <c r="G22" i="1"/>
  <c r="I22" i="1" s="1"/>
  <c r="G23" i="1"/>
  <c r="I23" i="1" s="1"/>
  <c r="G24" i="1"/>
  <c r="I24" i="1" s="1"/>
  <c r="G25" i="1"/>
  <c r="I25" i="1" s="1"/>
  <c r="G26" i="1"/>
  <c r="I26" i="1" s="1"/>
  <c r="G27" i="1"/>
  <c r="I27" i="1" s="1"/>
  <c r="G28" i="1"/>
  <c r="I28" i="1" s="1"/>
  <c r="G29" i="1"/>
  <c r="G30" i="1"/>
  <c r="I30" i="1" s="1"/>
  <c r="G31" i="1"/>
  <c r="G32" i="1"/>
  <c r="I32" i="1" s="1"/>
  <c r="G33" i="1"/>
  <c r="I33" i="1" s="1"/>
  <c r="G34" i="1"/>
  <c r="I34" i="1" s="1"/>
  <c r="G35" i="1"/>
  <c r="I35" i="1" s="1"/>
  <c r="G36" i="1"/>
  <c r="I36" i="1" s="1"/>
  <c r="G37" i="1"/>
  <c r="I37" i="1" s="1"/>
  <c r="G38" i="1"/>
  <c r="I38" i="1" s="1"/>
  <c r="G39" i="1"/>
  <c r="I39" i="1" s="1"/>
  <c r="G40" i="1"/>
  <c r="I40" i="1" s="1"/>
  <c r="G41" i="1"/>
  <c r="G42" i="1"/>
  <c r="I42" i="1" s="1"/>
  <c r="G43" i="1"/>
  <c r="I43" i="1" s="1"/>
  <c r="K43" i="1" s="1"/>
  <c r="G44" i="1"/>
  <c r="I44" i="1" s="1"/>
  <c r="G45" i="1"/>
  <c r="I45" i="1" s="1"/>
  <c r="G46" i="1"/>
  <c r="I46" i="1" s="1"/>
  <c r="G47" i="1"/>
  <c r="I47" i="1" s="1"/>
  <c r="G48" i="1"/>
  <c r="I48" i="1" s="1"/>
  <c r="G49" i="1"/>
  <c r="I49" i="1" s="1"/>
  <c r="G50" i="1"/>
  <c r="I50" i="1" s="1"/>
  <c r="G51" i="1"/>
  <c r="I51" i="1" s="1"/>
  <c r="G52" i="1"/>
  <c r="I52" i="1" s="1"/>
  <c r="G53" i="1"/>
  <c r="I53" i="1" s="1"/>
  <c r="G54" i="1"/>
  <c r="I54" i="1" s="1"/>
  <c r="G55" i="1"/>
  <c r="I55" i="1" s="1"/>
  <c r="K55" i="1" s="1"/>
  <c r="G56" i="1"/>
  <c r="I56" i="1" s="1"/>
  <c r="G57" i="1"/>
  <c r="I57" i="1" s="1"/>
  <c r="G58" i="1"/>
  <c r="I58" i="1" s="1"/>
  <c r="G59" i="1"/>
  <c r="I59" i="1" s="1"/>
  <c r="G60" i="1"/>
  <c r="I60" i="1" s="1"/>
  <c r="G61" i="1"/>
  <c r="I61" i="1" s="1"/>
  <c r="G62" i="1"/>
  <c r="I62" i="1" s="1"/>
  <c r="G63" i="1"/>
  <c r="I63" i="1" s="1"/>
  <c r="G64" i="1"/>
  <c r="I64" i="1" s="1"/>
  <c r="G65" i="1"/>
  <c r="G66" i="1"/>
  <c r="I66" i="1" s="1"/>
  <c r="G67" i="1"/>
  <c r="G68" i="1"/>
  <c r="I68" i="1" s="1"/>
  <c r="G69" i="1"/>
  <c r="I69" i="1" s="1"/>
  <c r="G70" i="1"/>
  <c r="I70" i="1" s="1"/>
  <c r="G71" i="1"/>
  <c r="I71" i="1" s="1"/>
  <c r="G72" i="1"/>
  <c r="I72" i="1" s="1"/>
  <c r="G73" i="1"/>
  <c r="I73" i="1" s="1"/>
  <c r="G74" i="1"/>
  <c r="I74" i="1" s="1"/>
  <c r="G75" i="1"/>
  <c r="I75" i="1" s="1"/>
  <c r="G76" i="1"/>
  <c r="I76" i="1" s="1"/>
  <c r="G77" i="1"/>
  <c r="G78" i="1"/>
  <c r="G79" i="1"/>
  <c r="G80" i="1"/>
  <c r="I80" i="1" s="1"/>
  <c r="G81" i="1"/>
  <c r="I81" i="1" s="1"/>
  <c r="G82" i="1"/>
  <c r="I82" i="1" s="1"/>
  <c r="G83" i="1"/>
  <c r="I83" i="1" s="1"/>
  <c r="G84" i="1"/>
  <c r="I84" i="1" s="1"/>
  <c r="G85" i="1"/>
  <c r="I85" i="1" s="1"/>
  <c r="G86" i="1"/>
  <c r="I86" i="1" s="1"/>
  <c r="G87" i="1"/>
  <c r="I87" i="1" s="1"/>
  <c r="G88" i="1"/>
  <c r="I88" i="1" s="1"/>
  <c r="G89" i="1"/>
  <c r="G90" i="1"/>
  <c r="G91" i="1"/>
  <c r="G92" i="1"/>
  <c r="I92" i="1" s="1"/>
  <c r="G93" i="1"/>
  <c r="I93" i="1" s="1"/>
  <c r="G94" i="1"/>
  <c r="I94" i="1" s="1"/>
  <c r="G95" i="1"/>
  <c r="I95" i="1" s="1"/>
  <c r="G96" i="1"/>
  <c r="I96" i="1" s="1"/>
  <c r="G97" i="1"/>
  <c r="I97" i="1" s="1"/>
  <c r="G98" i="1"/>
  <c r="I98" i="1" s="1"/>
  <c r="G99" i="1"/>
  <c r="I99" i="1" s="1"/>
  <c r="G100" i="1"/>
  <c r="I100" i="1" s="1"/>
  <c r="G101" i="1"/>
  <c r="G102" i="1"/>
  <c r="I102" i="1" s="1"/>
  <c r="G103" i="1"/>
  <c r="I103" i="1" s="1"/>
  <c r="K103" i="1" s="1"/>
  <c r="G104" i="1"/>
  <c r="I104" i="1" s="1"/>
  <c r="G105" i="1"/>
  <c r="I105" i="1" s="1"/>
  <c r="G106" i="1"/>
  <c r="I106" i="1" s="1"/>
  <c r="G107" i="1"/>
  <c r="I107" i="1" s="1"/>
  <c r="G108" i="1"/>
  <c r="I108" i="1" s="1"/>
  <c r="G109" i="1"/>
  <c r="I109" i="1" s="1"/>
  <c r="G110" i="1"/>
  <c r="I110" i="1" s="1"/>
  <c r="G111" i="1"/>
  <c r="I111" i="1" s="1"/>
  <c r="G112" i="1"/>
  <c r="I112" i="1" s="1"/>
  <c r="G113" i="1"/>
  <c r="G114" i="1"/>
  <c r="G115" i="1"/>
  <c r="G116" i="1"/>
  <c r="I116" i="1" s="1"/>
  <c r="G117" i="1"/>
  <c r="I117" i="1" s="1"/>
  <c r="G118" i="1"/>
  <c r="I118" i="1" s="1"/>
  <c r="G119" i="1"/>
  <c r="I119" i="1" s="1"/>
  <c r="G120" i="1"/>
  <c r="I120" i="1" s="1"/>
  <c r="G121" i="1"/>
  <c r="I121" i="1" s="1"/>
  <c r="G122" i="1"/>
  <c r="I122" i="1" s="1"/>
  <c r="G123" i="1"/>
  <c r="I123" i="1" s="1"/>
  <c r="G124" i="1"/>
  <c r="I124" i="1" s="1"/>
  <c r="G125" i="1"/>
  <c r="G126" i="1"/>
  <c r="G127" i="1"/>
  <c r="G128" i="1"/>
  <c r="I128" i="1" s="1"/>
  <c r="G129" i="1"/>
  <c r="I129" i="1" s="1"/>
  <c r="G130" i="1"/>
  <c r="I130" i="1" s="1"/>
  <c r="G131" i="1"/>
  <c r="I131" i="1" s="1"/>
  <c r="G132" i="1"/>
  <c r="I132" i="1" s="1"/>
  <c r="G133" i="1"/>
  <c r="I133" i="1" s="1"/>
  <c r="G134" i="1"/>
  <c r="I134" i="1" s="1"/>
  <c r="G135" i="1"/>
  <c r="I135" i="1" s="1"/>
  <c r="G2" i="1"/>
  <c r="I2" i="1" s="1"/>
  <c r="K94" i="5" l="1"/>
  <c r="K22" i="5"/>
  <c r="K127" i="5"/>
  <c r="K70" i="5"/>
  <c r="K106" i="5"/>
  <c r="K34" i="5"/>
  <c r="K119" i="5"/>
  <c r="K3" i="5"/>
  <c r="K17" i="5"/>
  <c r="K61" i="5"/>
  <c r="K72" i="5"/>
  <c r="K75" i="5"/>
  <c r="K130" i="5"/>
  <c r="K7" i="5"/>
  <c r="K23" i="5"/>
  <c r="K36" i="5"/>
  <c r="K59" i="5"/>
  <c r="K79" i="5"/>
  <c r="K95" i="5"/>
  <c r="K108" i="5"/>
  <c r="K31" i="5"/>
  <c r="K12" i="5"/>
  <c r="K51" i="5"/>
  <c r="K73" i="5"/>
  <c r="K84" i="5"/>
  <c r="K87" i="5"/>
  <c r="K126" i="5"/>
  <c r="K15" i="5"/>
  <c r="K37" i="5"/>
  <c r="K71" i="5"/>
  <c r="K109" i="5"/>
  <c r="K19" i="5"/>
  <c r="K107" i="5"/>
  <c r="K11" i="5"/>
  <c r="K24" i="5"/>
  <c r="K30" i="5"/>
  <c r="K41" i="5"/>
  <c r="K60" i="5"/>
  <c r="K63" i="5"/>
  <c r="K74" i="5"/>
  <c r="K96" i="5"/>
  <c r="K135" i="5"/>
  <c r="K47" i="5"/>
  <c r="K83" i="5"/>
  <c r="K103" i="5"/>
  <c r="K133" i="5"/>
  <c r="K20" i="5"/>
  <c r="K42" i="5"/>
  <c r="K45" i="5"/>
  <c r="K53" i="5"/>
  <c r="K64" i="5"/>
  <c r="K81" i="5"/>
  <c r="K89" i="5"/>
  <c r="K100" i="5"/>
  <c r="K114" i="5"/>
  <c r="K111" i="5"/>
  <c r="K117" i="5"/>
  <c r="K54" i="5"/>
  <c r="K68" i="5"/>
  <c r="K90" i="5"/>
  <c r="K122" i="5"/>
  <c r="K4" i="5"/>
  <c r="K18" i="5"/>
  <c r="K21" i="5"/>
  <c r="K57" i="5"/>
  <c r="K65" i="5"/>
  <c r="K76" i="5"/>
  <c r="K93" i="5"/>
  <c r="K101" i="5"/>
  <c r="K104" i="5"/>
  <c r="K131" i="5"/>
  <c r="K26" i="5"/>
  <c r="K29" i="5"/>
  <c r="K129" i="5"/>
  <c r="K2" i="5"/>
  <c r="K5" i="5"/>
  <c r="K44" i="5"/>
  <c r="K52" i="5"/>
  <c r="K69" i="5"/>
  <c r="K77" i="5"/>
  <c r="K88" i="5"/>
  <c r="K132" i="5"/>
  <c r="K16" i="5"/>
  <c r="K99" i="5"/>
  <c r="K105" i="5"/>
  <c r="K113" i="5"/>
  <c r="K110" i="5"/>
  <c r="K124" i="5"/>
  <c r="K133" i="1"/>
  <c r="K49" i="1"/>
  <c r="K37" i="1"/>
  <c r="K25" i="1"/>
  <c r="K13" i="1"/>
  <c r="K121" i="1"/>
  <c r="K132" i="1"/>
  <c r="K72" i="1"/>
  <c r="K48" i="1"/>
  <c r="K73" i="1"/>
  <c r="K84" i="1"/>
  <c r="K60" i="1"/>
  <c r="K28" i="1"/>
  <c r="K85" i="1"/>
  <c r="K96" i="1"/>
  <c r="K12" i="1"/>
  <c r="K97" i="1"/>
  <c r="K108" i="1"/>
  <c r="K24" i="1"/>
  <c r="K109" i="1"/>
  <c r="K8" i="1"/>
  <c r="K120" i="1"/>
  <c r="K36" i="1"/>
  <c r="K124" i="1"/>
  <c r="K76" i="1"/>
  <c r="K53" i="1"/>
  <c r="K31" i="1"/>
  <c r="K102" i="1"/>
  <c r="K127" i="1"/>
  <c r="K79" i="1"/>
  <c r="K35" i="1"/>
  <c r="K83" i="1"/>
  <c r="K130" i="1"/>
  <c r="K118" i="1"/>
  <c r="K106" i="1"/>
  <c r="K94" i="1"/>
  <c r="K82" i="1"/>
  <c r="K70" i="1"/>
  <c r="K58" i="1"/>
  <c r="K46" i="1"/>
  <c r="K34" i="1"/>
  <c r="K22" i="1"/>
  <c r="K10" i="1"/>
  <c r="K71" i="1"/>
  <c r="K117" i="1"/>
  <c r="K129" i="1"/>
  <c r="K105" i="1"/>
  <c r="K81" i="1"/>
  <c r="K69" i="1"/>
  <c r="K57" i="1"/>
  <c r="K45" i="1"/>
  <c r="K33" i="1"/>
  <c r="K21" i="1"/>
  <c r="K9" i="1"/>
  <c r="K128" i="1"/>
  <c r="K116" i="1"/>
  <c r="K104" i="1"/>
  <c r="K92" i="1"/>
  <c r="K80" i="1"/>
  <c r="K68" i="1"/>
  <c r="K56" i="1"/>
  <c r="K44" i="1"/>
  <c r="K32" i="1"/>
  <c r="K112" i="1"/>
  <c r="K64" i="1"/>
  <c r="K59" i="1"/>
  <c r="K93" i="1"/>
  <c r="K16" i="1"/>
  <c r="K23" i="1"/>
  <c r="K131" i="1"/>
  <c r="K119" i="1"/>
  <c r="K95" i="1"/>
  <c r="K11" i="1"/>
  <c r="K52" i="1"/>
  <c r="K135" i="1"/>
  <c r="K123" i="1"/>
  <c r="K111" i="1"/>
  <c r="K99" i="1"/>
  <c r="K87" i="1"/>
  <c r="K75" i="1"/>
  <c r="K63" i="1"/>
  <c r="K51" i="1"/>
  <c r="K39" i="1"/>
  <c r="K27" i="1"/>
  <c r="K15" i="1"/>
  <c r="K3" i="1"/>
  <c r="K4" i="1"/>
  <c r="K107" i="1"/>
  <c r="K47" i="1"/>
  <c r="K100" i="1"/>
  <c r="K134" i="1"/>
  <c r="K122" i="1"/>
  <c r="K110" i="1"/>
  <c r="K98" i="1"/>
  <c r="K86" i="1"/>
  <c r="K74" i="1"/>
  <c r="K62" i="1"/>
  <c r="K50" i="1"/>
  <c r="K38" i="1"/>
  <c r="K26" i="1"/>
  <c r="K14" i="1"/>
  <c r="K2" i="1"/>
  <c r="K88" i="1"/>
  <c r="K40" i="1"/>
</calcChain>
</file>

<file path=xl/connections.xml><?xml version="1.0" encoding="utf-8"?>
<connections xmlns="http://schemas.openxmlformats.org/spreadsheetml/2006/main">
  <connection id="1" name="transport" type="6" refreshedVersion="4" background="1" saveData="1">
    <textPr codePage="852" sourceFile="D:\Matura\2017 (czerwiec)\Dane\transport.txt" decimal="," thousands=" ">
      <textFields count="6">
        <textField/>
        <textField/>
        <textField/>
        <textField/>
        <textField/>
        <textField/>
      </textFields>
    </textPr>
  </connection>
  <connection id="2" name="transport1" type="6" refreshedVersion="4" background="1" saveData="1">
    <textPr codePage="852" sourceFile="D:\Matura\2017 (czerwiec)\Dane\transport.txt" decimal="," thousands=" 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<sst xmlns="http://schemas.openxmlformats.org/spreadsheetml/2006/main" count="727" uniqueCount="197">
  <si>
    <t>Marka_i_model</t>
  </si>
  <si>
    <t>Rok_produkcji</t>
  </si>
  <si>
    <t>Cena_zakupu</t>
  </si>
  <si>
    <t>Nr_rejestracyjny</t>
  </si>
  <si>
    <t>Przebieg</t>
  </si>
  <si>
    <t>Data_ostatniego_remontu</t>
  </si>
  <si>
    <t>Iveco Strails</t>
  </si>
  <si>
    <t>ERA 210 TR</t>
  </si>
  <si>
    <t>ERA 211 TR</t>
  </si>
  <si>
    <t>ERA 212 TR</t>
  </si>
  <si>
    <t>ERA 213 TR</t>
  </si>
  <si>
    <t>ERA 209 TR</t>
  </si>
  <si>
    <t>Mercedes Axor</t>
  </si>
  <si>
    <t>ERA 223 TR</t>
  </si>
  <si>
    <t>MAN TGA</t>
  </si>
  <si>
    <t>ERA 217 TR</t>
  </si>
  <si>
    <t>Volvo FE</t>
  </si>
  <si>
    <t>ERA 095 TR</t>
  </si>
  <si>
    <t>Volvo FM</t>
  </si>
  <si>
    <t>ERA 093 TR</t>
  </si>
  <si>
    <t>Volvo FMX</t>
  </si>
  <si>
    <t>ERA 094 TR</t>
  </si>
  <si>
    <t>Volvo FH</t>
  </si>
  <si>
    <t>ERA 092 TR</t>
  </si>
  <si>
    <t>ERA 097 TR</t>
  </si>
  <si>
    <t>Iveco 100E</t>
  </si>
  <si>
    <t>ERA 114 TR</t>
  </si>
  <si>
    <t>ERA 108 TR</t>
  </si>
  <si>
    <t>Scania L94</t>
  </si>
  <si>
    <t>ERA 100 TR</t>
  </si>
  <si>
    <t>ERA 101 TR</t>
  </si>
  <si>
    <t>ERA 111 TR</t>
  </si>
  <si>
    <t>ERA 120 TR</t>
  </si>
  <si>
    <t>Renault Premium</t>
  </si>
  <si>
    <t>ERA 110 TR</t>
  </si>
  <si>
    <t>Mercedes Atego</t>
  </si>
  <si>
    <t>ERA 112 TR</t>
  </si>
  <si>
    <t>Scania M93</t>
  </si>
  <si>
    <t>ERA 102 TR</t>
  </si>
  <si>
    <t>ERA 302 TR</t>
  </si>
  <si>
    <t>ERA 096 TR</t>
  </si>
  <si>
    <t>Iveco EuroCargo</t>
  </si>
  <si>
    <t>ERA 104 TR</t>
  </si>
  <si>
    <t>ERA 119 TR</t>
  </si>
  <si>
    <t>ERA 106 TR</t>
  </si>
  <si>
    <t>MAN TGL</t>
  </si>
  <si>
    <t>ERA 117 TR</t>
  </si>
  <si>
    <t>Volvo FL</t>
  </si>
  <si>
    <t>ERA 098 TR</t>
  </si>
  <si>
    <t>ERA 109 TR</t>
  </si>
  <si>
    <t>DAF LF45</t>
  </si>
  <si>
    <t>ERA 115 TR</t>
  </si>
  <si>
    <t>ERA 113 TR</t>
  </si>
  <si>
    <t>ERA 107 TR</t>
  </si>
  <si>
    <t>MAN TGA41</t>
  </si>
  <si>
    <t>ERA 116 TR</t>
  </si>
  <si>
    <t>MAN TGA33</t>
  </si>
  <si>
    <t>ERA 105 TR</t>
  </si>
  <si>
    <t>DAF CF85</t>
  </si>
  <si>
    <t>ERA 103 TR</t>
  </si>
  <si>
    <t>Mercedes Sided</t>
  </si>
  <si>
    <t>ERA 099 TR</t>
  </si>
  <si>
    <t>Mercedes Actros</t>
  </si>
  <si>
    <t>ERA 118 TR</t>
  </si>
  <si>
    <t>ERA 132 TR</t>
  </si>
  <si>
    <t>ERA 142 TR</t>
  </si>
  <si>
    <t>ERA 145 TR</t>
  </si>
  <si>
    <t>Renault Midlum</t>
  </si>
  <si>
    <t>ERA 146 TR</t>
  </si>
  <si>
    <t>ERA 135 TR</t>
  </si>
  <si>
    <t>ERA 136 TR</t>
  </si>
  <si>
    <t>Renault D10</t>
  </si>
  <si>
    <t>ERA 141 TR</t>
  </si>
  <si>
    <t>ERA 340 TR</t>
  </si>
  <si>
    <t>ERA 147 TR</t>
  </si>
  <si>
    <t>ERA 394 TR</t>
  </si>
  <si>
    <t>DAF CF75</t>
  </si>
  <si>
    <t>ERA 143 TR</t>
  </si>
  <si>
    <t>ERA 140 TR</t>
  </si>
  <si>
    <t>DAF CF65</t>
  </si>
  <si>
    <t>ERA 133 TR</t>
  </si>
  <si>
    <t>Iveco TrakkerEuro5</t>
  </si>
  <si>
    <t>ERA 214 TR</t>
  </si>
  <si>
    <t>Renault Magnum</t>
  </si>
  <si>
    <t>ERA 227 TR</t>
  </si>
  <si>
    <t>ERA 228 TR</t>
  </si>
  <si>
    <t>ERA 226 TR</t>
  </si>
  <si>
    <t>ERA 131 TR</t>
  </si>
  <si>
    <t>ERA 144 TR</t>
  </si>
  <si>
    <t>ERA 134 TR</t>
  </si>
  <si>
    <t>ERA 161 TR</t>
  </si>
  <si>
    <t>Renault R385</t>
  </si>
  <si>
    <t>ERA 158 TR</t>
  </si>
  <si>
    <t>ERA 160 TR</t>
  </si>
  <si>
    <t>ERA 159 TR</t>
  </si>
  <si>
    <t>ERA 157 TR</t>
  </si>
  <si>
    <t>ERA 221 TR</t>
  </si>
  <si>
    <t>ERA 225 TR</t>
  </si>
  <si>
    <t>ERA 220 TR</t>
  </si>
  <si>
    <t>ERA 222 TR</t>
  </si>
  <si>
    <t>Renault Pelen</t>
  </si>
  <si>
    <t>ERA 230 TR</t>
  </si>
  <si>
    <t>ERA 229 TR</t>
  </si>
  <si>
    <t>ERA 162 TR</t>
  </si>
  <si>
    <t>Scania R500</t>
  </si>
  <si>
    <t>ERA 237 TR</t>
  </si>
  <si>
    <t>ERA 236 TR</t>
  </si>
  <si>
    <t>ERA 238 TR</t>
  </si>
  <si>
    <t>ERA 240 TR</t>
  </si>
  <si>
    <t>ERA 241 TR</t>
  </si>
  <si>
    <t>ERA 239 TR</t>
  </si>
  <si>
    <t>ERA 168 TR</t>
  </si>
  <si>
    <t>ERA 175 TR</t>
  </si>
  <si>
    <t>ERA 173 TR</t>
  </si>
  <si>
    <t>ERA 166 TR</t>
  </si>
  <si>
    <t>ERA 176 TR</t>
  </si>
  <si>
    <t>ERA 172 TR</t>
  </si>
  <si>
    <t>ERA 169 TR</t>
  </si>
  <si>
    <t>ERA 170 TR</t>
  </si>
  <si>
    <t>Iveco STRALIS</t>
  </si>
  <si>
    <t>ERA 215 TR</t>
  </si>
  <si>
    <t>ERA 216 TR</t>
  </si>
  <si>
    <t>ERA 178 TR</t>
  </si>
  <si>
    <t>Scania R420</t>
  </si>
  <si>
    <t>ERA 232 TR</t>
  </si>
  <si>
    <t>ERA 233 TR</t>
  </si>
  <si>
    <t>ERA 231 TR</t>
  </si>
  <si>
    <t>ERA 234 TR</t>
  </si>
  <si>
    <t>ERA 235 TR</t>
  </si>
  <si>
    <t>Volvo FH13-500</t>
  </si>
  <si>
    <t>ERA 248 TR</t>
  </si>
  <si>
    <t>ERA 177 TR</t>
  </si>
  <si>
    <t>ERA 247 TR</t>
  </si>
  <si>
    <t>MAN TGX</t>
  </si>
  <si>
    <t>ERA 218 TR</t>
  </si>
  <si>
    <t>ERA 174 TR</t>
  </si>
  <si>
    <t>DAF XF460</t>
  </si>
  <si>
    <t>ERA 207 TR</t>
  </si>
  <si>
    <t>ERA 405 TR</t>
  </si>
  <si>
    <t>ERA 204 TR</t>
  </si>
  <si>
    <t>ERA 208 TR</t>
  </si>
  <si>
    <t>ERA 406 TR</t>
  </si>
  <si>
    <t>ERA 171 TR</t>
  </si>
  <si>
    <t>ERA 183 TR</t>
  </si>
  <si>
    <t>ERA 388 TR</t>
  </si>
  <si>
    <t>ERA 188 TR</t>
  </si>
  <si>
    <t>ERA 184 TR</t>
  </si>
  <si>
    <t>ERA 186 TR</t>
  </si>
  <si>
    <t>ERA 185 TR</t>
  </si>
  <si>
    <t>ERA 199 TR</t>
  </si>
  <si>
    <t>ERA 198 TR</t>
  </si>
  <si>
    <t>ERA 200 TR</t>
  </si>
  <si>
    <t>ERA 201 TR</t>
  </si>
  <si>
    <t>ERA 496 TR</t>
  </si>
  <si>
    <t>ERA 497 TR</t>
  </si>
  <si>
    <t>ERA 202 TR</t>
  </si>
  <si>
    <t>ERA 203 TR</t>
  </si>
  <si>
    <t>MAN TGS</t>
  </si>
  <si>
    <t>ERA 187 TR</t>
  </si>
  <si>
    <t>ERA 219 TR</t>
  </si>
  <si>
    <t>MAN TGA18</t>
  </si>
  <si>
    <t>ERA 193 TR</t>
  </si>
  <si>
    <t>ERA 195 TR</t>
  </si>
  <si>
    <t>ERA 197 TR</t>
  </si>
  <si>
    <t>ERA 194 TR</t>
  </si>
  <si>
    <t>ERA 196 TR</t>
  </si>
  <si>
    <t>ERA 393 TR</t>
  </si>
  <si>
    <t>ERA 494 TR</t>
  </si>
  <si>
    <t>ERA 495 TR</t>
  </si>
  <si>
    <t>ERA 192 TR</t>
  </si>
  <si>
    <t>ERA 205 TR</t>
  </si>
  <si>
    <t>ERA 206 TR</t>
  </si>
  <si>
    <t>Volvo 2015Euro6M</t>
  </si>
  <si>
    <t>ERA 242 TR</t>
  </si>
  <si>
    <t>ERA 243 TR</t>
  </si>
  <si>
    <t>ERA 244 TR</t>
  </si>
  <si>
    <t>ERA 245 TR</t>
  </si>
  <si>
    <t>ERA 246 TR</t>
  </si>
  <si>
    <t>Wiek</t>
  </si>
  <si>
    <t>Amor_lata</t>
  </si>
  <si>
    <t>Amor_przebieg</t>
  </si>
  <si>
    <t>Ile_100000</t>
  </si>
  <si>
    <t>Akt_cena</t>
  </si>
  <si>
    <t>Gdzie_spacja</t>
  </si>
  <si>
    <t>Marka</t>
  </si>
  <si>
    <t>Iveco</t>
  </si>
  <si>
    <t>Mercedes</t>
  </si>
  <si>
    <t>MAN</t>
  </si>
  <si>
    <t>Volvo</t>
  </si>
  <si>
    <t>Scania</t>
  </si>
  <si>
    <t>DAF</t>
  </si>
  <si>
    <t>Renault</t>
  </si>
  <si>
    <t>Etykiety kolumn</t>
  </si>
  <si>
    <t>Suma końcowa</t>
  </si>
  <si>
    <t>Etykiety wierszy</t>
  </si>
  <si>
    <t>Liczba z Nr_rejestracyjny</t>
  </si>
  <si>
    <t>Marka i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</si>
</sst>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14" fontId="0" fillId="0" borderId="0" xfId="0" applyNumberFormat="1"/>
    <xf numFmtId="0" fontId="0" fillId="2" borderId="0" xfId="0" applyFill="1"/>
    <xf numFmtId="14" fontId="0" fillId="2" borderId="0" xfId="0" applyNumberFormat="1" applyFill="1"/>
    <xf numFmtId="0" fontId="0" fillId="0" borderId="0" xfId="0" pivotButton="1"/>
    <xf numFmtId="0" fontId="0" fillId="0" borderId="0" xfId="0" applyAlignment="1">
      <alignment horizontal="left"/>
    </xf>
    <xf numFmtId="0" fontId="0" fillId="3" borderId="0" xfId="0" applyFill="1"/>
    <xf numFmtId="0" fontId="0" fillId="0" borderId="0" xfId="0" applyNumberFormat="1"/>
    <xf numFmtId="0" fontId="0" fillId="5" borderId="0" xfId="0" applyFill="1"/>
    <xf numFmtId="14" fontId="0" fillId="5" borderId="0" xfId="0" applyNumberFormat="1" applyFill="1"/>
    <xf numFmtId="0" fontId="0" fillId="5" borderId="1" xfId="0" applyFill="1" applyBorder="1"/>
    <xf numFmtId="0" fontId="0" fillId="4" borderId="1" xfId="0" applyFill="1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Średni przebieg marek samochodów (km)</a:t>
            </a:r>
          </a:p>
        </c:rich>
      </c:tx>
      <c:layout/>
      <c:overlay val="1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INFO!$O$1:$U$1</c:f>
              <c:strCache>
                <c:ptCount val="7"/>
                <c:pt idx="0">
                  <c:v>Iveco</c:v>
                </c:pt>
                <c:pt idx="1">
                  <c:v>Mercedes</c:v>
                </c:pt>
                <c:pt idx="2">
                  <c:v>MAN</c:v>
                </c:pt>
                <c:pt idx="3">
                  <c:v>Volvo</c:v>
                </c:pt>
                <c:pt idx="4">
                  <c:v>Scania</c:v>
                </c:pt>
                <c:pt idx="5">
                  <c:v>DAF</c:v>
                </c:pt>
                <c:pt idx="6">
                  <c:v>Renault</c:v>
                </c:pt>
              </c:strCache>
            </c:strRef>
          </c:cat>
          <c:val>
            <c:numRef>
              <c:f>INFO!$O$3:$U$3</c:f>
              <c:numCache>
                <c:formatCode>General</c:formatCode>
                <c:ptCount val="7"/>
                <c:pt idx="0">
                  <c:v>657434</c:v>
                </c:pt>
                <c:pt idx="1">
                  <c:v>486545</c:v>
                </c:pt>
                <c:pt idx="2">
                  <c:v>289637</c:v>
                </c:pt>
                <c:pt idx="3">
                  <c:v>307130</c:v>
                </c:pt>
                <c:pt idx="4">
                  <c:v>557117</c:v>
                </c:pt>
                <c:pt idx="5">
                  <c:v>273239</c:v>
                </c:pt>
                <c:pt idx="6">
                  <c:v>519936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085696"/>
        <c:axId val="138875392"/>
      </c:barChart>
      <c:catAx>
        <c:axId val="141085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Marki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38875392"/>
        <c:crosses val="autoZero"/>
        <c:auto val="1"/>
        <c:lblAlgn val="ctr"/>
        <c:lblOffset val="100"/>
        <c:noMultiLvlLbl val="0"/>
      </c:catAx>
      <c:valAx>
        <c:axId val="138875392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pl-PL"/>
                  <a:t>Przebieg (km)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10856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78441</xdr:colOff>
      <xdr:row>4</xdr:row>
      <xdr:rowOff>62752</xdr:rowOff>
    </xdr:from>
    <xdr:to>
      <xdr:col>28</xdr:col>
      <xdr:colOff>291353</xdr:colOff>
      <xdr:row>36</xdr:row>
      <xdr:rowOff>179293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4277.652904050927" createdVersion="4" refreshedVersion="4" minRefreshableVersion="3" recordCount="134">
  <cacheSource type="worksheet">
    <worksheetSource ref="O1:Q135" sheet="INFO2"/>
  </cacheSource>
  <cacheFields count="3">
    <cacheField name="Marka" numFmtId="0">
      <sharedItems count="7">
        <s v="Iveco"/>
        <s v="Mercedes"/>
        <s v="MAN"/>
        <s v="Volvo"/>
        <s v="Scania"/>
        <s v="Renault"/>
        <s v="DAF"/>
      </sharedItems>
    </cacheField>
    <cacheField name="Rok_produkcji" numFmtId="0">
      <sharedItems containsSemiMixedTypes="0" containsString="0" containsNumber="1" containsInteger="1" minValue="2006" maxValue="2015" count="10">
        <n v="2006"/>
        <n v="2007"/>
        <n v="2008"/>
        <n v="2009"/>
        <n v="2010"/>
        <n v="2011"/>
        <n v="2012"/>
        <n v="2013"/>
        <n v="2014"/>
        <n v="2015"/>
      </sharedItems>
    </cacheField>
    <cacheField name="Nr_rejestracyjn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4">
  <r>
    <x v="0"/>
    <x v="0"/>
    <s v="ERA 210 TR"/>
  </r>
  <r>
    <x v="0"/>
    <x v="0"/>
    <s v="ERA 211 TR"/>
  </r>
  <r>
    <x v="0"/>
    <x v="0"/>
    <s v="ERA 212 TR"/>
  </r>
  <r>
    <x v="0"/>
    <x v="0"/>
    <s v="ERA 213 TR"/>
  </r>
  <r>
    <x v="0"/>
    <x v="0"/>
    <s v="ERA 209 TR"/>
  </r>
  <r>
    <x v="1"/>
    <x v="1"/>
    <s v="ERA 223 TR"/>
  </r>
  <r>
    <x v="2"/>
    <x v="1"/>
    <s v="ERA 217 TR"/>
  </r>
  <r>
    <x v="3"/>
    <x v="2"/>
    <s v="ERA 095 TR"/>
  </r>
  <r>
    <x v="3"/>
    <x v="2"/>
    <s v="ERA 093 TR"/>
  </r>
  <r>
    <x v="3"/>
    <x v="2"/>
    <s v="ERA 094 TR"/>
  </r>
  <r>
    <x v="3"/>
    <x v="2"/>
    <s v="ERA 092 TR"/>
  </r>
  <r>
    <x v="3"/>
    <x v="3"/>
    <s v="ERA 097 TR"/>
  </r>
  <r>
    <x v="0"/>
    <x v="3"/>
    <s v="ERA 114 TR"/>
  </r>
  <r>
    <x v="3"/>
    <x v="3"/>
    <s v="ERA 108 TR"/>
  </r>
  <r>
    <x v="4"/>
    <x v="3"/>
    <s v="ERA 100 TR"/>
  </r>
  <r>
    <x v="3"/>
    <x v="3"/>
    <s v="ERA 101 TR"/>
  </r>
  <r>
    <x v="4"/>
    <x v="3"/>
    <s v="ERA 111 TR"/>
  </r>
  <r>
    <x v="3"/>
    <x v="3"/>
    <s v="ERA 120 TR"/>
  </r>
  <r>
    <x v="5"/>
    <x v="3"/>
    <s v="ERA 110 TR"/>
  </r>
  <r>
    <x v="1"/>
    <x v="3"/>
    <s v="ERA 112 TR"/>
  </r>
  <r>
    <x v="4"/>
    <x v="3"/>
    <s v="ERA 102 TR"/>
  </r>
  <r>
    <x v="4"/>
    <x v="3"/>
    <s v="ERA 302 TR"/>
  </r>
  <r>
    <x v="3"/>
    <x v="3"/>
    <s v="ERA 096 TR"/>
  </r>
  <r>
    <x v="0"/>
    <x v="3"/>
    <s v="ERA 104 TR"/>
  </r>
  <r>
    <x v="3"/>
    <x v="3"/>
    <s v="ERA 119 TR"/>
  </r>
  <r>
    <x v="1"/>
    <x v="3"/>
    <s v="ERA 106 TR"/>
  </r>
  <r>
    <x v="2"/>
    <x v="3"/>
    <s v="ERA 117 TR"/>
  </r>
  <r>
    <x v="3"/>
    <x v="3"/>
    <s v="ERA 098 TR"/>
  </r>
  <r>
    <x v="3"/>
    <x v="3"/>
    <s v="ERA 109 TR"/>
  </r>
  <r>
    <x v="6"/>
    <x v="3"/>
    <s v="ERA 115 TR"/>
  </r>
  <r>
    <x v="2"/>
    <x v="3"/>
    <s v="ERA 113 TR"/>
  </r>
  <r>
    <x v="5"/>
    <x v="3"/>
    <s v="ERA 107 TR"/>
  </r>
  <r>
    <x v="2"/>
    <x v="3"/>
    <s v="ERA 116 TR"/>
  </r>
  <r>
    <x v="2"/>
    <x v="3"/>
    <s v="ERA 105 TR"/>
  </r>
  <r>
    <x v="6"/>
    <x v="3"/>
    <s v="ERA 103 TR"/>
  </r>
  <r>
    <x v="1"/>
    <x v="3"/>
    <s v="ERA 099 TR"/>
  </r>
  <r>
    <x v="1"/>
    <x v="3"/>
    <s v="ERA 118 TR"/>
  </r>
  <r>
    <x v="6"/>
    <x v="4"/>
    <s v="ERA 132 TR"/>
  </r>
  <r>
    <x v="6"/>
    <x v="4"/>
    <s v="ERA 142 TR"/>
  </r>
  <r>
    <x v="3"/>
    <x v="4"/>
    <s v="ERA 145 TR"/>
  </r>
  <r>
    <x v="5"/>
    <x v="4"/>
    <s v="ERA 146 TR"/>
  </r>
  <r>
    <x v="1"/>
    <x v="4"/>
    <s v="ERA 135 TR"/>
  </r>
  <r>
    <x v="0"/>
    <x v="4"/>
    <s v="ERA 136 TR"/>
  </r>
  <r>
    <x v="5"/>
    <x v="4"/>
    <s v="ERA 141 TR"/>
  </r>
  <r>
    <x v="3"/>
    <x v="4"/>
    <s v="ERA 340 TR"/>
  </r>
  <r>
    <x v="1"/>
    <x v="4"/>
    <s v="ERA 147 TR"/>
  </r>
  <r>
    <x v="2"/>
    <x v="4"/>
    <s v="ERA 394 TR"/>
  </r>
  <r>
    <x v="6"/>
    <x v="4"/>
    <s v="ERA 143 TR"/>
  </r>
  <r>
    <x v="2"/>
    <x v="4"/>
    <s v="ERA 140 TR"/>
  </r>
  <r>
    <x v="6"/>
    <x v="4"/>
    <s v="ERA 133 TR"/>
  </r>
  <r>
    <x v="0"/>
    <x v="4"/>
    <s v="ERA 214 TR"/>
  </r>
  <r>
    <x v="5"/>
    <x v="4"/>
    <s v="ERA 227 TR"/>
  </r>
  <r>
    <x v="5"/>
    <x v="4"/>
    <s v="ERA 228 TR"/>
  </r>
  <r>
    <x v="5"/>
    <x v="4"/>
    <s v="ERA 226 TR"/>
  </r>
  <r>
    <x v="5"/>
    <x v="4"/>
    <s v="ERA 131 TR"/>
  </r>
  <r>
    <x v="1"/>
    <x v="4"/>
    <s v="ERA 144 TR"/>
  </r>
  <r>
    <x v="1"/>
    <x v="4"/>
    <s v="ERA 134 TR"/>
  </r>
  <r>
    <x v="6"/>
    <x v="5"/>
    <s v="ERA 161 TR"/>
  </r>
  <r>
    <x v="5"/>
    <x v="5"/>
    <s v="ERA 158 TR"/>
  </r>
  <r>
    <x v="5"/>
    <x v="5"/>
    <s v="ERA 160 TR"/>
  </r>
  <r>
    <x v="5"/>
    <x v="5"/>
    <s v="ERA 159 TR"/>
  </r>
  <r>
    <x v="5"/>
    <x v="5"/>
    <s v="ERA 157 TR"/>
  </r>
  <r>
    <x v="1"/>
    <x v="5"/>
    <s v="ERA 221 TR"/>
  </r>
  <r>
    <x v="1"/>
    <x v="5"/>
    <s v="ERA 225 TR"/>
  </r>
  <r>
    <x v="1"/>
    <x v="5"/>
    <s v="ERA 220 TR"/>
  </r>
  <r>
    <x v="1"/>
    <x v="5"/>
    <s v="ERA 222 TR"/>
  </r>
  <r>
    <x v="5"/>
    <x v="5"/>
    <s v="ERA 230 TR"/>
  </r>
  <r>
    <x v="5"/>
    <x v="5"/>
    <s v="ERA 229 TR"/>
  </r>
  <r>
    <x v="6"/>
    <x v="5"/>
    <s v="ERA 162 TR"/>
  </r>
  <r>
    <x v="4"/>
    <x v="5"/>
    <s v="ERA 237 TR"/>
  </r>
  <r>
    <x v="4"/>
    <x v="5"/>
    <s v="ERA 236 TR"/>
  </r>
  <r>
    <x v="4"/>
    <x v="5"/>
    <s v="ERA 238 TR"/>
  </r>
  <r>
    <x v="4"/>
    <x v="5"/>
    <s v="ERA 240 TR"/>
  </r>
  <r>
    <x v="4"/>
    <x v="5"/>
    <s v="ERA 241 TR"/>
  </r>
  <r>
    <x v="4"/>
    <x v="5"/>
    <s v="ERA 239 TR"/>
  </r>
  <r>
    <x v="6"/>
    <x v="6"/>
    <s v="ERA 168 TR"/>
  </r>
  <r>
    <x v="6"/>
    <x v="6"/>
    <s v="ERA 175 TR"/>
  </r>
  <r>
    <x v="3"/>
    <x v="6"/>
    <s v="ERA 173 TR"/>
  </r>
  <r>
    <x v="5"/>
    <x v="6"/>
    <s v="ERA 166 TR"/>
  </r>
  <r>
    <x v="0"/>
    <x v="6"/>
    <s v="ERA 176 TR"/>
  </r>
  <r>
    <x v="3"/>
    <x v="6"/>
    <s v="ERA 172 TR"/>
  </r>
  <r>
    <x v="6"/>
    <x v="6"/>
    <s v="ERA 169 TR"/>
  </r>
  <r>
    <x v="2"/>
    <x v="6"/>
    <s v="ERA 170 TR"/>
  </r>
  <r>
    <x v="0"/>
    <x v="6"/>
    <s v="ERA 215 TR"/>
  </r>
  <r>
    <x v="0"/>
    <x v="6"/>
    <s v="ERA 216 TR"/>
  </r>
  <r>
    <x v="5"/>
    <x v="6"/>
    <s v="ERA 178 TR"/>
  </r>
  <r>
    <x v="4"/>
    <x v="6"/>
    <s v="ERA 232 TR"/>
  </r>
  <r>
    <x v="4"/>
    <x v="6"/>
    <s v="ERA 233 TR"/>
  </r>
  <r>
    <x v="4"/>
    <x v="6"/>
    <s v="ERA 231 TR"/>
  </r>
  <r>
    <x v="4"/>
    <x v="6"/>
    <s v="ERA 234 TR"/>
  </r>
  <r>
    <x v="4"/>
    <x v="6"/>
    <s v="ERA 235 TR"/>
  </r>
  <r>
    <x v="3"/>
    <x v="6"/>
    <s v="ERA 248 TR"/>
  </r>
  <r>
    <x v="2"/>
    <x v="6"/>
    <s v="ERA 177 TR"/>
  </r>
  <r>
    <x v="3"/>
    <x v="6"/>
    <s v="ERA 247 TR"/>
  </r>
  <r>
    <x v="2"/>
    <x v="6"/>
    <s v="ERA 218 TR"/>
  </r>
  <r>
    <x v="5"/>
    <x v="6"/>
    <s v="ERA 174 TR"/>
  </r>
  <r>
    <x v="6"/>
    <x v="6"/>
    <s v="ERA 207 TR"/>
  </r>
  <r>
    <x v="6"/>
    <x v="6"/>
    <s v="ERA 405 TR"/>
  </r>
  <r>
    <x v="6"/>
    <x v="6"/>
    <s v="ERA 204 TR"/>
  </r>
  <r>
    <x v="6"/>
    <x v="6"/>
    <s v="ERA 208 TR"/>
  </r>
  <r>
    <x v="6"/>
    <x v="6"/>
    <s v="ERA 406 TR"/>
  </r>
  <r>
    <x v="1"/>
    <x v="6"/>
    <s v="ERA 171 TR"/>
  </r>
  <r>
    <x v="6"/>
    <x v="7"/>
    <s v="ERA 183 TR"/>
  </r>
  <r>
    <x v="4"/>
    <x v="7"/>
    <s v="ERA 388 TR"/>
  </r>
  <r>
    <x v="4"/>
    <x v="7"/>
    <s v="ERA 188 TR"/>
  </r>
  <r>
    <x v="6"/>
    <x v="7"/>
    <s v="ERA 184 TR"/>
  </r>
  <r>
    <x v="6"/>
    <x v="7"/>
    <s v="ERA 186 TR"/>
  </r>
  <r>
    <x v="2"/>
    <x v="7"/>
    <s v="ERA 185 TR"/>
  </r>
  <r>
    <x v="6"/>
    <x v="7"/>
    <s v="ERA 199 TR"/>
  </r>
  <r>
    <x v="6"/>
    <x v="7"/>
    <s v="ERA 198 TR"/>
  </r>
  <r>
    <x v="6"/>
    <x v="7"/>
    <s v="ERA 200 TR"/>
  </r>
  <r>
    <x v="6"/>
    <x v="7"/>
    <s v="ERA 201 TR"/>
  </r>
  <r>
    <x v="6"/>
    <x v="7"/>
    <s v="ERA 496 TR"/>
  </r>
  <r>
    <x v="6"/>
    <x v="7"/>
    <s v="ERA 497 TR"/>
  </r>
  <r>
    <x v="6"/>
    <x v="7"/>
    <s v="ERA 202 TR"/>
  </r>
  <r>
    <x v="6"/>
    <x v="7"/>
    <s v="ERA 203 TR"/>
  </r>
  <r>
    <x v="2"/>
    <x v="7"/>
    <s v="ERA 187 TR"/>
  </r>
  <r>
    <x v="2"/>
    <x v="7"/>
    <s v="ERA 219 TR"/>
  </r>
  <r>
    <x v="2"/>
    <x v="8"/>
    <s v="ERA 193 TR"/>
  </r>
  <r>
    <x v="2"/>
    <x v="8"/>
    <s v="ERA 195 TR"/>
  </r>
  <r>
    <x v="2"/>
    <x v="8"/>
    <s v="ERA 197 TR"/>
  </r>
  <r>
    <x v="2"/>
    <x v="8"/>
    <s v="ERA 194 TR"/>
  </r>
  <r>
    <x v="1"/>
    <x v="8"/>
    <s v="ERA 196 TR"/>
  </r>
  <r>
    <x v="6"/>
    <x v="8"/>
    <s v="ERA 393 TR"/>
  </r>
  <r>
    <x v="6"/>
    <x v="8"/>
    <s v="ERA 494 TR"/>
  </r>
  <r>
    <x v="6"/>
    <x v="8"/>
    <s v="ERA 495 TR"/>
  </r>
  <r>
    <x v="2"/>
    <x v="8"/>
    <s v="ERA 192 TR"/>
  </r>
  <r>
    <x v="1"/>
    <x v="9"/>
    <s v="ERA 205 TR"/>
  </r>
  <r>
    <x v="1"/>
    <x v="9"/>
    <s v="ERA 206 TR"/>
  </r>
  <r>
    <x v="3"/>
    <x v="9"/>
    <s v="ERA 242 TR"/>
  </r>
  <r>
    <x v="3"/>
    <x v="9"/>
    <s v="ERA 243 TR"/>
  </r>
  <r>
    <x v="3"/>
    <x v="9"/>
    <s v="ERA 244 TR"/>
  </r>
  <r>
    <x v="3"/>
    <x v="9"/>
    <s v="ERA 245 TR"/>
  </r>
  <r>
    <x v="3"/>
    <x v="9"/>
    <s v="ERA 246 TR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przestawna2" cacheId="10" applyNumberFormats="0" applyBorderFormats="0" applyFontFormats="0" applyPatternFormats="0" applyAlignmentFormats="0" applyWidthHeightFormats="1" dataCaption="Wartości" updatedVersion="4" minRefreshableVersion="3" useAutoFormatting="1" itemPrintTitles="1" createdVersion="4" indent="0" outline="1" outlineData="1" multipleFieldFilters="0">
  <location ref="A3:I15" firstHeaderRow="1" firstDataRow="2" firstDataCol="1"/>
  <pivotFields count="3">
    <pivotField axis="axisCol" showAll="0">
      <items count="8">
        <item x="6"/>
        <item x="0"/>
        <item x="2"/>
        <item x="1"/>
        <item x="5"/>
        <item x="4"/>
        <item x="3"/>
        <item t="default"/>
      </items>
    </pivotField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showAl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0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Liczba z Nr_rejestracyjny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transport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transport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5"/>
  <sheetViews>
    <sheetView zoomScale="85" zoomScaleNormal="85" workbookViewId="0">
      <selection activeCell="B151" sqref="B151"/>
    </sheetView>
  </sheetViews>
  <sheetFormatPr defaultRowHeight="15" x14ac:dyDescent="0.25"/>
  <cols>
    <col min="1" max="1" width="18.42578125" bestFit="1" customWidth="1"/>
    <col min="2" max="2" width="14.140625" bestFit="1" customWidth="1"/>
    <col min="3" max="3" width="13.42578125" bestFit="1" customWidth="1"/>
    <col min="4" max="4" width="15.7109375" bestFit="1" customWidth="1"/>
    <col min="5" max="5" width="8.85546875" bestFit="1" customWidth="1"/>
    <col min="6" max="6" width="25.7109375" bestFit="1" customWidth="1"/>
    <col min="8" max="9" width="15" bestFit="1" customWidth="1"/>
    <col min="10" max="10" width="10.7109375" bestFit="1" customWidth="1"/>
    <col min="11" max="11" width="9.42578125" bestFit="1" customWidth="1"/>
    <col min="13" max="13" width="13.42578125" bestFit="1" customWidth="1"/>
    <col min="14" max="14" width="10.5703125" bestFit="1" customWidth="1"/>
    <col min="16" max="16" width="10" bestFit="1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178</v>
      </c>
      <c r="H1" t="s">
        <v>180</v>
      </c>
      <c r="I1" t="s">
        <v>179</v>
      </c>
      <c r="J1" t="s">
        <v>181</v>
      </c>
      <c r="K1" t="s">
        <v>182</v>
      </c>
      <c r="M1" t="s">
        <v>183</v>
      </c>
      <c r="N1" t="s">
        <v>184</v>
      </c>
      <c r="O1" t="s">
        <v>185</v>
      </c>
      <c r="P1" t="s">
        <v>186</v>
      </c>
      <c r="Q1" t="s">
        <v>187</v>
      </c>
      <c r="R1" t="s">
        <v>188</v>
      </c>
      <c r="S1" t="s">
        <v>189</v>
      </c>
      <c r="T1" t="s">
        <v>190</v>
      </c>
      <c r="U1" t="s">
        <v>191</v>
      </c>
    </row>
    <row r="2" spans="1:21" x14ac:dyDescent="0.25">
      <c r="A2" t="s">
        <v>6</v>
      </c>
      <c r="B2">
        <v>2006</v>
      </c>
      <c r="C2">
        <v>85900</v>
      </c>
      <c r="D2" t="s">
        <v>7</v>
      </c>
      <c r="E2">
        <v>1200655</v>
      </c>
      <c r="F2" s="1">
        <v>42035</v>
      </c>
      <c r="G2">
        <f>2017-B2</f>
        <v>11</v>
      </c>
      <c r="H2">
        <f>2%*J2*C2</f>
        <v>20616</v>
      </c>
      <c r="I2">
        <f>5%*C2*G2</f>
        <v>47245</v>
      </c>
      <c r="J2">
        <f>ROUNDDOWN(E2/100000,0)</f>
        <v>12</v>
      </c>
      <c r="K2">
        <f>C2-H2-I2</f>
        <v>18039</v>
      </c>
      <c r="M2">
        <f>FIND(" ",A2)</f>
        <v>6</v>
      </c>
      <c r="N2" t="str">
        <f>LEFT(A2,M2-1)</f>
        <v>Iveco</v>
      </c>
      <c r="O2">
        <f>COUNTIF(N2:N135,"Iveco")</f>
        <v>12</v>
      </c>
      <c r="P2">
        <f>COUNTIF(N2:N135,"Mercedes")</f>
        <v>17</v>
      </c>
      <c r="Q2">
        <f>COUNTIF(N2:N135,"MAN")</f>
        <v>18</v>
      </c>
      <c r="R2">
        <f>COUNTIF(N2:N135,"Volvo")</f>
        <v>23</v>
      </c>
      <c r="S2">
        <f>COUNTIF(N2:N135,"Scania")</f>
        <v>17</v>
      </c>
      <c r="T2">
        <f>COUNTIF(N2:N135,"DAF")</f>
        <v>30</v>
      </c>
      <c r="U2">
        <f>COUNTIF(N2:N135,"Renault")</f>
        <v>17</v>
      </c>
    </row>
    <row r="3" spans="1:21" x14ac:dyDescent="0.25">
      <c r="A3" t="s">
        <v>6</v>
      </c>
      <c r="B3">
        <v>2006</v>
      </c>
      <c r="C3">
        <v>85900</v>
      </c>
      <c r="D3" t="s">
        <v>8</v>
      </c>
      <c r="E3">
        <v>1068570</v>
      </c>
      <c r="F3" s="1">
        <v>42029</v>
      </c>
      <c r="G3">
        <f t="shared" ref="G3:G66" si="0">2017-B3</f>
        <v>11</v>
      </c>
      <c r="H3">
        <f t="shared" ref="H3:H66" si="1">2%*J3*C3</f>
        <v>17180</v>
      </c>
      <c r="I3">
        <f t="shared" ref="I3:I66" si="2">5%*C3*G3</f>
        <v>47245</v>
      </c>
      <c r="J3">
        <f t="shared" ref="J3:J66" si="3">ROUNDDOWN(E3/100000,0)</f>
        <v>10</v>
      </c>
      <c r="K3">
        <f t="shared" ref="K3:K66" si="4">C3-H3-I3</f>
        <v>21475</v>
      </c>
      <c r="M3">
        <f t="shared" ref="M3:M66" si="5">FIND(" ",A3)</f>
        <v>6</v>
      </c>
      <c r="N3" t="str">
        <f t="shared" ref="N3:N66" si="6">LEFT(A3,M3-1)</f>
        <v>Iveco</v>
      </c>
      <c r="O3">
        <f>INT(SUMIF(N2:N135,"Iveco",E2:E135)/O2)</f>
        <v>657434</v>
      </c>
      <c r="P3">
        <f>INT(SUMIF(N2:N135,"Mercedes",E2:E135)/P2)</f>
        <v>486545</v>
      </c>
      <c r="Q3">
        <f>INT(SUMIF(N2:N135,"MAN",E2:E135)/Q2)</f>
        <v>289637</v>
      </c>
      <c r="R3">
        <f>INT(SUMIF(N2:N135,"Volvo",E2:E135)/R2)</f>
        <v>307130</v>
      </c>
      <c r="S3">
        <f>INT(SUMIF(N2:N135,"Scania",E2:E135)/S2)</f>
        <v>557117</v>
      </c>
      <c r="T3">
        <f>INT(SUMIF(N2:N135,"DAF",E2:E135)/T2)</f>
        <v>273239</v>
      </c>
      <c r="U3">
        <f>INT(SUMIF(N2:N135,"Renault",E2:E135)/U2)</f>
        <v>519936</v>
      </c>
    </row>
    <row r="4" spans="1:21" x14ac:dyDescent="0.25">
      <c r="A4" t="s">
        <v>6</v>
      </c>
      <c r="B4">
        <v>2006</v>
      </c>
      <c r="C4">
        <v>85900</v>
      </c>
      <c r="D4" t="s">
        <v>9</v>
      </c>
      <c r="E4">
        <v>998704</v>
      </c>
      <c r="F4" s="1">
        <v>42028</v>
      </c>
      <c r="G4">
        <f t="shared" si="0"/>
        <v>11</v>
      </c>
      <c r="H4">
        <f t="shared" si="1"/>
        <v>15462</v>
      </c>
      <c r="I4">
        <f t="shared" si="2"/>
        <v>47245</v>
      </c>
      <c r="J4">
        <f t="shared" si="3"/>
        <v>9</v>
      </c>
      <c r="K4">
        <f t="shared" si="4"/>
        <v>23193</v>
      </c>
      <c r="M4">
        <f t="shared" si="5"/>
        <v>6</v>
      </c>
      <c r="N4" t="str">
        <f t="shared" si="6"/>
        <v>Iveco</v>
      </c>
    </row>
    <row r="5" spans="1:21" x14ac:dyDescent="0.25">
      <c r="A5" t="s">
        <v>6</v>
      </c>
      <c r="B5">
        <v>2006</v>
      </c>
      <c r="C5">
        <v>85900</v>
      </c>
      <c r="D5" t="s">
        <v>10</v>
      </c>
      <c r="E5">
        <v>936780</v>
      </c>
      <c r="F5" s="1">
        <v>42028</v>
      </c>
      <c r="G5">
        <f t="shared" si="0"/>
        <v>11</v>
      </c>
      <c r="H5">
        <f t="shared" si="1"/>
        <v>15462</v>
      </c>
      <c r="I5">
        <f t="shared" si="2"/>
        <v>47245</v>
      </c>
      <c r="J5">
        <f t="shared" si="3"/>
        <v>9</v>
      </c>
      <c r="K5">
        <f t="shared" si="4"/>
        <v>23193</v>
      </c>
      <c r="M5">
        <f t="shared" si="5"/>
        <v>6</v>
      </c>
      <c r="N5" t="str">
        <f t="shared" si="6"/>
        <v>Iveco</v>
      </c>
    </row>
    <row r="6" spans="1:21" x14ac:dyDescent="0.25">
      <c r="A6" t="s">
        <v>6</v>
      </c>
      <c r="B6">
        <v>2006</v>
      </c>
      <c r="C6">
        <v>85900</v>
      </c>
      <c r="D6" t="s">
        <v>11</v>
      </c>
      <c r="E6">
        <v>870233</v>
      </c>
      <c r="F6" s="1">
        <v>42034</v>
      </c>
      <c r="G6">
        <f t="shared" si="0"/>
        <v>11</v>
      </c>
      <c r="H6">
        <f t="shared" si="1"/>
        <v>13744</v>
      </c>
      <c r="I6">
        <f t="shared" si="2"/>
        <v>47245</v>
      </c>
      <c r="J6">
        <f t="shared" si="3"/>
        <v>8</v>
      </c>
      <c r="K6">
        <f t="shared" si="4"/>
        <v>24911</v>
      </c>
      <c r="M6">
        <f t="shared" si="5"/>
        <v>6</v>
      </c>
      <c r="N6" t="str">
        <f t="shared" si="6"/>
        <v>Iveco</v>
      </c>
    </row>
    <row r="7" spans="1:21" x14ac:dyDescent="0.25">
      <c r="A7" t="s">
        <v>12</v>
      </c>
      <c r="B7">
        <v>2007</v>
      </c>
      <c r="C7">
        <v>205000</v>
      </c>
      <c r="D7" t="s">
        <v>13</v>
      </c>
      <c r="E7">
        <v>1260000</v>
      </c>
      <c r="F7" s="1">
        <v>42483</v>
      </c>
      <c r="G7">
        <f t="shared" si="0"/>
        <v>10</v>
      </c>
      <c r="H7">
        <f t="shared" si="1"/>
        <v>49200</v>
      </c>
      <c r="I7">
        <f t="shared" si="2"/>
        <v>102500</v>
      </c>
      <c r="J7">
        <f t="shared" si="3"/>
        <v>12</v>
      </c>
      <c r="K7">
        <f t="shared" si="4"/>
        <v>53300</v>
      </c>
      <c r="M7">
        <f t="shared" si="5"/>
        <v>9</v>
      </c>
      <c r="N7" t="str">
        <f t="shared" si="6"/>
        <v>Mercedes</v>
      </c>
    </row>
    <row r="8" spans="1:21" x14ac:dyDescent="0.25">
      <c r="A8" t="s">
        <v>14</v>
      </c>
      <c r="B8">
        <v>2007</v>
      </c>
      <c r="C8">
        <v>198000</v>
      </c>
      <c r="D8" t="s">
        <v>15</v>
      </c>
      <c r="E8">
        <v>890200</v>
      </c>
      <c r="F8" s="1">
        <v>42520</v>
      </c>
      <c r="G8">
        <f t="shared" si="0"/>
        <v>10</v>
      </c>
      <c r="H8">
        <f t="shared" si="1"/>
        <v>31680</v>
      </c>
      <c r="I8">
        <f t="shared" si="2"/>
        <v>99000</v>
      </c>
      <c r="J8">
        <f t="shared" si="3"/>
        <v>8</v>
      </c>
      <c r="K8">
        <f t="shared" si="4"/>
        <v>67320</v>
      </c>
      <c r="M8">
        <f t="shared" si="5"/>
        <v>4</v>
      </c>
      <c r="N8" t="str">
        <f t="shared" si="6"/>
        <v>MAN</v>
      </c>
    </row>
    <row r="9" spans="1:21" x14ac:dyDescent="0.25">
      <c r="A9" t="s">
        <v>16</v>
      </c>
      <c r="B9">
        <v>2008</v>
      </c>
      <c r="C9">
        <v>49411</v>
      </c>
      <c r="D9" t="s">
        <v>17</v>
      </c>
      <c r="E9">
        <v>186000</v>
      </c>
      <c r="F9" s="1">
        <v>42210</v>
      </c>
      <c r="G9">
        <f t="shared" si="0"/>
        <v>9</v>
      </c>
      <c r="H9">
        <f t="shared" si="1"/>
        <v>988.22</v>
      </c>
      <c r="I9">
        <f t="shared" si="2"/>
        <v>22234.95</v>
      </c>
      <c r="J9">
        <f t="shared" si="3"/>
        <v>1</v>
      </c>
      <c r="K9">
        <f t="shared" si="4"/>
        <v>26187.829999999998</v>
      </c>
      <c r="M9">
        <f t="shared" si="5"/>
        <v>6</v>
      </c>
      <c r="N9" t="str">
        <f t="shared" si="6"/>
        <v>Volvo</v>
      </c>
    </row>
    <row r="10" spans="1:21" x14ac:dyDescent="0.25">
      <c r="A10" t="s">
        <v>18</v>
      </c>
      <c r="B10">
        <v>2008</v>
      </c>
      <c r="C10">
        <v>58000</v>
      </c>
      <c r="D10" t="s">
        <v>19</v>
      </c>
      <c r="E10">
        <v>306000</v>
      </c>
      <c r="F10" s="1">
        <v>42271</v>
      </c>
      <c r="G10">
        <f t="shared" si="0"/>
        <v>9</v>
      </c>
      <c r="H10">
        <f t="shared" si="1"/>
        <v>3480</v>
      </c>
      <c r="I10">
        <f t="shared" si="2"/>
        <v>26100</v>
      </c>
      <c r="J10">
        <f t="shared" si="3"/>
        <v>3</v>
      </c>
      <c r="K10">
        <f t="shared" si="4"/>
        <v>28420</v>
      </c>
      <c r="M10">
        <f t="shared" si="5"/>
        <v>6</v>
      </c>
      <c r="N10" t="str">
        <f t="shared" si="6"/>
        <v>Volvo</v>
      </c>
    </row>
    <row r="11" spans="1:21" x14ac:dyDescent="0.25">
      <c r="A11" t="s">
        <v>20</v>
      </c>
      <c r="B11">
        <v>2008</v>
      </c>
      <c r="C11">
        <v>84000</v>
      </c>
      <c r="D11" t="s">
        <v>21</v>
      </c>
      <c r="E11">
        <v>266000</v>
      </c>
      <c r="F11" s="1">
        <v>42382</v>
      </c>
      <c r="G11">
        <f t="shared" si="0"/>
        <v>9</v>
      </c>
      <c r="H11">
        <f t="shared" si="1"/>
        <v>3360</v>
      </c>
      <c r="I11">
        <f t="shared" si="2"/>
        <v>37800</v>
      </c>
      <c r="J11">
        <f t="shared" si="3"/>
        <v>2</v>
      </c>
      <c r="K11">
        <f t="shared" si="4"/>
        <v>42840</v>
      </c>
      <c r="M11">
        <f t="shared" si="5"/>
        <v>6</v>
      </c>
      <c r="N11" t="str">
        <f t="shared" si="6"/>
        <v>Volvo</v>
      </c>
    </row>
    <row r="12" spans="1:21" x14ac:dyDescent="0.25">
      <c r="A12" s="2" t="s">
        <v>22</v>
      </c>
      <c r="B12" s="2">
        <v>2008</v>
      </c>
      <c r="C12" s="2">
        <v>89000</v>
      </c>
      <c r="D12" s="2" t="s">
        <v>23</v>
      </c>
      <c r="E12" s="2">
        <v>305000</v>
      </c>
      <c r="F12" s="3">
        <v>42075</v>
      </c>
      <c r="G12" s="2">
        <f t="shared" si="0"/>
        <v>9</v>
      </c>
      <c r="H12" s="2">
        <f t="shared" si="1"/>
        <v>5340</v>
      </c>
      <c r="I12" s="2">
        <f t="shared" si="2"/>
        <v>40050</v>
      </c>
      <c r="J12" s="2">
        <f t="shared" si="3"/>
        <v>3</v>
      </c>
      <c r="K12" s="2">
        <f t="shared" si="4"/>
        <v>43610</v>
      </c>
      <c r="M12">
        <f t="shared" si="5"/>
        <v>6</v>
      </c>
      <c r="N12" t="str">
        <f t="shared" si="6"/>
        <v>Volvo</v>
      </c>
    </row>
    <row r="13" spans="1:21" x14ac:dyDescent="0.25">
      <c r="A13" t="s">
        <v>16</v>
      </c>
      <c r="B13">
        <v>2009</v>
      </c>
      <c r="C13">
        <v>48411</v>
      </c>
      <c r="D13" t="s">
        <v>24</v>
      </c>
      <c r="E13">
        <v>190000</v>
      </c>
      <c r="F13" s="1">
        <v>42210</v>
      </c>
      <c r="G13">
        <f t="shared" si="0"/>
        <v>8</v>
      </c>
      <c r="H13">
        <f t="shared" si="1"/>
        <v>968.22</v>
      </c>
      <c r="I13">
        <f t="shared" si="2"/>
        <v>19364.400000000001</v>
      </c>
      <c r="J13">
        <f t="shared" si="3"/>
        <v>1</v>
      </c>
      <c r="K13">
        <f t="shared" si="4"/>
        <v>28078.379999999997</v>
      </c>
      <c r="M13">
        <f t="shared" si="5"/>
        <v>6</v>
      </c>
      <c r="N13" t="str">
        <f t="shared" si="6"/>
        <v>Volvo</v>
      </c>
    </row>
    <row r="14" spans="1:21" x14ac:dyDescent="0.25">
      <c r="A14" t="s">
        <v>25</v>
      </c>
      <c r="B14">
        <v>2009</v>
      </c>
      <c r="C14">
        <v>68000</v>
      </c>
      <c r="D14" t="s">
        <v>26</v>
      </c>
      <c r="E14">
        <v>992600</v>
      </c>
      <c r="F14" s="1">
        <v>42157</v>
      </c>
      <c r="G14">
        <f t="shared" si="0"/>
        <v>8</v>
      </c>
      <c r="H14">
        <f t="shared" si="1"/>
        <v>12240</v>
      </c>
      <c r="I14">
        <f t="shared" si="2"/>
        <v>27200</v>
      </c>
      <c r="J14">
        <f t="shared" si="3"/>
        <v>9</v>
      </c>
      <c r="K14">
        <f t="shared" si="4"/>
        <v>28560</v>
      </c>
      <c r="M14">
        <f t="shared" si="5"/>
        <v>6</v>
      </c>
      <c r="N14" t="str">
        <f t="shared" si="6"/>
        <v>Iveco</v>
      </c>
    </row>
    <row r="15" spans="1:21" x14ac:dyDescent="0.25">
      <c r="A15" t="s">
        <v>16</v>
      </c>
      <c r="B15">
        <v>2009</v>
      </c>
      <c r="C15">
        <v>49411</v>
      </c>
      <c r="D15" t="s">
        <v>27</v>
      </c>
      <c r="E15">
        <v>186000</v>
      </c>
      <c r="F15" s="1">
        <v>42210</v>
      </c>
      <c r="G15">
        <f t="shared" si="0"/>
        <v>8</v>
      </c>
      <c r="H15">
        <f t="shared" si="1"/>
        <v>988.22</v>
      </c>
      <c r="I15">
        <f t="shared" si="2"/>
        <v>19764.400000000001</v>
      </c>
      <c r="J15">
        <f t="shared" si="3"/>
        <v>1</v>
      </c>
      <c r="K15">
        <f t="shared" si="4"/>
        <v>28658.379999999997</v>
      </c>
      <c r="M15">
        <f t="shared" si="5"/>
        <v>6</v>
      </c>
      <c r="N15" t="str">
        <f t="shared" si="6"/>
        <v>Volvo</v>
      </c>
    </row>
    <row r="16" spans="1:21" x14ac:dyDescent="0.25">
      <c r="A16" t="s">
        <v>28</v>
      </c>
      <c r="B16">
        <v>2009</v>
      </c>
      <c r="C16">
        <v>67900</v>
      </c>
      <c r="D16" t="s">
        <v>29</v>
      </c>
      <c r="E16">
        <v>850000</v>
      </c>
      <c r="F16" s="1">
        <v>42194</v>
      </c>
      <c r="G16">
        <f t="shared" si="0"/>
        <v>8</v>
      </c>
      <c r="H16">
        <f t="shared" si="1"/>
        <v>10864</v>
      </c>
      <c r="I16">
        <f t="shared" si="2"/>
        <v>27160</v>
      </c>
      <c r="J16">
        <f t="shared" si="3"/>
        <v>8</v>
      </c>
      <c r="K16">
        <f t="shared" si="4"/>
        <v>29876</v>
      </c>
      <c r="M16">
        <f t="shared" si="5"/>
        <v>7</v>
      </c>
      <c r="N16" t="str">
        <f t="shared" si="6"/>
        <v>Scania</v>
      </c>
    </row>
    <row r="17" spans="1:14" x14ac:dyDescent="0.25">
      <c r="A17" t="s">
        <v>16</v>
      </c>
      <c r="B17">
        <v>2009</v>
      </c>
      <c r="C17">
        <v>65000</v>
      </c>
      <c r="D17" t="s">
        <v>30</v>
      </c>
      <c r="E17">
        <v>740000</v>
      </c>
      <c r="F17" s="1">
        <v>42385</v>
      </c>
      <c r="G17">
        <f t="shared" si="0"/>
        <v>8</v>
      </c>
      <c r="H17">
        <f t="shared" si="1"/>
        <v>9100</v>
      </c>
      <c r="I17">
        <f t="shared" si="2"/>
        <v>26000</v>
      </c>
      <c r="J17">
        <f t="shared" si="3"/>
        <v>7</v>
      </c>
      <c r="K17">
        <f t="shared" si="4"/>
        <v>29900</v>
      </c>
      <c r="M17">
        <f t="shared" si="5"/>
        <v>6</v>
      </c>
      <c r="N17" t="str">
        <f t="shared" si="6"/>
        <v>Volvo</v>
      </c>
    </row>
    <row r="18" spans="1:14" x14ac:dyDescent="0.25">
      <c r="A18" t="s">
        <v>28</v>
      </c>
      <c r="B18">
        <v>2009</v>
      </c>
      <c r="C18">
        <v>68900</v>
      </c>
      <c r="D18" t="s">
        <v>31</v>
      </c>
      <c r="E18">
        <v>846000</v>
      </c>
      <c r="F18" s="1">
        <v>42194</v>
      </c>
      <c r="G18">
        <f t="shared" si="0"/>
        <v>8</v>
      </c>
      <c r="H18">
        <f t="shared" si="1"/>
        <v>11024</v>
      </c>
      <c r="I18">
        <f t="shared" si="2"/>
        <v>27560</v>
      </c>
      <c r="J18">
        <f t="shared" si="3"/>
        <v>8</v>
      </c>
      <c r="K18">
        <f t="shared" si="4"/>
        <v>30316</v>
      </c>
      <c r="M18">
        <f t="shared" si="5"/>
        <v>7</v>
      </c>
      <c r="N18" t="str">
        <f t="shared" si="6"/>
        <v>Scania</v>
      </c>
    </row>
    <row r="19" spans="1:14" x14ac:dyDescent="0.25">
      <c r="A19" t="s">
        <v>18</v>
      </c>
      <c r="B19">
        <v>2009</v>
      </c>
      <c r="C19">
        <v>59000</v>
      </c>
      <c r="D19" t="s">
        <v>32</v>
      </c>
      <c r="E19">
        <v>302000</v>
      </c>
      <c r="F19" s="1">
        <v>42271</v>
      </c>
      <c r="G19">
        <f t="shared" si="0"/>
        <v>8</v>
      </c>
      <c r="H19">
        <f t="shared" si="1"/>
        <v>3540</v>
      </c>
      <c r="I19">
        <f t="shared" si="2"/>
        <v>23600</v>
      </c>
      <c r="J19">
        <f t="shared" si="3"/>
        <v>3</v>
      </c>
      <c r="K19">
        <f t="shared" si="4"/>
        <v>31860</v>
      </c>
      <c r="M19">
        <f t="shared" si="5"/>
        <v>6</v>
      </c>
      <c r="N19" t="str">
        <f t="shared" si="6"/>
        <v>Volvo</v>
      </c>
    </row>
    <row r="20" spans="1:14" x14ac:dyDescent="0.25">
      <c r="A20" t="s">
        <v>33</v>
      </c>
      <c r="B20">
        <v>2009</v>
      </c>
      <c r="C20">
        <v>77000</v>
      </c>
      <c r="D20" t="s">
        <v>34</v>
      </c>
      <c r="E20">
        <v>846000</v>
      </c>
      <c r="F20" s="1">
        <v>42376</v>
      </c>
      <c r="G20">
        <f t="shared" si="0"/>
        <v>8</v>
      </c>
      <c r="H20">
        <f t="shared" si="1"/>
        <v>12320</v>
      </c>
      <c r="I20">
        <f t="shared" si="2"/>
        <v>30800</v>
      </c>
      <c r="J20">
        <f t="shared" si="3"/>
        <v>8</v>
      </c>
      <c r="K20">
        <f t="shared" si="4"/>
        <v>33880</v>
      </c>
      <c r="M20">
        <f t="shared" si="5"/>
        <v>8</v>
      </c>
      <c r="N20" t="str">
        <f t="shared" si="6"/>
        <v>Renault</v>
      </c>
    </row>
    <row r="21" spans="1:14" x14ac:dyDescent="0.25">
      <c r="A21" t="s">
        <v>35</v>
      </c>
      <c r="B21">
        <v>2009</v>
      </c>
      <c r="C21">
        <v>85000</v>
      </c>
      <c r="D21" t="s">
        <v>36</v>
      </c>
      <c r="E21">
        <v>946000</v>
      </c>
      <c r="F21" s="1">
        <v>42014</v>
      </c>
      <c r="G21">
        <f t="shared" si="0"/>
        <v>8</v>
      </c>
      <c r="H21">
        <f t="shared" si="1"/>
        <v>15300</v>
      </c>
      <c r="I21">
        <f t="shared" si="2"/>
        <v>34000</v>
      </c>
      <c r="J21">
        <f t="shared" si="3"/>
        <v>9</v>
      </c>
      <c r="K21">
        <f t="shared" si="4"/>
        <v>35700</v>
      </c>
      <c r="M21">
        <f t="shared" si="5"/>
        <v>9</v>
      </c>
      <c r="N21" t="str">
        <f t="shared" si="6"/>
        <v>Mercedes</v>
      </c>
    </row>
    <row r="22" spans="1:14" x14ac:dyDescent="0.25">
      <c r="A22" t="s">
        <v>37</v>
      </c>
      <c r="B22">
        <v>2009</v>
      </c>
      <c r="C22">
        <v>79000</v>
      </c>
      <c r="D22" t="s">
        <v>38</v>
      </c>
      <c r="E22">
        <v>390000</v>
      </c>
      <c r="F22" s="1">
        <v>42379</v>
      </c>
      <c r="G22">
        <f t="shared" si="0"/>
        <v>8</v>
      </c>
      <c r="H22">
        <f t="shared" si="1"/>
        <v>4740</v>
      </c>
      <c r="I22">
        <f t="shared" si="2"/>
        <v>31600</v>
      </c>
      <c r="J22">
        <f t="shared" si="3"/>
        <v>3</v>
      </c>
      <c r="K22">
        <f t="shared" si="4"/>
        <v>42660</v>
      </c>
      <c r="M22">
        <f t="shared" si="5"/>
        <v>7</v>
      </c>
      <c r="N22" t="str">
        <f t="shared" si="6"/>
        <v>Scania</v>
      </c>
    </row>
    <row r="23" spans="1:14" x14ac:dyDescent="0.25">
      <c r="A23" t="s">
        <v>37</v>
      </c>
      <c r="B23">
        <v>2009</v>
      </c>
      <c r="C23">
        <v>79000</v>
      </c>
      <c r="D23" t="s">
        <v>39</v>
      </c>
      <c r="E23">
        <v>390000</v>
      </c>
      <c r="F23" s="1">
        <v>42379</v>
      </c>
      <c r="G23">
        <f t="shared" si="0"/>
        <v>8</v>
      </c>
      <c r="H23">
        <f t="shared" si="1"/>
        <v>4740</v>
      </c>
      <c r="I23">
        <f t="shared" si="2"/>
        <v>31600</v>
      </c>
      <c r="J23">
        <f t="shared" si="3"/>
        <v>3</v>
      </c>
      <c r="K23">
        <f t="shared" si="4"/>
        <v>42660</v>
      </c>
      <c r="M23">
        <f t="shared" si="5"/>
        <v>7</v>
      </c>
      <c r="N23" t="str">
        <f t="shared" si="6"/>
        <v>Scania</v>
      </c>
    </row>
    <row r="24" spans="1:14" x14ac:dyDescent="0.25">
      <c r="A24" t="s">
        <v>20</v>
      </c>
      <c r="B24">
        <v>2009</v>
      </c>
      <c r="C24">
        <v>83000</v>
      </c>
      <c r="D24" t="s">
        <v>40</v>
      </c>
      <c r="E24">
        <v>270000</v>
      </c>
      <c r="F24" s="1">
        <v>42382</v>
      </c>
      <c r="G24">
        <f t="shared" si="0"/>
        <v>8</v>
      </c>
      <c r="H24">
        <f t="shared" si="1"/>
        <v>3320</v>
      </c>
      <c r="I24">
        <f t="shared" si="2"/>
        <v>33200</v>
      </c>
      <c r="J24">
        <f t="shared" si="3"/>
        <v>2</v>
      </c>
      <c r="K24">
        <f t="shared" si="4"/>
        <v>46480</v>
      </c>
      <c r="M24">
        <f t="shared" si="5"/>
        <v>6</v>
      </c>
      <c r="N24" t="str">
        <f t="shared" si="6"/>
        <v>Volvo</v>
      </c>
    </row>
    <row r="25" spans="1:14" x14ac:dyDescent="0.25">
      <c r="A25" t="s">
        <v>41</v>
      </c>
      <c r="B25">
        <v>2009</v>
      </c>
      <c r="C25">
        <v>86133</v>
      </c>
      <c r="D25" t="s">
        <v>42</v>
      </c>
      <c r="E25">
        <v>380000</v>
      </c>
      <c r="F25" s="1">
        <v>42208</v>
      </c>
      <c r="G25">
        <f t="shared" si="0"/>
        <v>8</v>
      </c>
      <c r="H25">
        <f t="shared" si="1"/>
        <v>5167.9799999999996</v>
      </c>
      <c r="I25">
        <f t="shared" si="2"/>
        <v>34453.200000000004</v>
      </c>
      <c r="J25">
        <f t="shared" si="3"/>
        <v>3</v>
      </c>
      <c r="K25">
        <f t="shared" si="4"/>
        <v>46511.82</v>
      </c>
      <c r="M25">
        <f t="shared" si="5"/>
        <v>6</v>
      </c>
      <c r="N25" t="str">
        <f t="shared" si="6"/>
        <v>Iveco</v>
      </c>
    </row>
    <row r="26" spans="1:14" x14ac:dyDescent="0.25">
      <c r="A26" t="s">
        <v>22</v>
      </c>
      <c r="B26">
        <v>2009</v>
      </c>
      <c r="C26">
        <v>90000</v>
      </c>
      <c r="D26" t="s">
        <v>43</v>
      </c>
      <c r="E26">
        <v>301000</v>
      </c>
      <c r="F26" s="1">
        <v>42075</v>
      </c>
      <c r="G26">
        <f t="shared" si="0"/>
        <v>8</v>
      </c>
      <c r="H26">
        <f t="shared" si="1"/>
        <v>5400</v>
      </c>
      <c r="I26">
        <f t="shared" si="2"/>
        <v>36000</v>
      </c>
      <c r="J26">
        <f t="shared" si="3"/>
        <v>3</v>
      </c>
      <c r="K26">
        <f t="shared" si="4"/>
        <v>48600</v>
      </c>
      <c r="M26">
        <f t="shared" si="5"/>
        <v>6</v>
      </c>
      <c r="N26" t="str">
        <f t="shared" si="6"/>
        <v>Volvo</v>
      </c>
    </row>
    <row r="27" spans="1:14" x14ac:dyDescent="0.25">
      <c r="A27" t="s">
        <v>35</v>
      </c>
      <c r="B27">
        <v>2009</v>
      </c>
      <c r="C27">
        <v>91000</v>
      </c>
      <c r="D27" t="s">
        <v>44</v>
      </c>
      <c r="E27">
        <v>360000</v>
      </c>
      <c r="F27" s="1">
        <v>42174</v>
      </c>
      <c r="G27">
        <f t="shared" si="0"/>
        <v>8</v>
      </c>
      <c r="H27">
        <f t="shared" si="1"/>
        <v>5460</v>
      </c>
      <c r="I27">
        <f t="shared" si="2"/>
        <v>36400</v>
      </c>
      <c r="J27">
        <f t="shared" si="3"/>
        <v>3</v>
      </c>
      <c r="K27">
        <f t="shared" si="4"/>
        <v>49140</v>
      </c>
      <c r="M27">
        <f t="shared" si="5"/>
        <v>9</v>
      </c>
      <c r="N27" t="str">
        <f t="shared" si="6"/>
        <v>Mercedes</v>
      </c>
    </row>
    <row r="28" spans="1:14" x14ac:dyDescent="0.25">
      <c r="A28" t="s">
        <v>45</v>
      </c>
      <c r="B28">
        <v>2009</v>
      </c>
      <c r="C28">
        <v>114400</v>
      </c>
      <c r="D28" t="s">
        <v>46</v>
      </c>
      <c r="E28">
        <v>226000</v>
      </c>
      <c r="F28" s="1">
        <v>42073</v>
      </c>
      <c r="G28">
        <f t="shared" si="0"/>
        <v>8</v>
      </c>
      <c r="H28">
        <f t="shared" si="1"/>
        <v>4576</v>
      </c>
      <c r="I28">
        <f t="shared" si="2"/>
        <v>45760</v>
      </c>
      <c r="J28">
        <f t="shared" si="3"/>
        <v>2</v>
      </c>
      <c r="K28">
        <f t="shared" si="4"/>
        <v>64064</v>
      </c>
      <c r="M28">
        <f t="shared" si="5"/>
        <v>4</v>
      </c>
      <c r="N28" t="str">
        <f t="shared" si="6"/>
        <v>MAN</v>
      </c>
    </row>
    <row r="29" spans="1:14" x14ac:dyDescent="0.25">
      <c r="A29" t="s">
        <v>47</v>
      </c>
      <c r="B29">
        <v>2009</v>
      </c>
      <c r="C29">
        <v>134000</v>
      </c>
      <c r="D29" t="s">
        <v>48</v>
      </c>
      <c r="E29">
        <v>482000</v>
      </c>
      <c r="F29" s="1">
        <v>42385</v>
      </c>
      <c r="G29">
        <f t="shared" si="0"/>
        <v>8</v>
      </c>
      <c r="H29">
        <f t="shared" si="1"/>
        <v>10720</v>
      </c>
      <c r="I29">
        <f t="shared" si="2"/>
        <v>53600</v>
      </c>
      <c r="J29">
        <f t="shared" si="3"/>
        <v>4</v>
      </c>
      <c r="K29">
        <f t="shared" si="4"/>
        <v>69680</v>
      </c>
      <c r="M29">
        <f t="shared" si="5"/>
        <v>6</v>
      </c>
      <c r="N29" t="str">
        <f t="shared" si="6"/>
        <v>Volvo</v>
      </c>
    </row>
    <row r="30" spans="1:14" x14ac:dyDescent="0.25">
      <c r="A30" t="s">
        <v>47</v>
      </c>
      <c r="B30">
        <v>2009</v>
      </c>
      <c r="C30">
        <v>135000</v>
      </c>
      <c r="D30" t="s">
        <v>49</v>
      </c>
      <c r="E30">
        <v>478000</v>
      </c>
      <c r="F30" s="1">
        <v>42385</v>
      </c>
      <c r="G30">
        <f t="shared" si="0"/>
        <v>8</v>
      </c>
      <c r="H30">
        <f t="shared" si="1"/>
        <v>10800</v>
      </c>
      <c r="I30">
        <f t="shared" si="2"/>
        <v>54000</v>
      </c>
      <c r="J30">
        <f t="shared" si="3"/>
        <v>4</v>
      </c>
      <c r="K30">
        <f t="shared" si="4"/>
        <v>70200</v>
      </c>
      <c r="M30">
        <f t="shared" si="5"/>
        <v>6</v>
      </c>
      <c r="N30" t="str">
        <f t="shared" si="6"/>
        <v>Volvo</v>
      </c>
    </row>
    <row r="31" spans="1:14" x14ac:dyDescent="0.25">
      <c r="A31" t="s">
        <v>50</v>
      </c>
      <c r="B31">
        <v>2009</v>
      </c>
      <c r="C31">
        <v>131780</v>
      </c>
      <c r="D31" t="s">
        <v>51</v>
      </c>
      <c r="E31">
        <v>306000</v>
      </c>
      <c r="F31" s="1">
        <v>42365</v>
      </c>
      <c r="G31">
        <f t="shared" si="0"/>
        <v>8</v>
      </c>
      <c r="H31">
        <f t="shared" si="1"/>
        <v>7906.7999999999993</v>
      </c>
      <c r="I31">
        <f t="shared" si="2"/>
        <v>52712</v>
      </c>
      <c r="J31">
        <f t="shared" si="3"/>
        <v>3</v>
      </c>
      <c r="K31">
        <f t="shared" si="4"/>
        <v>71161.2</v>
      </c>
      <c r="M31">
        <f t="shared" si="5"/>
        <v>4</v>
      </c>
      <c r="N31" t="str">
        <f t="shared" si="6"/>
        <v>DAF</v>
      </c>
    </row>
    <row r="32" spans="1:14" x14ac:dyDescent="0.25">
      <c r="A32" t="s">
        <v>45</v>
      </c>
      <c r="B32">
        <v>2009</v>
      </c>
      <c r="C32">
        <v>159000</v>
      </c>
      <c r="D32" t="s">
        <v>52</v>
      </c>
      <c r="E32">
        <v>403000</v>
      </c>
      <c r="F32" s="1">
        <v>42681</v>
      </c>
      <c r="G32">
        <f t="shared" si="0"/>
        <v>8</v>
      </c>
      <c r="H32">
        <f t="shared" si="1"/>
        <v>12720</v>
      </c>
      <c r="I32">
        <f t="shared" si="2"/>
        <v>63600</v>
      </c>
      <c r="J32">
        <f t="shared" si="3"/>
        <v>4</v>
      </c>
      <c r="K32">
        <f t="shared" si="4"/>
        <v>82680</v>
      </c>
      <c r="M32">
        <f t="shared" si="5"/>
        <v>4</v>
      </c>
      <c r="N32" t="str">
        <f t="shared" si="6"/>
        <v>MAN</v>
      </c>
    </row>
    <row r="33" spans="1:14" x14ac:dyDescent="0.25">
      <c r="A33" t="s">
        <v>33</v>
      </c>
      <c r="B33">
        <v>2009</v>
      </c>
      <c r="C33">
        <v>162800</v>
      </c>
      <c r="D33" t="s">
        <v>53</v>
      </c>
      <c r="E33">
        <v>370000</v>
      </c>
      <c r="F33" s="1">
        <v>42329</v>
      </c>
      <c r="G33">
        <f t="shared" si="0"/>
        <v>8</v>
      </c>
      <c r="H33">
        <f t="shared" si="1"/>
        <v>9768</v>
      </c>
      <c r="I33">
        <f t="shared" si="2"/>
        <v>65120</v>
      </c>
      <c r="J33">
        <f t="shared" si="3"/>
        <v>3</v>
      </c>
      <c r="K33">
        <f t="shared" si="4"/>
        <v>87912</v>
      </c>
      <c r="M33">
        <f t="shared" si="5"/>
        <v>8</v>
      </c>
      <c r="N33" t="str">
        <f t="shared" si="6"/>
        <v>Renault</v>
      </c>
    </row>
    <row r="34" spans="1:14" x14ac:dyDescent="0.25">
      <c r="A34" t="s">
        <v>54</v>
      </c>
      <c r="B34">
        <v>2009</v>
      </c>
      <c r="C34">
        <v>168800</v>
      </c>
      <c r="D34" t="s">
        <v>55</v>
      </c>
      <c r="E34">
        <v>186300</v>
      </c>
      <c r="F34" s="1">
        <v>42272</v>
      </c>
      <c r="G34">
        <f t="shared" si="0"/>
        <v>8</v>
      </c>
      <c r="H34">
        <f t="shared" si="1"/>
        <v>3376</v>
      </c>
      <c r="I34">
        <f t="shared" si="2"/>
        <v>67520</v>
      </c>
      <c r="J34">
        <f t="shared" si="3"/>
        <v>1</v>
      </c>
      <c r="K34">
        <f t="shared" si="4"/>
        <v>97904</v>
      </c>
      <c r="M34">
        <f t="shared" si="5"/>
        <v>4</v>
      </c>
      <c r="N34" t="str">
        <f t="shared" si="6"/>
        <v>MAN</v>
      </c>
    </row>
    <row r="35" spans="1:14" x14ac:dyDescent="0.25">
      <c r="A35" t="s">
        <v>56</v>
      </c>
      <c r="B35">
        <v>2009</v>
      </c>
      <c r="C35">
        <v>195370</v>
      </c>
      <c r="D35" t="s">
        <v>57</v>
      </c>
      <c r="E35">
        <v>290000</v>
      </c>
      <c r="F35" s="1">
        <v>42467</v>
      </c>
      <c r="G35">
        <f t="shared" si="0"/>
        <v>8</v>
      </c>
      <c r="H35">
        <f t="shared" si="1"/>
        <v>7814.8</v>
      </c>
      <c r="I35">
        <f t="shared" si="2"/>
        <v>78148</v>
      </c>
      <c r="J35">
        <f t="shared" si="3"/>
        <v>2</v>
      </c>
      <c r="K35">
        <f t="shared" si="4"/>
        <v>109407.20000000001</v>
      </c>
      <c r="M35">
        <f t="shared" si="5"/>
        <v>4</v>
      </c>
      <c r="N35" t="str">
        <f t="shared" si="6"/>
        <v>MAN</v>
      </c>
    </row>
    <row r="36" spans="1:14" x14ac:dyDescent="0.25">
      <c r="A36" t="s">
        <v>58</v>
      </c>
      <c r="B36">
        <v>2009</v>
      </c>
      <c r="C36">
        <v>195340</v>
      </c>
      <c r="D36" t="s">
        <v>59</v>
      </c>
      <c r="E36">
        <v>190000</v>
      </c>
      <c r="F36" s="1">
        <v>42278</v>
      </c>
      <c r="G36">
        <f t="shared" si="0"/>
        <v>8</v>
      </c>
      <c r="H36">
        <f t="shared" si="1"/>
        <v>3906.8</v>
      </c>
      <c r="I36">
        <f t="shared" si="2"/>
        <v>78136</v>
      </c>
      <c r="J36">
        <f t="shared" si="3"/>
        <v>1</v>
      </c>
      <c r="K36">
        <f t="shared" si="4"/>
        <v>113297.20000000001</v>
      </c>
      <c r="M36">
        <f t="shared" si="5"/>
        <v>4</v>
      </c>
      <c r="N36" t="str">
        <f t="shared" si="6"/>
        <v>DAF</v>
      </c>
    </row>
    <row r="37" spans="1:14" x14ac:dyDescent="0.25">
      <c r="A37" t="s">
        <v>60</v>
      </c>
      <c r="B37">
        <v>2009</v>
      </c>
      <c r="C37">
        <v>230000</v>
      </c>
      <c r="D37" t="s">
        <v>61</v>
      </c>
      <c r="E37">
        <v>305000</v>
      </c>
      <c r="F37" s="1">
        <v>42307</v>
      </c>
      <c r="G37">
        <f t="shared" si="0"/>
        <v>8</v>
      </c>
      <c r="H37">
        <f t="shared" si="1"/>
        <v>13800</v>
      </c>
      <c r="I37">
        <f t="shared" si="2"/>
        <v>92000</v>
      </c>
      <c r="J37">
        <f t="shared" si="3"/>
        <v>3</v>
      </c>
      <c r="K37">
        <f t="shared" si="4"/>
        <v>124200</v>
      </c>
      <c r="M37">
        <f t="shared" si="5"/>
        <v>9</v>
      </c>
      <c r="N37" t="str">
        <f t="shared" si="6"/>
        <v>Mercedes</v>
      </c>
    </row>
    <row r="38" spans="1:14" x14ac:dyDescent="0.25">
      <c r="A38" t="s">
        <v>62</v>
      </c>
      <c r="B38">
        <v>2009</v>
      </c>
      <c r="C38">
        <v>291000</v>
      </c>
      <c r="D38" t="s">
        <v>63</v>
      </c>
      <c r="E38">
        <v>166000</v>
      </c>
      <c r="F38" s="1">
        <v>42297</v>
      </c>
      <c r="G38">
        <f t="shared" si="0"/>
        <v>8</v>
      </c>
      <c r="H38">
        <f t="shared" si="1"/>
        <v>5820</v>
      </c>
      <c r="I38">
        <f t="shared" si="2"/>
        <v>116400</v>
      </c>
      <c r="J38">
        <f t="shared" si="3"/>
        <v>1</v>
      </c>
      <c r="K38">
        <f t="shared" si="4"/>
        <v>168780</v>
      </c>
      <c r="M38">
        <f t="shared" si="5"/>
        <v>9</v>
      </c>
      <c r="N38" t="str">
        <f t="shared" si="6"/>
        <v>Mercedes</v>
      </c>
    </row>
    <row r="39" spans="1:14" x14ac:dyDescent="0.25">
      <c r="A39" s="2" t="s">
        <v>50</v>
      </c>
      <c r="B39" s="2">
        <v>2010</v>
      </c>
      <c r="C39" s="2">
        <v>37000</v>
      </c>
      <c r="D39" s="2" t="s">
        <v>64</v>
      </c>
      <c r="E39" s="2">
        <v>978000</v>
      </c>
      <c r="F39" s="3">
        <v>42309</v>
      </c>
      <c r="G39" s="2">
        <f t="shared" si="0"/>
        <v>7</v>
      </c>
      <c r="H39" s="2">
        <f t="shared" si="1"/>
        <v>6660</v>
      </c>
      <c r="I39" s="2">
        <f t="shared" si="2"/>
        <v>12950</v>
      </c>
      <c r="J39" s="2">
        <f t="shared" si="3"/>
        <v>9</v>
      </c>
      <c r="K39" s="2">
        <f t="shared" si="4"/>
        <v>17390</v>
      </c>
      <c r="M39">
        <f t="shared" si="5"/>
        <v>4</v>
      </c>
      <c r="N39" t="str">
        <f t="shared" si="6"/>
        <v>DAF</v>
      </c>
    </row>
    <row r="40" spans="1:14" x14ac:dyDescent="0.25">
      <c r="A40" t="s">
        <v>50</v>
      </c>
      <c r="B40">
        <v>2010</v>
      </c>
      <c r="C40">
        <v>40830</v>
      </c>
      <c r="D40" t="s">
        <v>65</v>
      </c>
      <c r="E40">
        <v>326000</v>
      </c>
      <c r="F40" s="1">
        <v>42062</v>
      </c>
      <c r="G40">
        <f t="shared" si="0"/>
        <v>7</v>
      </c>
      <c r="H40">
        <f t="shared" si="1"/>
        <v>2449.7999999999997</v>
      </c>
      <c r="I40">
        <f t="shared" si="2"/>
        <v>14290.5</v>
      </c>
      <c r="J40">
        <f t="shared" si="3"/>
        <v>3</v>
      </c>
      <c r="K40">
        <f t="shared" si="4"/>
        <v>24089.699999999997</v>
      </c>
      <c r="M40">
        <f t="shared" si="5"/>
        <v>4</v>
      </c>
      <c r="N40" t="str">
        <f t="shared" si="6"/>
        <v>DAF</v>
      </c>
    </row>
    <row r="41" spans="1:14" x14ac:dyDescent="0.25">
      <c r="A41" t="s">
        <v>16</v>
      </c>
      <c r="B41">
        <v>2010</v>
      </c>
      <c r="C41">
        <v>66000</v>
      </c>
      <c r="D41" t="s">
        <v>66</v>
      </c>
      <c r="E41">
        <v>736000</v>
      </c>
      <c r="F41" s="1">
        <v>42385</v>
      </c>
      <c r="G41">
        <f t="shared" si="0"/>
        <v>7</v>
      </c>
      <c r="H41">
        <f t="shared" si="1"/>
        <v>9240</v>
      </c>
      <c r="I41">
        <f t="shared" si="2"/>
        <v>23100</v>
      </c>
      <c r="J41">
        <f t="shared" si="3"/>
        <v>7</v>
      </c>
      <c r="K41">
        <f t="shared" si="4"/>
        <v>33660</v>
      </c>
      <c r="M41">
        <f t="shared" si="5"/>
        <v>6</v>
      </c>
      <c r="N41" t="str">
        <f t="shared" si="6"/>
        <v>Volvo</v>
      </c>
    </row>
    <row r="42" spans="1:14" x14ac:dyDescent="0.25">
      <c r="A42" t="s">
        <v>67</v>
      </c>
      <c r="B42">
        <v>2010</v>
      </c>
      <c r="C42">
        <v>60000</v>
      </c>
      <c r="D42" t="s">
        <v>68</v>
      </c>
      <c r="E42">
        <v>99250</v>
      </c>
      <c r="F42" s="1">
        <v>42226</v>
      </c>
      <c r="G42">
        <f t="shared" si="0"/>
        <v>7</v>
      </c>
      <c r="H42">
        <f t="shared" si="1"/>
        <v>0</v>
      </c>
      <c r="I42">
        <f t="shared" si="2"/>
        <v>21000</v>
      </c>
      <c r="J42">
        <f t="shared" si="3"/>
        <v>0</v>
      </c>
      <c r="K42">
        <f t="shared" si="4"/>
        <v>39000</v>
      </c>
      <c r="M42">
        <f t="shared" si="5"/>
        <v>8</v>
      </c>
      <c r="N42" t="str">
        <f t="shared" si="6"/>
        <v>Renault</v>
      </c>
    </row>
    <row r="43" spans="1:14" x14ac:dyDescent="0.25">
      <c r="A43" t="s">
        <v>35</v>
      </c>
      <c r="B43">
        <v>2010</v>
      </c>
      <c r="C43">
        <v>84000</v>
      </c>
      <c r="D43" t="s">
        <v>69</v>
      </c>
      <c r="E43">
        <v>950000</v>
      </c>
      <c r="F43" s="1">
        <v>42029</v>
      </c>
      <c r="G43">
        <f t="shared" si="0"/>
        <v>7</v>
      </c>
      <c r="H43">
        <f t="shared" si="1"/>
        <v>15120</v>
      </c>
      <c r="I43">
        <f t="shared" si="2"/>
        <v>29400</v>
      </c>
      <c r="J43">
        <f t="shared" si="3"/>
        <v>9</v>
      </c>
      <c r="K43">
        <f t="shared" si="4"/>
        <v>39480</v>
      </c>
      <c r="M43">
        <f t="shared" si="5"/>
        <v>9</v>
      </c>
      <c r="N43" t="str">
        <f t="shared" si="6"/>
        <v>Mercedes</v>
      </c>
    </row>
    <row r="44" spans="1:14" x14ac:dyDescent="0.25">
      <c r="A44" t="s">
        <v>25</v>
      </c>
      <c r="B44">
        <v>2010</v>
      </c>
      <c r="C44">
        <v>67000</v>
      </c>
      <c r="D44" t="s">
        <v>70</v>
      </c>
      <c r="E44">
        <v>103260</v>
      </c>
      <c r="F44" s="1">
        <v>42157</v>
      </c>
      <c r="G44">
        <f t="shared" si="0"/>
        <v>7</v>
      </c>
      <c r="H44">
        <f t="shared" si="1"/>
        <v>1340</v>
      </c>
      <c r="I44">
        <f t="shared" si="2"/>
        <v>23450</v>
      </c>
      <c r="J44">
        <f t="shared" si="3"/>
        <v>1</v>
      </c>
      <c r="K44">
        <f t="shared" si="4"/>
        <v>42210</v>
      </c>
      <c r="M44">
        <f t="shared" si="5"/>
        <v>6</v>
      </c>
      <c r="N44" t="str">
        <f t="shared" si="6"/>
        <v>Iveco</v>
      </c>
    </row>
    <row r="45" spans="1:14" x14ac:dyDescent="0.25">
      <c r="A45" t="s">
        <v>71</v>
      </c>
      <c r="B45">
        <v>2010</v>
      </c>
      <c r="C45">
        <v>75300</v>
      </c>
      <c r="D45" t="s">
        <v>72</v>
      </c>
      <c r="E45">
        <v>302000</v>
      </c>
      <c r="F45" s="1">
        <v>42174</v>
      </c>
      <c r="G45">
        <f t="shared" si="0"/>
        <v>7</v>
      </c>
      <c r="H45">
        <f t="shared" si="1"/>
        <v>4518</v>
      </c>
      <c r="I45">
        <f t="shared" si="2"/>
        <v>26355</v>
      </c>
      <c r="J45">
        <f t="shared" si="3"/>
        <v>3</v>
      </c>
      <c r="K45">
        <f t="shared" si="4"/>
        <v>44427</v>
      </c>
      <c r="M45">
        <f t="shared" si="5"/>
        <v>8</v>
      </c>
      <c r="N45" t="str">
        <f t="shared" si="6"/>
        <v>Renault</v>
      </c>
    </row>
    <row r="46" spans="1:14" x14ac:dyDescent="0.25">
      <c r="A46" t="s">
        <v>20</v>
      </c>
      <c r="B46">
        <v>2010</v>
      </c>
      <c r="C46">
        <v>84000</v>
      </c>
      <c r="D46" t="s">
        <v>73</v>
      </c>
      <c r="E46">
        <v>266000</v>
      </c>
      <c r="F46" s="1">
        <v>42382</v>
      </c>
      <c r="G46">
        <f t="shared" si="0"/>
        <v>7</v>
      </c>
      <c r="H46">
        <f t="shared" si="1"/>
        <v>3360</v>
      </c>
      <c r="I46">
        <f t="shared" si="2"/>
        <v>29400</v>
      </c>
      <c r="J46">
        <f t="shared" si="3"/>
        <v>2</v>
      </c>
      <c r="K46">
        <f t="shared" si="4"/>
        <v>51240</v>
      </c>
      <c r="M46">
        <f t="shared" si="5"/>
        <v>6</v>
      </c>
      <c r="N46" t="str">
        <f t="shared" si="6"/>
        <v>Volvo</v>
      </c>
    </row>
    <row r="47" spans="1:14" x14ac:dyDescent="0.25">
      <c r="A47" t="s">
        <v>35</v>
      </c>
      <c r="B47">
        <v>2010</v>
      </c>
      <c r="C47">
        <v>92000</v>
      </c>
      <c r="D47" t="s">
        <v>74</v>
      </c>
      <c r="E47">
        <v>356000</v>
      </c>
      <c r="F47" s="1">
        <v>42174</v>
      </c>
      <c r="G47">
        <f t="shared" si="0"/>
        <v>7</v>
      </c>
      <c r="H47">
        <f t="shared" si="1"/>
        <v>5520</v>
      </c>
      <c r="I47">
        <f t="shared" si="2"/>
        <v>32200</v>
      </c>
      <c r="J47">
        <f t="shared" si="3"/>
        <v>3</v>
      </c>
      <c r="K47">
        <f t="shared" si="4"/>
        <v>54280</v>
      </c>
      <c r="M47">
        <f t="shared" si="5"/>
        <v>9</v>
      </c>
      <c r="N47" t="str">
        <f t="shared" si="6"/>
        <v>Mercedes</v>
      </c>
    </row>
    <row r="48" spans="1:14" x14ac:dyDescent="0.25">
      <c r="A48" t="s">
        <v>45</v>
      </c>
      <c r="B48">
        <v>2010</v>
      </c>
      <c r="C48">
        <v>89000</v>
      </c>
      <c r="D48" t="s">
        <v>75</v>
      </c>
      <c r="E48">
        <v>266000</v>
      </c>
      <c r="F48" s="1">
        <v>42382</v>
      </c>
      <c r="G48">
        <f t="shared" si="0"/>
        <v>7</v>
      </c>
      <c r="H48">
        <f t="shared" si="1"/>
        <v>3560</v>
      </c>
      <c r="I48">
        <f t="shared" si="2"/>
        <v>31150</v>
      </c>
      <c r="J48">
        <f t="shared" si="3"/>
        <v>2</v>
      </c>
      <c r="K48">
        <f t="shared" si="4"/>
        <v>54290</v>
      </c>
      <c r="M48">
        <f t="shared" si="5"/>
        <v>4</v>
      </c>
      <c r="N48" t="str">
        <f t="shared" si="6"/>
        <v>MAN</v>
      </c>
    </row>
    <row r="49" spans="1:14" x14ac:dyDescent="0.25">
      <c r="A49" t="s">
        <v>76</v>
      </c>
      <c r="B49">
        <v>2010</v>
      </c>
      <c r="C49">
        <v>94000</v>
      </c>
      <c r="D49" t="s">
        <v>77</v>
      </c>
      <c r="E49">
        <v>91000</v>
      </c>
      <c r="F49" s="1">
        <v>42268</v>
      </c>
      <c r="G49">
        <f t="shared" si="0"/>
        <v>7</v>
      </c>
      <c r="H49">
        <f t="shared" si="1"/>
        <v>0</v>
      </c>
      <c r="I49">
        <f t="shared" si="2"/>
        <v>32900</v>
      </c>
      <c r="J49">
        <f t="shared" si="3"/>
        <v>0</v>
      </c>
      <c r="K49">
        <f t="shared" si="4"/>
        <v>61100</v>
      </c>
      <c r="M49">
        <f t="shared" si="5"/>
        <v>4</v>
      </c>
      <c r="N49" t="str">
        <f t="shared" si="6"/>
        <v>DAF</v>
      </c>
    </row>
    <row r="50" spans="1:14" x14ac:dyDescent="0.25">
      <c r="A50" t="s">
        <v>45</v>
      </c>
      <c r="B50">
        <v>2010</v>
      </c>
      <c r="C50">
        <v>113400</v>
      </c>
      <c r="D50" t="s">
        <v>78</v>
      </c>
      <c r="E50">
        <v>230000</v>
      </c>
      <c r="F50" s="1">
        <v>42073</v>
      </c>
      <c r="G50">
        <f t="shared" si="0"/>
        <v>7</v>
      </c>
      <c r="H50">
        <f t="shared" si="1"/>
        <v>4536</v>
      </c>
      <c r="I50">
        <f t="shared" si="2"/>
        <v>39690</v>
      </c>
      <c r="J50">
        <f t="shared" si="3"/>
        <v>2</v>
      </c>
      <c r="K50">
        <f t="shared" si="4"/>
        <v>69174</v>
      </c>
      <c r="M50">
        <f t="shared" si="5"/>
        <v>4</v>
      </c>
      <c r="N50" t="str">
        <f t="shared" si="6"/>
        <v>MAN</v>
      </c>
    </row>
    <row r="51" spans="1:14" x14ac:dyDescent="0.25">
      <c r="A51" t="s">
        <v>79</v>
      </c>
      <c r="B51">
        <v>2010</v>
      </c>
      <c r="C51">
        <v>135000</v>
      </c>
      <c r="D51" t="s">
        <v>80</v>
      </c>
      <c r="E51">
        <v>251000</v>
      </c>
      <c r="F51" s="1">
        <v>42067</v>
      </c>
      <c r="G51">
        <f t="shared" si="0"/>
        <v>7</v>
      </c>
      <c r="H51">
        <f t="shared" si="1"/>
        <v>5400</v>
      </c>
      <c r="I51">
        <f t="shared" si="2"/>
        <v>47250</v>
      </c>
      <c r="J51">
        <f t="shared" si="3"/>
        <v>2</v>
      </c>
      <c r="K51">
        <f t="shared" si="4"/>
        <v>82350</v>
      </c>
      <c r="M51">
        <f t="shared" si="5"/>
        <v>4</v>
      </c>
      <c r="N51" t="str">
        <f t="shared" si="6"/>
        <v>DAF</v>
      </c>
    </row>
    <row r="52" spans="1:14" x14ac:dyDescent="0.25">
      <c r="A52" t="s">
        <v>81</v>
      </c>
      <c r="B52">
        <v>2010</v>
      </c>
      <c r="C52">
        <v>160000</v>
      </c>
      <c r="D52" t="s">
        <v>82</v>
      </c>
      <c r="E52">
        <v>263000</v>
      </c>
      <c r="F52" s="1">
        <v>42028</v>
      </c>
      <c r="G52">
        <f t="shared" si="0"/>
        <v>7</v>
      </c>
      <c r="H52">
        <f t="shared" si="1"/>
        <v>6400</v>
      </c>
      <c r="I52">
        <f t="shared" si="2"/>
        <v>56000</v>
      </c>
      <c r="J52">
        <f t="shared" si="3"/>
        <v>2</v>
      </c>
      <c r="K52">
        <f t="shared" si="4"/>
        <v>97600</v>
      </c>
      <c r="M52">
        <f t="shared" si="5"/>
        <v>6</v>
      </c>
      <c r="N52" t="str">
        <f t="shared" si="6"/>
        <v>Iveco</v>
      </c>
    </row>
    <row r="53" spans="1:14" x14ac:dyDescent="0.25">
      <c r="A53" t="s">
        <v>83</v>
      </c>
      <c r="B53">
        <v>2010</v>
      </c>
      <c r="C53">
        <v>265000</v>
      </c>
      <c r="D53" t="s">
        <v>84</v>
      </c>
      <c r="E53">
        <v>930000</v>
      </c>
      <c r="F53" s="1">
        <v>42236</v>
      </c>
      <c r="G53">
        <f t="shared" si="0"/>
        <v>7</v>
      </c>
      <c r="H53">
        <f t="shared" si="1"/>
        <v>47700</v>
      </c>
      <c r="I53">
        <f t="shared" si="2"/>
        <v>92750</v>
      </c>
      <c r="J53">
        <f t="shared" si="3"/>
        <v>9</v>
      </c>
      <c r="K53">
        <f t="shared" si="4"/>
        <v>124550</v>
      </c>
      <c r="M53">
        <f t="shared" si="5"/>
        <v>8</v>
      </c>
      <c r="N53" t="str">
        <f t="shared" si="6"/>
        <v>Renault</v>
      </c>
    </row>
    <row r="54" spans="1:14" x14ac:dyDescent="0.25">
      <c r="A54" t="s">
        <v>83</v>
      </c>
      <c r="B54">
        <v>2010</v>
      </c>
      <c r="C54">
        <v>265000</v>
      </c>
      <c r="D54" t="s">
        <v>85</v>
      </c>
      <c r="E54">
        <v>912000</v>
      </c>
      <c r="F54" s="1">
        <v>42236</v>
      </c>
      <c r="G54">
        <f t="shared" si="0"/>
        <v>7</v>
      </c>
      <c r="H54">
        <f t="shared" si="1"/>
        <v>47700</v>
      </c>
      <c r="I54">
        <f t="shared" si="2"/>
        <v>92750</v>
      </c>
      <c r="J54">
        <f t="shared" si="3"/>
        <v>9</v>
      </c>
      <c r="K54">
        <f t="shared" si="4"/>
        <v>124550</v>
      </c>
      <c r="M54">
        <f t="shared" si="5"/>
        <v>8</v>
      </c>
      <c r="N54" t="str">
        <f t="shared" si="6"/>
        <v>Renault</v>
      </c>
    </row>
    <row r="55" spans="1:14" x14ac:dyDescent="0.25">
      <c r="A55" t="s">
        <v>83</v>
      </c>
      <c r="B55">
        <v>2010</v>
      </c>
      <c r="C55">
        <v>265000</v>
      </c>
      <c r="D55" t="s">
        <v>86</v>
      </c>
      <c r="E55">
        <v>856000</v>
      </c>
      <c r="F55" s="1">
        <v>42236</v>
      </c>
      <c r="G55">
        <f t="shared" si="0"/>
        <v>7</v>
      </c>
      <c r="H55">
        <f t="shared" si="1"/>
        <v>42400</v>
      </c>
      <c r="I55">
        <f t="shared" si="2"/>
        <v>92750</v>
      </c>
      <c r="J55">
        <f t="shared" si="3"/>
        <v>8</v>
      </c>
      <c r="K55">
        <f t="shared" si="4"/>
        <v>129850</v>
      </c>
      <c r="M55">
        <f t="shared" si="5"/>
        <v>8</v>
      </c>
      <c r="N55" t="str">
        <f t="shared" si="6"/>
        <v>Renault</v>
      </c>
    </row>
    <row r="56" spans="1:14" x14ac:dyDescent="0.25">
      <c r="A56" t="s">
        <v>33</v>
      </c>
      <c r="B56">
        <v>2010</v>
      </c>
      <c r="C56">
        <v>230000</v>
      </c>
      <c r="D56" t="s">
        <v>87</v>
      </c>
      <c r="E56">
        <v>455000</v>
      </c>
      <c r="F56" s="1">
        <v>42439</v>
      </c>
      <c r="G56">
        <f t="shared" si="0"/>
        <v>7</v>
      </c>
      <c r="H56">
        <f t="shared" si="1"/>
        <v>18400</v>
      </c>
      <c r="I56">
        <f t="shared" si="2"/>
        <v>80500</v>
      </c>
      <c r="J56">
        <f t="shared" si="3"/>
        <v>4</v>
      </c>
      <c r="K56">
        <f t="shared" si="4"/>
        <v>131100</v>
      </c>
      <c r="M56">
        <f t="shared" si="5"/>
        <v>8</v>
      </c>
      <c r="N56" t="str">
        <f t="shared" si="6"/>
        <v>Renault</v>
      </c>
    </row>
    <row r="57" spans="1:14" x14ac:dyDescent="0.25">
      <c r="A57" t="s">
        <v>60</v>
      </c>
      <c r="B57">
        <v>2010</v>
      </c>
      <c r="C57">
        <v>231000</v>
      </c>
      <c r="D57" t="s">
        <v>88</v>
      </c>
      <c r="E57">
        <v>301000</v>
      </c>
      <c r="F57" s="1">
        <v>42307</v>
      </c>
      <c r="G57">
        <f t="shared" si="0"/>
        <v>7</v>
      </c>
      <c r="H57">
        <f t="shared" si="1"/>
        <v>13860</v>
      </c>
      <c r="I57">
        <f t="shared" si="2"/>
        <v>80850</v>
      </c>
      <c r="J57">
        <f t="shared" si="3"/>
        <v>3</v>
      </c>
      <c r="K57">
        <f t="shared" si="4"/>
        <v>136290</v>
      </c>
      <c r="M57">
        <f t="shared" si="5"/>
        <v>9</v>
      </c>
      <c r="N57" t="str">
        <f t="shared" si="6"/>
        <v>Mercedes</v>
      </c>
    </row>
    <row r="58" spans="1:14" x14ac:dyDescent="0.25">
      <c r="A58" t="s">
        <v>62</v>
      </c>
      <c r="B58">
        <v>2010</v>
      </c>
      <c r="C58">
        <v>257000</v>
      </c>
      <c r="D58" t="s">
        <v>89</v>
      </c>
      <c r="E58">
        <v>164700</v>
      </c>
      <c r="F58" s="1">
        <v>42286</v>
      </c>
      <c r="G58">
        <f t="shared" si="0"/>
        <v>7</v>
      </c>
      <c r="H58">
        <f t="shared" si="1"/>
        <v>5140</v>
      </c>
      <c r="I58">
        <f t="shared" si="2"/>
        <v>89950</v>
      </c>
      <c r="J58">
        <f t="shared" si="3"/>
        <v>1</v>
      </c>
      <c r="K58">
        <f t="shared" si="4"/>
        <v>161910</v>
      </c>
      <c r="M58">
        <f t="shared" si="5"/>
        <v>9</v>
      </c>
      <c r="N58" t="str">
        <f t="shared" si="6"/>
        <v>Mercedes</v>
      </c>
    </row>
    <row r="59" spans="1:14" x14ac:dyDescent="0.25">
      <c r="A59" t="s">
        <v>50</v>
      </c>
      <c r="B59">
        <v>2011</v>
      </c>
      <c r="C59">
        <v>38000</v>
      </c>
      <c r="D59" t="s">
        <v>90</v>
      </c>
      <c r="E59">
        <v>574000</v>
      </c>
      <c r="F59" s="1">
        <v>42309</v>
      </c>
      <c r="G59">
        <f t="shared" si="0"/>
        <v>6</v>
      </c>
      <c r="H59">
        <f t="shared" si="1"/>
        <v>3800</v>
      </c>
      <c r="I59">
        <f t="shared" si="2"/>
        <v>11400</v>
      </c>
      <c r="J59">
        <f t="shared" si="3"/>
        <v>5</v>
      </c>
      <c r="K59">
        <f t="shared" si="4"/>
        <v>22800</v>
      </c>
      <c r="M59">
        <f t="shared" si="5"/>
        <v>4</v>
      </c>
      <c r="N59" t="str">
        <f t="shared" si="6"/>
        <v>DAF</v>
      </c>
    </row>
    <row r="60" spans="1:14" x14ac:dyDescent="0.25">
      <c r="A60" t="s">
        <v>91</v>
      </c>
      <c r="B60">
        <v>2011</v>
      </c>
      <c r="C60">
        <v>56700</v>
      </c>
      <c r="D60" t="s">
        <v>92</v>
      </c>
      <c r="E60">
        <v>290000</v>
      </c>
      <c r="F60" s="1">
        <v>42236</v>
      </c>
      <c r="G60">
        <f t="shared" si="0"/>
        <v>6</v>
      </c>
      <c r="H60">
        <f t="shared" si="1"/>
        <v>2268</v>
      </c>
      <c r="I60">
        <f t="shared" si="2"/>
        <v>17010</v>
      </c>
      <c r="J60">
        <f t="shared" si="3"/>
        <v>2</v>
      </c>
      <c r="K60">
        <f t="shared" si="4"/>
        <v>37422</v>
      </c>
      <c r="M60">
        <f t="shared" si="5"/>
        <v>8</v>
      </c>
      <c r="N60" t="str">
        <f t="shared" si="6"/>
        <v>Renault</v>
      </c>
    </row>
    <row r="61" spans="1:14" x14ac:dyDescent="0.25">
      <c r="A61" t="s">
        <v>91</v>
      </c>
      <c r="B61">
        <v>2011</v>
      </c>
      <c r="C61">
        <v>57700</v>
      </c>
      <c r="D61" t="s">
        <v>93</v>
      </c>
      <c r="E61">
        <v>286000</v>
      </c>
      <c r="F61" s="1">
        <v>42236</v>
      </c>
      <c r="G61">
        <f t="shared" si="0"/>
        <v>6</v>
      </c>
      <c r="H61">
        <f t="shared" si="1"/>
        <v>2308</v>
      </c>
      <c r="I61">
        <f t="shared" si="2"/>
        <v>17310</v>
      </c>
      <c r="J61">
        <f t="shared" si="3"/>
        <v>2</v>
      </c>
      <c r="K61">
        <f t="shared" si="4"/>
        <v>38082</v>
      </c>
      <c r="M61">
        <f t="shared" si="5"/>
        <v>8</v>
      </c>
      <c r="N61" t="str">
        <f t="shared" si="6"/>
        <v>Renault</v>
      </c>
    </row>
    <row r="62" spans="1:14" x14ac:dyDescent="0.25">
      <c r="A62" t="s">
        <v>67</v>
      </c>
      <c r="B62">
        <v>2011</v>
      </c>
      <c r="C62">
        <v>59000</v>
      </c>
      <c r="D62" t="s">
        <v>94</v>
      </c>
      <c r="E62">
        <v>103250</v>
      </c>
      <c r="F62" s="1">
        <v>42226</v>
      </c>
      <c r="G62">
        <f t="shared" si="0"/>
        <v>6</v>
      </c>
      <c r="H62">
        <f t="shared" si="1"/>
        <v>1180</v>
      </c>
      <c r="I62">
        <f t="shared" si="2"/>
        <v>17700</v>
      </c>
      <c r="J62">
        <f t="shared" si="3"/>
        <v>1</v>
      </c>
      <c r="K62">
        <f t="shared" si="4"/>
        <v>40120</v>
      </c>
      <c r="M62">
        <f t="shared" si="5"/>
        <v>8</v>
      </c>
      <c r="N62" t="str">
        <f t="shared" si="6"/>
        <v>Renault</v>
      </c>
    </row>
    <row r="63" spans="1:14" x14ac:dyDescent="0.25">
      <c r="A63" t="s">
        <v>71</v>
      </c>
      <c r="B63">
        <v>2011</v>
      </c>
      <c r="C63">
        <v>74300</v>
      </c>
      <c r="D63" t="s">
        <v>95</v>
      </c>
      <c r="E63">
        <v>306000</v>
      </c>
      <c r="F63" s="1">
        <v>42174</v>
      </c>
      <c r="G63">
        <f t="shared" si="0"/>
        <v>6</v>
      </c>
      <c r="H63">
        <f t="shared" si="1"/>
        <v>4458</v>
      </c>
      <c r="I63">
        <f t="shared" si="2"/>
        <v>22290</v>
      </c>
      <c r="J63">
        <f t="shared" si="3"/>
        <v>3</v>
      </c>
      <c r="K63">
        <f t="shared" si="4"/>
        <v>47552</v>
      </c>
      <c r="M63">
        <f t="shared" si="5"/>
        <v>8</v>
      </c>
      <c r="N63" t="str">
        <f t="shared" si="6"/>
        <v>Renault</v>
      </c>
    </row>
    <row r="64" spans="1:14" x14ac:dyDescent="0.25">
      <c r="A64" t="s">
        <v>62</v>
      </c>
      <c r="B64">
        <v>2011</v>
      </c>
      <c r="C64">
        <v>210000</v>
      </c>
      <c r="D64" t="s">
        <v>96</v>
      </c>
      <c r="E64">
        <v>780000</v>
      </c>
      <c r="F64" s="1">
        <v>42481</v>
      </c>
      <c r="G64">
        <f t="shared" si="0"/>
        <v>6</v>
      </c>
      <c r="H64">
        <f t="shared" si="1"/>
        <v>29400.000000000004</v>
      </c>
      <c r="I64">
        <f t="shared" si="2"/>
        <v>63000</v>
      </c>
      <c r="J64">
        <f t="shared" si="3"/>
        <v>7</v>
      </c>
      <c r="K64">
        <f t="shared" si="4"/>
        <v>117600</v>
      </c>
      <c r="M64">
        <f t="shared" si="5"/>
        <v>9</v>
      </c>
      <c r="N64" t="str">
        <f t="shared" si="6"/>
        <v>Mercedes</v>
      </c>
    </row>
    <row r="65" spans="1:14" x14ac:dyDescent="0.25">
      <c r="A65" t="s">
        <v>62</v>
      </c>
      <c r="B65">
        <v>2011</v>
      </c>
      <c r="C65">
        <v>210000</v>
      </c>
      <c r="D65" t="s">
        <v>97</v>
      </c>
      <c r="E65">
        <v>760300</v>
      </c>
      <c r="F65" s="1">
        <v>42481</v>
      </c>
      <c r="G65">
        <f t="shared" si="0"/>
        <v>6</v>
      </c>
      <c r="H65">
        <f t="shared" si="1"/>
        <v>29400.000000000004</v>
      </c>
      <c r="I65">
        <f t="shared" si="2"/>
        <v>63000</v>
      </c>
      <c r="J65">
        <f t="shared" si="3"/>
        <v>7</v>
      </c>
      <c r="K65">
        <f t="shared" si="4"/>
        <v>117600</v>
      </c>
      <c r="M65">
        <f t="shared" si="5"/>
        <v>9</v>
      </c>
      <c r="N65" t="str">
        <f t="shared" si="6"/>
        <v>Mercedes</v>
      </c>
    </row>
    <row r="66" spans="1:14" x14ac:dyDescent="0.25">
      <c r="A66" t="s">
        <v>62</v>
      </c>
      <c r="B66">
        <v>2011</v>
      </c>
      <c r="C66">
        <v>210000</v>
      </c>
      <c r="D66" t="s">
        <v>98</v>
      </c>
      <c r="E66">
        <v>680000</v>
      </c>
      <c r="F66" s="1">
        <v>42481</v>
      </c>
      <c r="G66">
        <f t="shared" si="0"/>
        <v>6</v>
      </c>
      <c r="H66">
        <f t="shared" si="1"/>
        <v>25200</v>
      </c>
      <c r="I66">
        <f t="shared" si="2"/>
        <v>63000</v>
      </c>
      <c r="J66">
        <f t="shared" si="3"/>
        <v>6</v>
      </c>
      <c r="K66">
        <f t="shared" si="4"/>
        <v>121800</v>
      </c>
      <c r="M66">
        <f t="shared" si="5"/>
        <v>9</v>
      </c>
      <c r="N66" t="str">
        <f t="shared" si="6"/>
        <v>Mercedes</v>
      </c>
    </row>
    <row r="67" spans="1:14" x14ac:dyDescent="0.25">
      <c r="A67" t="s">
        <v>62</v>
      </c>
      <c r="B67">
        <v>2011</v>
      </c>
      <c r="C67">
        <v>210000</v>
      </c>
      <c r="D67" t="s">
        <v>99</v>
      </c>
      <c r="E67">
        <v>655000</v>
      </c>
      <c r="F67" s="1">
        <v>42481</v>
      </c>
      <c r="G67">
        <f t="shared" ref="G67:G130" si="7">2017-B67</f>
        <v>6</v>
      </c>
      <c r="H67">
        <f t="shared" ref="H67:H130" si="8">2%*J67*C67</f>
        <v>25200</v>
      </c>
      <c r="I67">
        <f t="shared" ref="I67:I130" si="9">5%*C67*G67</f>
        <v>63000</v>
      </c>
      <c r="J67">
        <f t="shared" ref="J67:J130" si="10">ROUNDDOWN(E67/100000,0)</f>
        <v>6</v>
      </c>
      <c r="K67">
        <f t="shared" ref="K67:K130" si="11">C67-H67-I67</f>
        <v>121800</v>
      </c>
      <c r="M67">
        <f t="shared" ref="M67:M130" si="12">FIND(" ",A67)</f>
        <v>9</v>
      </c>
      <c r="N67" t="str">
        <f t="shared" ref="N67:N130" si="13">LEFT(A67,M67-1)</f>
        <v>Mercedes</v>
      </c>
    </row>
    <row r="68" spans="1:14" x14ac:dyDescent="0.25">
      <c r="A68" t="s">
        <v>100</v>
      </c>
      <c r="B68">
        <v>2011</v>
      </c>
      <c r="C68">
        <v>220000</v>
      </c>
      <c r="D68" t="s">
        <v>101</v>
      </c>
      <c r="E68">
        <v>731000</v>
      </c>
      <c r="F68" s="1">
        <v>42236</v>
      </c>
      <c r="G68">
        <f t="shared" si="7"/>
        <v>6</v>
      </c>
      <c r="H68">
        <f t="shared" si="8"/>
        <v>30800.000000000004</v>
      </c>
      <c r="I68">
        <f t="shared" si="9"/>
        <v>66000</v>
      </c>
      <c r="J68">
        <f t="shared" si="10"/>
        <v>7</v>
      </c>
      <c r="K68">
        <f t="shared" si="11"/>
        <v>123200</v>
      </c>
      <c r="M68">
        <f t="shared" si="12"/>
        <v>8</v>
      </c>
      <c r="N68" t="str">
        <f t="shared" si="13"/>
        <v>Renault</v>
      </c>
    </row>
    <row r="69" spans="1:14" x14ac:dyDescent="0.25">
      <c r="A69" t="s">
        <v>100</v>
      </c>
      <c r="B69">
        <v>2011</v>
      </c>
      <c r="C69">
        <v>220000</v>
      </c>
      <c r="D69" t="s">
        <v>102</v>
      </c>
      <c r="E69">
        <v>685413</v>
      </c>
      <c r="F69" s="1">
        <v>42236</v>
      </c>
      <c r="G69">
        <f t="shared" si="7"/>
        <v>6</v>
      </c>
      <c r="H69">
        <f t="shared" si="8"/>
        <v>26400</v>
      </c>
      <c r="I69">
        <f t="shared" si="9"/>
        <v>66000</v>
      </c>
      <c r="J69">
        <f t="shared" si="10"/>
        <v>6</v>
      </c>
      <c r="K69">
        <f t="shared" si="11"/>
        <v>127600</v>
      </c>
      <c r="M69">
        <f t="shared" si="12"/>
        <v>8</v>
      </c>
      <c r="N69" t="str">
        <f t="shared" si="13"/>
        <v>Renault</v>
      </c>
    </row>
    <row r="70" spans="1:14" x14ac:dyDescent="0.25">
      <c r="A70" t="s">
        <v>58</v>
      </c>
      <c r="B70">
        <v>2011</v>
      </c>
      <c r="C70">
        <v>196340</v>
      </c>
      <c r="D70" t="s">
        <v>103</v>
      </c>
      <c r="E70">
        <v>186000</v>
      </c>
      <c r="F70" s="1">
        <v>42278</v>
      </c>
      <c r="G70">
        <f t="shared" si="7"/>
        <v>6</v>
      </c>
      <c r="H70">
        <f t="shared" si="8"/>
        <v>3926.8</v>
      </c>
      <c r="I70">
        <f t="shared" si="9"/>
        <v>58902</v>
      </c>
      <c r="J70">
        <f t="shared" si="10"/>
        <v>1</v>
      </c>
      <c r="K70">
        <f t="shared" si="11"/>
        <v>133511.20000000001</v>
      </c>
      <c r="M70">
        <f t="shared" si="12"/>
        <v>4</v>
      </c>
      <c r="N70" t="str">
        <f t="shared" si="13"/>
        <v>DAF</v>
      </c>
    </row>
    <row r="71" spans="1:14" x14ac:dyDescent="0.25">
      <c r="A71" t="s">
        <v>104</v>
      </c>
      <c r="B71">
        <v>2011</v>
      </c>
      <c r="C71">
        <v>245000</v>
      </c>
      <c r="D71" t="s">
        <v>105</v>
      </c>
      <c r="E71">
        <v>720000</v>
      </c>
      <c r="F71" s="1">
        <v>42462</v>
      </c>
      <c r="G71">
        <f t="shared" si="7"/>
        <v>6</v>
      </c>
      <c r="H71">
        <f t="shared" si="8"/>
        <v>34300</v>
      </c>
      <c r="I71">
        <f t="shared" si="9"/>
        <v>73500</v>
      </c>
      <c r="J71">
        <f t="shared" si="10"/>
        <v>7</v>
      </c>
      <c r="K71">
        <f t="shared" si="11"/>
        <v>137200</v>
      </c>
      <c r="M71">
        <f t="shared" si="12"/>
        <v>7</v>
      </c>
      <c r="N71" t="str">
        <f t="shared" si="13"/>
        <v>Scania</v>
      </c>
    </row>
    <row r="72" spans="1:14" x14ac:dyDescent="0.25">
      <c r="A72" t="s">
        <v>104</v>
      </c>
      <c r="B72">
        <v>2011</v>
      </c>
      <c r="C72">
        <v>245000</v>
      </c>
      <c r="D72" t="s">
        <v>106</v>
      </c>
      <c r="E72">
        <v>680000</v>
      </c>
      <c r="F72" s="1">
        <v>42462</v>
      </c>
      <c r="G72">
        <f t="shared" si="7"/>
        <v>6</v>
      </c>
      <c r="H72">
        <f t="shared" si="8"/>
        <v>29400</v>
      </c>
      <c r="I72">
        <f t="shared" si="9"/>
        <v>73500</v>
      </c>
      <c r="J72">
        <f t="shared" si="10"/>
        <v>6</v>
      </c>
      <c r="K72">
        <f t="shared" si="11"/>
        <v>142100</v>
      </c>
      <c r="M72">
        <f t="shared" si="12"/>
        <v>7</v>
      </c>
      <c r="N72" t="str">
        <f t="shared" si="13"/>
        <v>Scania</v>
      </c>
    </row>
    <row r="73" spans="1:14" x14ac:dyDescent="0.25">
      <c r="A73" t="s">
        <v>104</v>
      </c>
      <c r="B73">
        <v>2011</v>
      </c>
      <c r="C73">
        <v>245000</v>
      </c>
      <c r="D73" t="s">
        <v>107</v>
      </c>
      <c r="E73">
        <v>660000</v>
      </c>
      <c r="F73" s="1">
        <v>42462</v>
      </c>
      <c r="G73">
        <f t="shared" si="7"/>
        <v>6</v>
      </c>
      <c r="H73">
        <f t="shared" si="8"/>
        <v>29400</v>
      </c>
      <c r="I73">
        <f t="shared" si="9"/>
        <v>73500</v>
      </c>
      <c r="J73">
        <f t="shared" si="10"/>
        <v>6</v>
      </c>
      <c r="K73">
        <f t="shared" si="11"/>
        <v>142100</v>
      </c>
      <c r="M73">
        <f t="shared" si="12"/>
        <v>7</v>
      </c>
      <c r="N73" t="str">
        <f t="shared" si="13"/>
        <v>Scania</v>
      </c>
    </row>
    <row r="74" spans="1:14" x14ac:dyDescent="0.25">
      <c r="A74" t="s">
        <v>104</v>
      </c>
      <c r="B74">
        <v>2011</v>
      </c>
      <c r="C74">
        <v>245000</v>
      </c>
      <c r="D74" t="s">
        <v>108</v>
      </c>
      <c r="E74">
        <v>630000</v>
      </c>
      <c r="F74" s="1">
        <v>42462</v>
      </c>
      <c r="G74">
        <f t="shared" si="7"/>
        <v>6</v>
      </c>
      <c r="H74">
        <f t="shared" si="8"/>
        <v>29400</v>
      </c>
      <c r="I74">
        <f t="shared" si="9"/>
        <v>73500</v>
      </c>
      <c r="J74">
        <f t="shared" si="10"/>
        <v>6</v>
      </c>
      <c r="K74">
        <f t="shared" si="11"/>
        <v>142100</v>
      </c>
      <c r="M74">
        <f t="shared" si="12"/>
        <v>7</v>
      </c>
      <c r="N74" t="str">
        <f t="shared" si="13"/>
        <v>Scania</v>
      </c>
    </row>
    <row r="75" spans="1:14" x14ac:dyDescent="0.25">
      <c r="A75" t="s">
        <v>104</v>
      </c>
      <c r="B75">
        <v>2011</v>
      </c>
      <c r="C75">
        <v>245000</v>
      </c>
      <c r="D75" t="s">
        <v>109</v>
      </c>
      <c r="E75">
        <v>655000</v>
      </c>
      <c r="F75" s="1">
        <v>42462</v>
      </c>
      <c r="G75">
        <f t="shared" si="7"/>
        <v>6</v>
      </c>
      <c r="H75">
        <f t="shared" si="8"/>
        <v>29400</v>
      </c>
      <c r="I75">
        <f t="shared" si="9"/>
        <v>73500</v>
      </c>
      <c r="J75">
        <f t="shared" si="10"/>
        <v>6</v>
      </c>
      <c r="K75">
        <f t="shared" si="11"/>
        <v>142100</v>
      </c>
      <c r="M75">
        <f t="shared" si="12"/>
        <v>7</v>
      </c>
      <c r="N75" t="str">
        <f t="shared" si="13"/>
        <v>Scania</v>
      </c>
    </row>
    <row r="76" spans="1:14" x14ac:dyDescent="0.25">
      <c r="A76" t="s">
        <v>104</v>
      </c>
      <c r="B76">
        <v>2011</v>
      </c>
      <c r="C76">
        <v>245000</v>
      </c>
      <c r="D76" t="s">
        <v>110</v>
      </c>
      <c r="E76">
        <v>590000</v>
      </c>
      <c r="F76" s="1">
        <v>42462</v>
      </c>
      <c r="G76">
        <f t="shared" si="7"/>
        <v>6</v>
      </c>
      <c r="H76">
        <f t="shared" si="8"/>
        <v>24500</v>
      </c>
      <c r="I76">
        <f t="shared" si="9"/>
        <v>73500</v>
      </c>
      <c r="J76">
        <f t="shared" si="10"/>
        <v>5</v>
      </c>
      <c r="K76">
        <f t="shared" si="11"/>
        <v>147000</v>
      </c>
      <c r="M76">
        <f t="shared" si="12"/>
        <v>7</v>
      </c>
      <c r="N76" t="str">
        <f t="shared" si="13"/>
        <v>Scania</v>
      </c>
    </row>
    <row r="77" spans="1:14" x14ac:dyDescent="0.25">
      <c r="A77" t="s">
        <v>50</v>
      </c>
      <c r="B77">
        <v>2012</v>
      </c>
      <c r="C77">
        <v>39830</v>
      </c>
      <c r="D77" t="s">
        <v>111</v>
      </c>
      <c r="E77">
        <v>330000</v>
      </c>
      <c r="F77" s="1">
        <v>42062</v>
      </c>
      <c r="G77">
        <f t="shared" si="7"/>
        <v>5</v>
      </c>
      <c r="H77">
        <f t="shared" si="8"/>
        <v>2389.7999999999997</v>
      </c>
      <c r="I77">
        <f t="shared" si="9"/>
        <v>9957.5</v>
      </c>
      <c r="J77">
        <f t="shared" si="10"/>
        <v>3</v>
      </c>
      <c r="K77">
        <f t="shared" si="11"/>
        <v>27482.699999999997</v>
      </c>
      <c r="M77">
        <f t="shared" si="12"/>
        <v>4</v>
      </c>
      <c r="N77" t="str">
        <f t="shared" si="13"/>
        <v>DAF</v>
      </c>
    </row>
    <row r="78" spans="1:14" x14ac:dyDescent="0.25">
      <c r="A78" t="s">
        <v>50</v>
      </c>
      <c r="B78">
        <v>2012</v>
      </c>
      <c r="C78">
        <v>48800</v>
      </c>
      <c r="D78" t="s">
        <v>112</v>
      </c>
      <c r="E78">
        <v>268650</v>
      </c>
      <c r="F78" s="1">
        <v>42117</v>
      </c>
      <c r="G78">
        <f t="shared" si="7"/>
        <v>5</v>
      </c>
      <c r="H78">
        <f t="shared" si="8"/>
        <v>1952</v>
      </c>
      <c r="I78">
        <f t="shared" si="9"/>
        <v>12200</v>
      </c>
      <c r="J78">
        <f t="shared" si="10"/>
        <v>2</v>
      </c>
      <c r="K78">
        <f t="shared" si="11"/>
        <v>34648</v>
      </c>
      <c r="M78">
        <f t="shared" si="12"/>
        <v>4</v>
      </c>
      <c r="N78" t="str">
        <f t="shared" si="13"/>
        <v>DAF</v>
      </c>
    </row>
    <row r="79" spans="1:14" x14ac:dyDescent="0.25">
      <c r="A79" t="s">
        <v>18</v>
      </c>
      <c r="B79">
        <v>2012</v>
      </c>
      <c r="C79">
        <v>59000</v>
      </c>
      <c r="D79" t="s">
        <v>113</v>
      </c>
      <c r="E79">
        <v>302000</v>
      </c>
      <c r="F79" s="1">
        <v>42271</v>
      </c>
      <c r="G79">
        <f t="shared" si="7"/>
        <v>5</v>
      </c>
      <c r="H79">
        <f t="shared" si="8"/>
        <v>3540</v>
      </c>
      <c r="I79">
        <f t="shared" si="9"/>
        <v>14750</v>
      </c>
      <c r="J79">
        <f t="shared" si="10"/>
        <v>3</v>
      </c>
      <c r="K79">
        <f t="shared" si="11"/>
        <v>40710</v>
      </c>
      <c r="M79">
        <f t="shared" si="12"/>
        <v>6</v>
      </c>
      <c r="N79" t="str">
        <f t="shared" si="13"/>
        <v>Volvo</v>
      </c>
    </row>
    <row r="80" spans="1:14" x14ac:dyDescent="0.25">
      <c r="A80" t="s">
        <v>33</v>
      </c>
      <c r="B80">
        <v>2012</v>
      </c>
      <c r="C80">
        <v>76000</v>
      </c>
      <c r="D80" t="s">
        <v>114</v>
      </c>
      <c r="E80">
        <v>850000</v>
      </c>
      <c r="F80" s="1">
        <v>42376</v>
      </c>
      <c r="G80">
        <f t="shared" si="7"/>
        <v>5</v>
      </c>
      <c r="H80">
        <f t="shared" si="8"/>
        <v>12160</v>
      </c>
      <c r="I80">
        <f t="shared" si="9"/>
        <v>19000</v>
      </c>
      <c r="J80">
        <f t="shared" si="10"/>
        <v>8</v>
      </c>
      <c r="K80">
        <f t="shared" si="11"/>
        <v>44840</v>
      </c>
      <c r="M80">
        <f t="shared" si="12"/>
        <v>8</v>
      </c>
      <c r="N80" t="str">
        <f t="shared" si="13"/>
        <v>Renault</v>
      </c>
    </row>
    <row r="81" spans="1:14" x14ac:dyDescent="0.25">
      <c r="A81" t="s">
        <v>41</v>
      </c>
      <c r="B81">
        <v>2012</v>
      </c>
      <c r="C81">
        <v>87133</v>
      </c>
      <c r="D81" t="s">
        <v>115</v>
      </c>
      <c r="E81">
        <v>376000</v>
      </c>
      <c r="F81" s="1">
        <v>42208</v>
      </c>
      <c r="G81">
        <f t="shared" si="7"/>
        <v>5</v>
      </c>
      <c r="H81">
        <f t="shared" si="8"/>
        <v>5227.9799999999996</v>
      </c>
      <c r="I81">
        <f t="shared" si="9"/>
        <v>21783.250000000004</v>
      </c>
      <c r="J81">
        <f t="shared" si="10"/>
        <v>3</v>
      </c>
      <c r="K81">
        <f t="shared" si="11"/>
        <v>60121.770000000004</v>
      </c>
      <c r="M81">
        <f t="shared" si="12"/>
        <v>6</v>
      </c>
      <c r="N81" t="str">
        <f t="shared" si="13"/>
        <v>Iveco</v>
      </c>
    </row>
    <row r="82" spans="1:14" x14ac:dyDescent="0.25">
      <c r="A82" t="s">
        <v>22</v>
      </c>
      <c r="B82">
        <v>2012</v>
      </c>
      <c r="C82">
        <v>110000</v>
      </c>
      <c r="D82" t="s">
        <v>116</v>
      </c>
      <c r="E82">
        <v>201000</v>
      </c>
      <c r="F82" s="1">
        <v>42075</v>
      </c>
      <c r="G82">
        <f t="shared" si="7"/>
        <v>5</v>
      </c>
      <c r="H82">
        <f t="shared" si="8"/>
        <v>4400</v>
      </c>
      <c r="I82">
        <f t="shared" si="9"/>
        <v>27500</v>
      </c>
      <c r="J82">
        <f t="shared" si="10"/>
        <v>2</v>
      </c>
      <c r="K82">
        <f t="shared" si="11"/>
        <v>78100</v>
      </c>
      <c r="M82">
        <f t="shared" si="12"/>
        <v>6</v>
      </c>
      <c r="N82" t="str">
        <f t="shared" si="13"/>
        <v>Volvo</v>
      </c>
    </row>
    <row r="83" spans="1:14" x14ac:dyDescent="0.25">
      <c r="A83" t="s">
        <v>50</v>
      </c>
      <c r="B83">
        <v>2012</v>
      </c>
      <c r="C83">
        <v>130780</v>
      </c>
      <c r="D83" t="s">
        <v>117</v>
      </c>
      <c r="E83">
        <v>310000</v>
      </c>
      <c r="F83" s="1">
        <v>42365</v>
      </c>
      <c r="G83">
        <f t="shared" si="7"/>
        <v>5</v>
      </c>
      <c r="H83">
        <f t="shared" si="8"/>
        <v>7846.7999999999993</v>
      </c>
      <c r="I83">
        <f t="shared" si="9"/>
        <v>32695</v>
      </c>
      <c r="J83">
        <f t="shared" si="10"/>
        <v>3</v>
      </c>
      <c r="K83">
        <f t="shared" si="11"/>
        <v>90238.2</v>
      </c>
      <c r="M83">
        <f t="shared" si="12"/>
        <v>4</v>
      </c>
      <c r="N83" t="str">
        <f t="shared" si="13"/>
        <v>DAF</v>
      </c>
    </row>
    <row r="84" spans="1:14" x14ac:dyDescent="0.25">
      <c r="A84" t="s">
        <v>45</v>
      </c>
      <c r="B84">
        <v>2012</v>
      </c>
      <c r="C84">
        <v>135502</v>
      </c>
      <c r="D84" t="s">
        <v>118</v>
      </c>
      <c r="E84">
        <v>247000</v>
      </c>
      <c r="F84" s="1">
        <v>42476</v>
      </c>
      <c r="G84">
        <f t="shared" si="7"/>
        <v>5</v>
      </c>
      <c r="H84">
        <f t="shared" si="8"/>
        <v>5420.08</v>
      </c>
      <c r="I84">
        <f t="shared" si="9"/>
        <v>33875.5</v>
      </c>
      <c r="J84">
        <f t="shared" si="10"/>
        <v>2</v>
      </c>
      <c r="K84">
        <f t="shared" si="11"/>
        <v>96206.42</v>
      </c>
      <c r="M84">
        <f t="shared" si="12"/>
        <v>4</v>
      </c>
      <c r="N84" t="str">
        <f t="shared" si="13"/>
        <v>MAN</v>
      </c>
    </row>
    <row r="85" spans="1:14" x14ac:dyDescent="0.25">
      <c r="A85" t="s">
        <v>119</v>
      </c>
      <c r="B85">
        <v>2012</v>
      </c>
      <c r="C85">
        <v>145000</v>
      </c>
      <c r="D85" t="s">
        <v>120</v>
      </c>
      <c r="E85">
        <v>386732</v>
      </c>
      <c r="F85" s="1">
        <v>42059</v>
      </c>
      <c r="G85">
        <f t="shared" si="7"/>
        <v>5</v>
      </c>
      <c r="H85">
        <f t="shared" si="8"/>
        <v>8700</v>
      </c>
      <c r="I85">
        <f t="shared" si="9"/>
        <v>36250</v>
      </c>
      <c r="J85">
        <f t="shared" si="10"/>
        <v>3</v>
      </c>
      <c r="K85">
        <f t="shared" si="11"/>
        <v>100050</v>
      </c>
      <c r="M85">
        <f t="shared" si="12"/>
        <v>6</v>
      </c>
      <c r="N85" t="str">
        <f t="shared" si="13"/>
        <v>Iveco</v>
      </c>
    </row>
    <row r="86" spans="1:14" x14ac:dyDescent="0.25">
      <c r="A86" t="s">
        <v>119</v>
      </c>
      <c r="B86">
        <v>2012</v>
      </c>
      <c r="C86">
        <v>145000</v>
      </c>
      <c r="D86" t="s">
        <v>121</v>
      </c>
      <c r="E86">
        <v>312680</v>
      </c>
      <c r="F86" s="1">
        <v>42059</v>
      </c>
      <c r="G86">
        <f t="shared" si="7"/>
        <v>5</v>
      </c>
      <c r="H86">
        <f t="shared" si="8"/>
        <v>8700</v>
      </c>
      <c r="I86">
        <f t="shared" si="9"/>
        <v>36250</v>
      </c>
      <c r="J86">
        <f t="shared" si="10"/>
        <v>3</v>
      </c>
      <c r="K86">
        <f t="shared" si="11"/>
        <v>100050</v>
      </c>
      <c r="M86">
        <f t="shared" si="12"/>
        <v>6</v>
      </c>
      <c r="N86" t="str">
        <f t="shared" si="13"/>
        <v>Iveco</v>
      </c>
    </row>
    <row r="87" spans="1:14" x14ac:dyDescent="0.25">
      <c r="A87" t="s">
        <v>33</v>
      </c>
      <c r="B87">
        <v>2012</v>
      </c>
      <c r="C87">
        <v>163800</v>
      </c>
      <c r="D87" t="s">
        <v>122</v>
      </c>
      <c r="E87">
        <v>366000</v>
      </c>
      <c r="F87" s="1">
        <v>42329</v>
      </c>
      <c r="G87">
        <f t="shared" si="7"/>
        <v>5</v>
      </c>
      <c r="H87">
        <f t="shared" si="8"/>
        <v>9828</v>
      </c>
      <c r="I87">
        <f t="shared" si="9"/>
        <v>40950</v>
      </c>
      <c r="J87">
        <f t="shared" si="10"/>
        <v>3</v>
      </c>
      <c r="K87">
        <f t="shared" si="11"/>
        <v>113022</v>
      </c>
      <c r="M87">
        <f t="shared" si="12"/>
        <v>8</v>
      </c>
      <c r="N87" t="str">
        <f t="shared" si="13"/>
        <v>Renault</v>
      </c>
    </row>
    <row r="88" spans="1:14" x14ac:dyDescent="0.25">
      <c r="A88" t="s">
        <v>123</v>
      </c>
      <c r="B88">
        <v>2012</v>
      </c>
      <c r="C88">
        <v>183000</v>
      </c>
      <c r="D88" t="s">
        <v>124</v>
      </c>
      <c r="E88">
        <v>520000</v>
      </c>
      <c r="F88" s="1">
        <v>42444</v>
      </c>
      <c r="G88">
        <f t="shared" si="7"/>
        <v>5</v>
      </c>
      <c r="H88">
        <f t="shared" si="8"/>
        <v>18300</v>
      </c>
      <c r="I88">
        <f t="shared" si="9"/>
        <v>45750</v>
      </c>
      <c r="J88">
        <f t="shared" si="10"/>
        <v>5</v>
      </c>
      <c r="K88">
        <f t="shared" si="11"/>
        <v>118950</v>
      </c>
      <c r="M88">
        <f t="shared" si="12"/>
        <v>7</v>
      </c>
      <c r="N88" t="str">
        <f t="shared" si="13"/>
        <v>Scania</v>
      </c>
    </row>
    <row r="89" spans="1:14" x14ac:dyDescent="0.25">
      <c r="A89" t="s">
        <v>123</v>
      </c>
      <c r="B89">
        <v>2012</v>
      </c>
      <c r="C89">
        <v>183000</v>
      </c>
      <c r="D89" t="s">
        <v>125</v>
      </c>
      <c r="E89">
        <v>530000</v>
      </c>
      <c r="F89" s="1">
        <v>42444</v>
      </c>
      <c r="G89">
        <f t="shared" si="7"/>
        <v>5</v>
      </c>
      <c r="H89">
        <f t="shared" si="8"/>
        <v>18300</v>
      </c>
      <c r="I89">
        <f t="shared" si="9"/>
        <v>45750</v>
      </c>
      <c r="J89">
        <f t="shared" si="10"/>
        <v>5</v>
      </c>
      <c r="K89">
        <f t="shared" si="11"/>
        <v>118950</v>
      </c>
      <c r="M89">
        <f t="shared" si="12"/>
        <v>7</v>
      </c>
      <c r="N89" t="str">
        <f t="shared" si="13"/>
        <v>Scania</v>
      </c>
    </row>
    <row r="90" spans="1:14" x14ac:dyDescent="0.25">
      <c r="A90" t="s">
        <v>123</v>
      </c>
      <c r="B90">
        <v>2012</v>
      </c>
      <c r="C90">
        <v>183000</v>
      </c>
      <c r="D90" t="s">
        <v>126</v>
      </c>
      <c r="E90">
        <v>490000</v>
      </c>
      <c r="F90" s="1">
        <v>42444</v>
      </c>
      <c r="G90">
        <f t="shared" si="7"/>
        <v>5</v>
      </c>
      <c r="H90">
        <f t="shared" si="8"/>
        <v>14640</v>
      </c>
      <c r="I90">
        <f t="shared" si="9"/>
        <v>45750</v>
      </c>
      <c r="J90">
        <f t="shared" si="10"/>
        <v>4</v>
      </c>
      <c r="K90">
        <f t="shared" si="11"/>
        <v>122610</v>
      </c>
      <c r="M90">
        <f t="shared" si="12"/>
        <v>7</v>
      </c>
      <c r="N90" t="str">
        <f t="shared" si="13"/>
        <v>Scania</v>
      </c>
    </row>
    <row r="91" spans="1:14" x14ac:dyDescent="0.25">
      <c r="A91" t="s">
        <v>123</v>
      </c>
      <c r="B91">
        <v>2012</v>
      </c>
      <c r="C91">
        <v>183000</v>
      </c>
      <c r="D91" t="s">
        <v>127</v>
      </c>
      <c r="E91">
        <v>481000</v>
      </c>
      <c r="F91" s="1">
        <v>42444</v>
      </c>
      <c r="G91">
        <f t="shared" si="7"/>
        <v>5</v>
      </c>
      <c r="H91">
        <f t="shared" si="8"/>
        <v>14640</v>
      </c>
      <c r="I91">
        <f t="shared" si="9"/>
        <v>45750</v>
      </c>
      <c r="J91">
        <f t="shared" si="10"/>
        <v>4</v>
      </c>
      <c r="K91">
        <f t="shared" si="11"/>
        <v>122610</v>
      </c>
      <c r="M91">
        <f t="shared" si="12"/>
        <v>7</v>
      </c>
      <c r="N91" t="str">
        <f t="shared" si="13"/>
        <v>Scania</v>
      </c>
    </row>
    <row r="92" spans="1:14" x14ac:dyDescent="0.25">
      <c r="A92" t="s">
        <v>123</v>
      </c>
      <c r="B92">
        <v>2012</v>
      </c>
      <c r="C92">
        <v>183000</v>
      </c>
      <c r="D92" t="s">
        <v>128</v>
      </c>
      <c r="E92">
        <v>454000</v>
      </c>
      <c r="F92" s="1">
        <v>42444</v>
      </c>
      <c r="G92">
        <f t="shared" si="7"/>
        <v>5</v>
      </c>
      <c r="H92">
        <f t="shared" si="8"/>
        <v>14640</v>
      </c>
      <c r="I92">
        <f t="shared" si="9"/>
        <v>45750</v>
      </c>
      <c r="J92">
        <f t="shared" si="10"/>
        <v>4</v>
      </c>
      <c r="K92">
        <f t="shared" si="11"/>
        <v>122610</v>
      </c>
      <c r="M92">
        <f t="shared" si="12"/>
        <v>7</v>
      </c>
      <c r="N92" t="str">
        <f t="shared" si="13"/>
        <v>Scania</v>
      </c>
    </row>
    <row r="93" spans="1:14" x14ac:dyDescent="0.25">
      <c r="A93" t="s">
        <v>129</v>
      </c>
      <c r="B93">
        <v>2012</v>
      </c>
      <c r="C93">
        <v>210000</v>
      </c>
      <c r="D93" t="s">
        <v>130</v>
      </c>
      <c r="E93">
        <v>517000</v>
      </c>
      <c r="F93" s="1">
        <v>42415</v>
      </c>
      <c r="G93">
        <f t="shared" si="7"/>
        <v>5</v>
      </c>
      <c r="H93">
        <f t="shared" si="8"/>
        <v>21000</v>
      </c>
      <c r="I93">
        <f t="shared" si="9"/>
        <v>52500</v>
      </c>
      <c r="J93">
        <f t="shared" si="10"/>
        <v>5</v>
      </c>
      <c r="K93">
        <f t="shared" si="11"/>
        <v>136500</v>
      </c>
      <c r="M93">
        <f t="shared" si="12"/>
        <v>6</v>
      </c>
      <c r="N93" t="str">
        <f t="shared" si="13"/>
        <v>Volvo</v>
      </c>
    </row>
    <row r="94" spans="1:14" x14ac:dyDescent="0.25">
      <c r="A94" t="s">
        <v>56</v>
      </c>
      <c r="B94">
        <v>2012</v>
      </c>
      <c r="C94">
        <v>196370</v>
      </c>
      <c r="D94" t="s">
        <v>131</v>
      </c>
      <c r="E94">
        <v>286000</v>
      </c>
      <c r="F94" s="1">
        <v>42467</v>
      </c>
      <c r="G94">
        <f t="shared" si="7"/>
        <v>5</v>
      </c>
      <c r="H94">
        <f t="shared" si="8"/>
        <v>7854.8</v>
      </c>
      <c r="I94">
        <f t="shared" si="9"/>
        <v>49092.5</v>
      </c>
      <c r="J94">
        <f t="shared" si="10"/>
        <v>2</v>
      </c>
      <c r="K94">
        <f t="shared" si="11"/>
        <v>139422.70000000001</v>
      </c>
      <c r="M94">
        <f t="shared" si="12"/>
        <v>4</v>
      </c>
      <c r="N94" t="str">
        <f t="shared" si="13"/>
        <v>MAN</v>
      </c>
    </row>
    <row r="95" spans="1:14" x14ac:dyDescent="0.25">
      <c r="A95" t="s">
        <v>129</v>
      </c>
      <c r="B95">
        <v>2012</v>
      </c>
      <c r="C95">
        <v>210000</v>
      </c>
      <c r="D95" t="s">
        <v>132</v>
      </c>
      <c r="E95">
        <v>435000</v>
      </c>
      <c r="F95" s="1">
        <v>42415</v>
      </c>
      <c r="G95">
        <f t="shared" si="7"/>
        <v>5</v>
      </c>
      <c r="H95">
        <f t="shared" si="8"/>
        <v>16800</v>
      </c>
      <c r="I95">
        <f t="shared" si="9"/>
        <v>52500</v>
      </c>
      <c r="J95">
        <f t="shared" si="10"/>
        <v>4</v>
      </c>
      <c r="K95">
        <f t="shared" si="11"/>
        <v>140700</v>
      </c>
      <c r="M95">
        <f t="shared" si="12"/>
        <v>6</v>
      </c>
      <c r="N95" t="str">
        <f t="shared" si="13"/>
        <v>Volvo</v>
      </c>
    </row>
    <row r="96" spans="1:14" x14ac:dyDescent="0.25">
      <c r="A96" t="s">
        <v>133</v>
      </c>
      <c r="B96">
        <v>2012</v>
      </c>
      <c r="C96">
        <v>210300</v>
      </c>
      <c r="D96" t="s">
        <v>134</v>
      </c>
      <c r="E96">
        <v>417671</v>
      </c>
      <c r="F96" s="1">
        <v>42520</v>
      </c>
      <c r="G96">
        <f t="shared" si="7"/>
        <v>5</v>
      </c>
      <c r="H96">
        <f t="shared" si="8"/>
        <v>16824</v>
      </c>
      <c r="I96">
        <f t="shared" si="9"/>
        <v>52575</v>
      </c>
      <c r="J96">
        <f t="shared" si="10"/>
        <v>4</v>
      </c>
      <c r="K96">
        <f t="shared" si="11"/>
        <v>140901</v>
      </c>
      <c r="M96">
        <f t="shared" si="12"/>
        <v>4</v>
      </c>
      <c r="N96" t="str">
        <f t="shared" si="13"/>
        <v>MAN</v>
      </c>
    </row>
    <row r="97" spans="1:14" x14ac:dyDescent="0.25">
      <c r="A97" t="s">
        <v>33</v>
      </c>
      <c r="B97">
        <v>2012</v>
      </c>
      <c r="C97">
        <v>231000</v>
      </c>
      <c r="D97" t="s">
        <v>135</v>
      </c>
      <c r="E97">
        <v>451000</v>
      </c>
      <c r="F97" s="1">
        <v>42439</v>
      </c>
      <c r="G97">
        <f t="shared" si="7"/>
        <v>5</v>
      </c>
      <c r="H97">
        <f t="shared" si="8"/>
        <v>18480</v>
      </c>
      <c r="I97">
        <f t="shared" si="9"/>
        <v>57750</v>
      </c>
      <c r="J97">
        <f t="shared" si="10"/>
        <v>4</v>
      </c>
      <c r="K97">
        <f t="shared" si="11"/>
        <v>154770</v>
      </c>
      <c r="M97">
        <f t="shared" si="12"/>
        <v>8</v>
      </c>
      <c r="N97" t="str">
        <f t="shared" si="13"/>
        <v>Renault</v>
      </c>
    </row>
    <row r="98" spans="1:14" x14ac:dyDescent="0.25">
      <c r="A98" t="s">
        <v>136</v>
      </c>
      <c r="B98">
        <v>2012</v>
      </c>
      <c r="C98">
        <v>240000</v>
      </c>
      <c r="D98" t="s">
        <v>137</v>
      </c>
      <c r="E98">
        <v>301344</v>
      </c>
      <c r="F98" s="1">
        <v>42185</v>
      </c>
      <c r="G98">
        <f t="shared" si="7"/>
        <v>5</v>
      </c>
      <c r="H98">
        <f t="shared" si="8"/>
        <v>14400</v>
      </c>
      <c r="I98">
        <f t="shared" si="9"/>
        <v>60000</v>
      </c>
      <c r="J98">
        <f t="shared" si="10"/>
        <v>3</v>
      </c>
      <c r="K98">
        <f t="shared" si="11"/>
        <v>165600</v>
      </c>
      <c r="M98">
        <f t="shared" si="12"/>
        <v>4</v>
      </c>
      <c r="N98" t="str">
        <f t="shared" si="13"/>
        <v>DAF</v>
      </c>
    </row>
    <row r="99" spans="1:14" x14ac:dyDescent="0.25">
      <c r="A99" t="s">
        <v>136</v>
      </c>
      <c r="B99">
        <v>2012</v>
      </c>
      <c r="C99">
        <v>240000</v>
      </c>
      <c r="D99" t="s">
        <v>138</v>
      </c>
      <c r="E99">
        <v>315988</v>
      </c>
      <c r="F99" s="1">
        <v>42185</v>
      </c>
      <c r="G99">
        <f t="shared" si="7"/>
        <v>5</v>
      </c>
      <c r="H99">
        <f t="shared" si="8"/>
        <v>14400</v>
      </c>
      <c r="I99">
        <f t="shared" si="9"/>
        <v>60000</v>
      </c>
      <c r="J99">
        <f t="shared" si="10"/>
        <v>3</v>
      </c>
      <c r="K99">
        <f t="shared" si="11"/>
        <v>165600</v>
      </c>
      <c r="M99">
        <f t="shared" si="12"/>
        <v>4</v>
      </c>
      <c r="N99" t="str">
        <f t="shared" si="13"/>
        <v>DAF</v>
      </c>
    </row>
    <row r="100" spans="1:14" x14ac:dyDescent="0.25">
      <c r="A100" t="s">
        <v>136</v>
      </c>
      <c r="B100">
        <v>2012</v>
      </c>
      <c r="C100">
        <v>240000</v>
      </c>
      <c r="D100" t="s">
        <v>139</v>
      </c>
      <c r="E100">
        <v>234760</v>
      </c>
      <c r="F100" s="1">
        <v>42185</v>
      </c>
      <c r="G100">
        <f t="shared" si="7"/>
        <v>5</v>
      </c>
      <c r="H100">
        <f t="shared" si="8"/>
        <v>9600</v>
      </c>
      <c r="I100">
        <f t="shared" si="9"/>
        <v>60000</v>
      </c>
      <c r="J100">
        <f t="shared" si="10"/>
        <v>2</v>
      </c>
      <c r="K100">
        <f t="shared" si="11"/>
        <v>170400</v>
      </c>
      <c r="M100">
        <f t="shared" si="12"/>
        <v>4</v>
      </c>
      <c r="N100" t="str">
        <f t="shared" si="13"/>
        <v>DAF</v>
      </c>
    </row>
    <row r="101" spans="1:14" x14ac:dyDescent="0.25">
      <c r="A101" t="s">
        <v>136</v>
      </c>
      <c r="B101">
        <v>2012</v>
      </c>
      <c r="C101">
        <v>240000</v>
      </c>
      <c r="D101" t="s">
        <v>140</v>
      </c>
      <c r="E101">
        <v>210780</v>
      </c>
      <c r="F101" s="1">
        <v>42185</v>
      </c>
      <c r="G101">
        <f t="shared" si="7"/>
        <v>5</v>
      </c>
      <c r="H101">
        <f t="shared" si="8"/>
        <v>9600</v>
      </c>
      <c r="I101">
        <f t="shared" si="9"/>
        <v>60000</v>
      </c>
      <c r="J101">
        <f t="shared" si="10"/>
        <v>2</v>
      </c>
      <c r="K101">
        <f t="shared" si="11"/>
        <v>170400</v>
      </c>
      <c r="M101">
        <f t="shared" si="12"/>
        <v>4</v>
      </c>
      <c r="N101" t="str">
        <f t="shared" si="13"/>
        <v>DAF</v>
      </c>
    </row>
    <row r="102" spans="1:14" x14ac:dyDescent="0.25">
      <c r="A102" t="s">
        <v>136</v>
      </c>
      <c r="B102">
        <v>2012</v>
      </c>
      <c r="C102">
        <v>240000</v>
      </c>
      <c r="D102" t="s">
        <v>141</v>
      </c>
      <c r="E102">
        <v>198240</v>
      </c>
      <c r="F102" s="1">
        <v>42185</v>
      </c>
      <c r="G102">
        <f t="shared" si="7"/>
        <v>5</v>
      </c>
      <c r="H102">
        <f t="shared" si="8"/>
        <v>4800</v>
      </c>
      <c r="I102">
        <f t="shared" si="9"/>
        <v>60000</v>
      </c>
      <c r="J102">
        <f t="shared" si="10"/>
        <v>1</v>
      </c>
      <c r="K102">
        <f t="shared" si="11"/>
        <v>175200</v>
      </c>
      <c r="M102">
        <f t="shared" si="12"/>
        <v>4</v>
      </c>
      <c r="N102" t="str">
        <f t="shared" si="13"/>
        <v>DAF</v>
      </c>
    </row>
    <row r="103" spans="1:14" x14ac:dyDescent="0.25">
      <c r="A103" t="s">
        <v>62</v>
      </c>
      <c r="B103">
        <v>2012</v>
      </c>
      <c r="C103">
        <v>290000</v>
      </c>
      <c r="D103" t="s">
        <v>142</v>
      </c>
      <c r="E103">
        <v>170000</v>
      </c>
      <c r="F103" s="1">
        <v>42297</v>
      </c>
      <c r="G103">
        <f t="shared" si="7"/>
        <v>5</v>
      </c>
      <c r="H103">
        <f t="shared" si="8"/>
        <v>5800</v>
      </c>
      <c r="I103">
        <f t="shared" si="9"/>
        <v>72500</v>
      </c>
      <c r="J103">
        <f t="shared" si="10"/>
        <v>1</v>
      </c>
      <c r="K103">
        <f t="shared" si="11"/>
        <v>211700</v>
      </c>
      <c r="M103">
        <f t="shared" si="12"/>
        <v>9</v>
      </c>
      <c r="N103" t="str">
        <f t="shared" si="13"/>
        <v>Mercedes</v>
      </c>
    </row>
    <row r="104" spans="1:14" x14ac:dyDescent="0.25">
      <c r="A104" t="s">
        <v>50</v>
      </c>
      <c r="B104">
        <v>2013</v>
      </c>
      <c r="C104">
        <v>47800</v>
      </c>
      <c r="D104" t="s">
        <v>143</v>
      </c>
      <c r="E104">
        <v>272650</v>
      </c>
      <c r="F104" s="1">
        <v>42117</v>
      </c>
      <c r="G104">
        <f t="shared" si="7"/>
        <v>4</v>
      </c>
      <c r="H104">
        <f t="shared" si="8"/>
        <v>1912</v>
      </c>
      <c r="I104">
        <f t="shared" si="9"/>
        <v>9560</v>
      </c>
      <c r="J104">
        <f t="shared" si="10"/>
        <v>2</v>
      </c>
      <c r="K104">
        <f t="shared" si="11"/>
        <v>36328</v>
      </c>
      <c r="M104">
        <f t="shared" si="12"/>
        <v>4</v>
      </c>
      <c r="N104" t="str">
        <f t="shared" si="13"/>
        <v>DAF</v>
      </c>
    </row>
    <row r="105" spans="1:14" x14ac:dyDescent="0.25">
      <c r="A105" t="s">
        <v>37</v>
      </c>
      <c r="B105">
        <v>2013</v>
      </c>
      <c r="C105">
        <v>80000</v>
      </c>
      <c r="D105" t="s">
        <v>144</v>
      </c>
      <c r="E105">
        <v>350000</v>
      </c>
      <c r="F105" s="1">
        <v>42379</v>
      </c>
      <c r="G105">
        <f t="shared" si="7"/>
        <v>4</v>
      </c>
      <c r="H105">
        <f t="shared" si="8"/>
        <v>4800</v>
      </c>
      <c r="I105">
        <f t="shared" si="9"/>
        <v>16000</v>
      </c>
      <c r="J105">
        <f t="shared" si="10"/>
        <v>3</v>
      </c>
      <c r="K105">
        <f t="shared" si="11"/>
        <v>59200</v>
      </c>
      <c r="M105">
        <f t="shared" si="12"/>
        <v>7</v>
      </c>
      <c r="N105" t="str">
        <f t="shared" si="13"/>
        <v>Scania</v>
      </c>
    </row>
    <row r="106" spans="1:14" x14ac:dyDescent="0.25">
      <c r="A106" t="s">
        <v>37</v>
      </c>
      <c r="B106">
        <v>2013</v>
      </c>
      <c r="C106">
        <v>80000</v>
      </c>
      <c r="D106" t="s">
        <v>145</v>
      </c>
      <c r="E106">
        <v>235000</v>
      </c>
      <c r="F106" s="1">
        <v>42379</v>
      </c>
      <c r="G106">
        <f t="shared" si="7"/>
        <v>4</v>
      </c>
      <c r="H106">
        <f t="shared" si="8"/>
        <v>3200</v>
      </c>
      <c r="I106">
        <f t="shared" si="9"/>
        <v>16000</v>
      </c>
      <c r="J106">
        <f t="shared" si="10"/>
        <v>2</v>
      </c>
      <c r="K106">
        <f t="shared" si="11"/>
        <v>60800</v>
      </c>
      <c r="M106">
        <f t="shared" si="12"/>
        <v>7</v>
      </c>
      <c r="N106" t="str">
        <f t="shared" si="13"/>
        <v>Scania</v>
      </c>
    </row>
    <row r="107" spans="1:14" x14ac:dyDescent="0.25">
      <c r="A107" t="s">
        <v>76</v>
      </c>
      <c r="B107">
        <v>2013</v>
      </c>
      <c r="C107">
        <v>93000</v>
      </c>
      <c r="D107" t="s">
        <v>146</v>
      </c>
      <c r="E107">
        <v>195000</v>
      </c>
      <c r="F107" s="1">
        <v>42268</v>
      </c>
      <c r="G107">
        <f t="shared" si="7"/>
        <v>4</v>
      </c>
      <c r="H107">
        <f t="shared" si="8"/>
        <v>1860</v>
      </c>
      <c r="I107">
        <f t="shared" si="9"/>
        <v>18600</v>
      </c>
      <c r="J107">
        <f t="shared" si="10"/>
        <v>1</v>
      </c>
      <c r="K107">
        <f t="shared" si="11"/>
        <v>72540</v>
      </c>
      <c r="M107">
        <f t="shared" si="12"/>
        <v>4</v>
      </c>
      <c r="N107" t="str">
        <f t="shared" si="13"/>
        <v>DAF</v>
      </c>
    </row>
    <row r="108" spans="1:14" x14ac:dyDescent="0.25">
      <c r="A108" t="s">
        <v>79</v>
      </c>
      <c r="B108">
        <v>2013</v>
      </c>
      <c r="C108">
        <v>136000</v>
      </c>
      <c r="D108" t="s">
        <v>147</v>
      </c>
      <c r="E108">
        <v>247000</v>
      </c>
      <c r="F108" s="1">
        <v>42067</v>
      </c>
      <c r="G108">
        <f t="shared" si="7"/>
        <v>4</v>
      </c>
      <c r="H108">
        <f t="shared" si="8"/>
        <v>5440</v>
      </c>
      <c r="I108">
        <f t="shared" si="9"/>
        <v>27200</v>
      </c>
      <c r="J108">
        <f t="shared" si="10"/>
        <v>2</v>
      </c>
      <c r="K108">
        <f t="shared" si="11"/>
        <v>103360</v>
      </c>
      <c r="M108">
        <f t="shared" si="12"/>
        <v>4</v>
      </c>
      <c r="N108" t="str">
        <f t="shared" si="13"/>
        <v>DAF</v>
      </c>
    </row>
    <row r="109" spans="1:14" x14ac:dyDescent="0.25">
      <c r="A109" t="s">
        <v>45</v>
      </c>
      <c r="B109">
        <v>2013</v>
      </c>
      <c r="C109">
        <v>158000</v>
      </c>
      <c r="D109" t="s">
        <v>148</v>
      </c>
      <c r="E109">
        <v>407000</v>
      </c>
      <c r="F109" s="1">
        <v>42681</v>
      </c>
      <c r="G109">
        <f t="shared" si="7"/>
        <v>4</v>
      </c>
      <c r="H109">
        <f t="shared" si="8"/>
        <v>12640</v>
      </c>
      <c r="I109">
        <f t="shared" si="9"/>
        <v>31600</v>
      </c>
      <c r="J109">
        <f t="shared" si="10"/>
        <v>4</v>
      </c>
      <c r="K109">
        <f t="shared" si="11"/>
        <v>113760</v>
      </c>
      <c r="M109">
        <f t="shared" si="12"/>
        <v>4</v>
      </c>
      <c r="N109" t="str">
        <f t="shared" si="13"/>
        <v>MAN</v>
      </c>
    </row>
    <row r="110" spans="1:14" x14ac:dyDescent="0.25">
      <c r="A110" t="s">
        <v>136</v>
      </c>
      <c r="B110">
        <v>2013</v>
      </c>
      <c r="C110">
        <v>240000</v>
      </c>
      <c r="D110" t="s">
        <v>149</v>
      </c>
      <c r="E110">
        <v>301232</v>
      </c>
      <c r="F110" s="1">
        <v>42719</v>
      </c>
      <c r="G110">
        <f t="shared" si="7"/>
        <v>4</v>
      </c>
      <c r="H110">
        <f t="shared" si="8"/>
        <v>14400</v>
      </c>
      <c r="I110">
        <f t="shared" si="9"/>
        <v>48000</v>
      </c>
      <c r="J110">
        <f t="shared" si="10"/>
        <v>3</v>
      </c>
      <c r="K110">
        <f t="shared" si="11"/>
        <v>177600</v>
      </c>
      <c r="M110">
        <f t="shared" si="12"/>
        <v>4</v>
      </c>
      <c r="N110" t="str">
        <f t="shared" si="13"/>
        <v>DAF</v>
      </c>
    </row>
    <row r="111" spans="1:14" x14ac:dyDescent="0.25">
      <c r="A111" t="s">
        <v>136</v>
      </c>
      <c r="B111">
        <v>2013</v>
      </c>
      <c r="C111">
        <v>240000</v>
      </c>
      <c r="D111" t="s">
        <v>150</v>
      </c>
      <c r="E111">
        <v>289567</v>
      </c>
      <c r="F111" s="1">
        <v>42719</v>
      </c>
      <c r="G111">
        <f t="shared" si="7"/>
        <v>4</v>
      </c>
      <c r="H111">
        <f t="shared" si="8"/>
        <v>9600</v>
      </c>
      <c r="I111">
        <f t="shared" si="9"/>
        <v>48000</v>
      </c>
      <c r="J111">
        <f t="shared" si="10"/>
        <v>2</v>
      </c>
      <c r="K111">
        <f t="shared" si="11"/>
        <v>182400</v>
      </c>
      <c r="M111">
        <f t="shared" si="12"/>
        <v>4</v>
      </c>
      <c r="N111" t="str">
        <f t="shared" si="13"/>
        <v>DAF</v>
      </c>
    </row>
    <row r="112" spans="1:14" x14ac:dyDescent="0.25">
      <c r="A112" t="s">
        <v>136</v>
      </c>
      <c r="B112">
        <v>2013</v>
      </c>
      <c r="C112">
        <v>240000</v>
      </c>
      <c r="D112" t="s">
        <v>151</v>
      </c>
      <c r="E112">
        <v>245211</v>
      </c>
      <c r="F112" s="1">
        <v>42719</v>
      </c>
      <c r="G112">
        <f t="shared" si="7"/>
        <v>4</v>
      </c>
      <c r="H112">
        <f t="shared" si="8"/>
        <v>9600</v>
      </c>
      <c r="I112">
        <f t="shared" si="9"/>
        <v>48000</v>
      </c>
      <c r="J112">
        <f t="shared" si="10"/>
        <v>2</v>
      </c>
      <c r="K112">
        <f t="shared" si="11"/>
        <v>182400</v>
      </c>
      <c r="M112">
        <f t="shared" si="12"/>
        <v>4</v>
      </c>
      <c r="N112" t="str">
        <f t="shared" si="13"/>
        <v>DAF</v>
      </c>
    </row>
    <row r="113" spans="1:14" x14ac:dyDescent="0.25">
      <c r="A113" t="s">
        <v>136</v>
      </c>
      <c r="B113">
        <v>2013</v>
      </c>
      <c r="C113">
        <v>240000</v>
      </c>
      <c r="D113" t="s">
        <v>152</v>
      </c>
      <c r="E113">
        <v>200123</v>
      </c>
      <c r="F113" s="1">
        <v>42719</v>
      </c>
      <c r="G113">
        <f t="shared" si="7"/>
        <v>4</v>
      </c>
      <c r="H113">
        <f t="shared" si="8"/>
        <v>9600</v>
      </c>
      <c r="I113">
        <f t="shared" si="9"/>
        <v>48000</v>
      </c>
      <c r="J113">
        <f t="shared" si="10"/>
        <v>2</v>
      </c>
      <c r="K113">
        <f t="shared" si="11"/>
        <v>182400</v>
      </c>
      <c r="M113">
        <f t="shared" si="12"/>
        <v>4</v>
      </c>
      <c r="N113" t="str">
        <f t="shared" si="13"/>
        <v>DAF</v>
      </c>
    </row>
    <row r="114" spans="1:14" x14ac:dyDescent="0.25">
      <c r="A114" t="s">
        <v>136</v>
      </c>
      <c r="B114">
        <v>2013</v>
      </c>
      <c r="C114">
        <v>240000</v>
      </c>
      <c r="D114" t="s">
        <v>153</v>
      </c>
      <c r="E114">
        <v>235811</v>
      </c>
      <c r="F114" s="1">
        <v>42719</v>
      </c>
      <c r="G114">
        <f t="shared" si="7"/>
        <v>4</v>
      </c>
      <c r="H114">
        <f t="shared" si="8"/>
        <v>9600</v>
      </c>
      <c r="I114">
        <f t="shared" si="9"/>
        <v>48000</v>
      </c>
      <c r="J114">
        <f t="shared" si="10"/>
        <v>2</v>
      </c>
      <c r="K114">
        <f t="shared" si="11"/>
        <v>182400</v>
      </c>
      <c r="M114">
        <f t="shared" si="12"/>
        <v>4</v>
      </c>
      <c r="N114" t="str">
        <f t="shared" si="13"/>
        <v>DAF</v>
      </c>
    </row>
    <row r="115" spans="1:14" x14ac:dyDescent="0.25">
      <c r="A115" t="s">
        <v>136</v>
      </c>
      <c r="B115">
        <v>2013</v>
      </c>
      <c r="C115">
        <v>240000</v>
      </c>
      <c r="D115" t="s">
        <v>154</v>
      </c>
      <c r="E115">
        <v>250021</v>
      </c>
      <c r="F115" s="1">
        <v>42719</v>
      </c>
      <c r="G115">
        <f t="shared" si="7"/>
        <v>4</v>
      </c>
      <c r="H115">
        <f t="shared" si="8"/>
        <v>9600</v>
      </c>
      <c r="I115">
        <f t="shared" si="9"/>
        <v>48000</v>
      </c>
      <c r="J115">
        <f t="shared" si="10"/>
        <v>2</v>
      </c>
      <c r="K115">
        <f t="shared" si="11"/>
        <v>182400</v>
      </c>
      <c r="M115">
        <f t="shared" si="12"/>
        <v>4</v>
      </c>
      <c r="N115" t="str">
        <f t="shared" si="13"/>
        <v>DAF</v>
      </c>
    </row>
    <row r="116" spans="1:14" x14ac:dyDescent="0.25">
      <c r="A116" t="s">
        <v>136</v>
      </c>
      <c r="B116">
        <v>2013</v>
      </c>
      <c r="C116">
        <v>240000</v>
      </c>
      <c r="D116" t="s">
        <v>155</v>
      </c>
      <c r="E116">
        <v>198340</v>
      </c>
      <c r="F116" s="1">
        <v>42719</v>
      </c>
      <c r="G116">
        <f t="shared" si="7"/>
        <v>4</v>
      </c>
      <c r="H116">
        <f t="shared" si="8"/>
        <v>4800</v>
      </c>
      <c r="I116">
        <f t="shared" si="9"/>
        <v>48000</v>
      </c>
      <c r="J116">
        <f t="shared" si="10"/>
        <v>1</v>
      </c>
      <c r="K116">
        <f t="shared" si="11"/>
        <v>187200</v>
      </c>
      <c r="M116">
        <f t="shared" si="12"/>
        <v>4</v>
      </c>
      <c r="N116" t="str">
        <f t="shared" si="13"/>
        <v>DAF</v>
      </c>
    </row>
    <row r="117" spans="1:14" x14ac:dyDescent="0.25">
      <c r="A117" t="s">
        <v>136</v>
      </c>
      <c r="B117">
        <v>2013</v>
      </c>
      <c r="C117">
        <v>240000</v>
      </c>
      <c r="D117" t="s">
        <v>156</v>
      </c>
      <c r="E117">
        <v>189761</v>
      </c>
      <c r="F117" s="1">
        <v>42719</v>
      </c>
      <c r="G117">
        <f t="shared" si="7"/>
        <v>4</v>
      </c>
      <c r="H117">
        <f t="shared" si="8"/>
        <v>4800</v>
      </c>
      <c r="I117">
        <f t="shared" si="9"/>
        <v>48000</v>
      </c>
      <c r="J117">
        <f t="shared" si="10"/>
        <v>1</v>
      </c>
      <c r="K117">
        <f t="shared" si="11"/>
        <v>187200</v>
      </c>
      <c r="M117">
        <f t="shared" si="12"/>
        <v>4</v>
      </c>
      <c r="N117" t="str">
        <f t="shared" si="13"/>
        <v>DAF</v>
      </c>
    </row>
    <row r="118" spans="1:14" x14ac:dyDescent="0.25">
      <c r="A118" t="s">
        <v>157</v>
      </c>
      <c r="B118">
        <v>2013</v>
      </c>
      <c r="C118">
        <v>271000</v>
      </c>
      <c r="D118" t="s">
        <v>158</v>
      </c>
      <c r="E118">
        <v>153000</v>
      </c>
      <c r="F118" s="1">
        <v>42334</v>
      </c>
      <c r="G118">
        <f t="shared" si="7"/>
        <v>4</v>
      </c>
      <c r="H118">
        <f t="shared" si="8"/>
        <v>5420</v>
      </c>
      <c r="I118">
        <f t="shared" si="9"/>
        <v>54200</v>
      </c>
      <c r="J118">
        <f t="shared" si="10"/>
        <v>1</v>
      </c>
      <c r="K118">
        <f t="shared" si="11"/>
        <v>211380</v>
      </c>
      <c r="M118">
        <f t="shared" si="12"/>
        <v>4</v>
      </c>
      <c r="N118" t="str">
        <f t="shared" si="13"/>
        <v>MAN</v>
      </c>
    </row>
    <row r="119" spans="1:14" x14ac:dyDescent="0.25">
      <c r="A119" t="s">
        <v>157</v>
      </c>
      <c r="B119">
        <v>2013</v>
      </c>
      <c r="C119">
        <v>271000</v>
      </c>
      <c r="D119" t="s">
        <v>159</v>
      </c>
      <c r="E119">
        <v>123000</v>
      </c>
      <c r="F119" s="1">
        <v>42520</v>
      </c>
      <c r="G119">
        <f t="shared" si="7"/>
        <v>4</v>
      </c>
      <c r="H119">
        <f t="shared" si="8"/>
        <v>5420</v>
      </c>
      <c r="I119">
        <f t="shared" si="9"/>
        <v>54200</v>
      </c>
      <c r="J119">
        <f t="shared" si="10"/>
        <v>1</v>
      </c>
      <c r="K119">
        <f t="shared" si="11"/>
        <v>211380</v>
      </c>
      <c r="M119">
        <f t="shared" si="12"/>
        <v>4</v>
      </c>
      <c r="N119" t="str">
        <f t="shared" si="13"/>
        <v>MAN</v>
      </c>
    </row>
    <row r="120" spans="1:14" x14ac:dyDescent="0.25">
      <c r="A120" t="s">
        <v>160</v>
      </c>
      <c r="B120">
        <v>2014</v>
      </c>
      <c r="C120">
        <v>98000</v>
      </c>
      <c r="D120" t="s">
        <v>161</v>
      </c>
      <c r="E120">
        <v>251000</v>
      </c>
      <c r="F120" s="1">
        <v>42344</v>
      </c>
      <c r="G120">
        <f t="shared" si="7"/>
        <v>3</v>
      </c>
      <c r="H120">
        <f t="shared" si="8"/>
        <v>3920</v>
      </c>
      <c r="I120">
        <f t="shared" si="9"/>
        <v>14700</v>
      </c>
      <c r="J120">
        <f t="shared" si="10"/>
        <v>2</v>
      </c>
      <c r="K120">
        <f t="shared" si="11"/>
        <v>79380</v>
      </c>
      <c r="M120">
        <f t="shared" si="12"/>
        <v>4</v>
      </c>
      <c r="N120" t="str">
        <f t="shared" si="13"/>
        <v>MAN</v>
      </c>
    </row>
    <row r="121" spans="1:14" x14ac:dyDescent="0.25">
      <c r="A121" t="s">
        <v>160</v>
      </c>
      <c r="B121">
        <v>2014</v>
      </c>
      <c r="C121">
        <v>99000</v>
      </c>
      <c r="D121" t="s">
        <v>162</v>
      </c>
      <c r="E121">
        <v>247000</v>
      </c>
      <c r="F121" s="1">
        <v>42344</v>
      </c>
      <c r="G121">
        <f t="shared" si="7"/>
        <v>3</v>
      </c>
      <c r="H121">
        <f t="shared" si="8"/>
        <v>3960</v>
      </c>
      <c r="I121">
        <f t="shared" si="9"/>
        <v>14850</v>
      </c>
      <c r="J121">
        <f t="shared" si="10"/>
        <v>2</v>
      </c>
      <c r="K121">
        <f t="shared" si="11"/>
        <v>80190</v>
      </c>
      <c r="M121">
        <f t="shared" si="12"/>
        <v>4</v>
      </c>
      <c r="N121" t="str">
        <f t="shared" si="13"/>
        <v>MAN</v>
      </c>
    </row>
    <row r="122" spans="1:14" x14ac:dyDescent="0.25">
      <c r="A122" t="s">
        <v>45</v>
      </c>
      <c r="B122">
        <v>2014</v>
      </c>
      <c r="C122">
        <v>136502</v>
      </c>
      <c r="D122" t="s">
        <v>163</v>
      </c>
      <c r="E122">
        <v>243000</v>
      </c>
      <c r="F122" s="1">
        <v>42476</v>
      </c>
      <c r="G122">
        <f t="shared" si="7"/>
        <v>3</v>
      </c>
      <c r="H122">
        <f t="shared" si="8"/>
        <v>5460.08</v>
      </c>
      <c r="I122">
        <f t="shared" si="9"/>
        <v>20475.300000000003</v>
      </c>
      <c r="J122">
        <f t="shared" si="10"/>
        <v>2</v>
      </c>
      <c r="K122">
        <f t="shared" si="11"/>
        <v>110566.62</v>
      </c>
      <c r="M122">
        <f t="shared" si="12"/>
        <v>4</v>
      </c>
      <c r="N122" t="str">
        <f t="shared" si="13"/>
        <v>MAN</v>
      </c>
    </row>
    <row r="123" spans="1:14" x14ac:dyDescent="0.25">
      <c r="A123" t="s">
        <v>54</v>
      </c>
      <c r="B123">
        <v>2014</v>
      </c>
      <c r="C123">
        <v>167800</v>
      </c>
      <c r="D123" t="s">
        <v>164</v>
      </c>
      <c r="E123">
        <v>190300</v>
      </c>
      <c r="F123" s="1">
        <v>42272</v>
      </c>
      <c r="G123">
        <f t="shared" si="7"/>
        <v>3</v>
      </c>
      <c r="H123">
        <f t="shared" si="8"/>
        <v>3356</v>
      </c>
      <c r="I123">
        <f t="shared" si="9"/>
        <v>25170</v>
      </c>
      <c r="J123">
        <f t="shared" si="10"/>
        <v>1</v>
      </c>
      <c r="K123">
        <f t="shared" si="11"/>
        <v>139274</v>
      </c>
      <c r="M123">
        <f t="shared" si="12"/>
        <v>4</v>
      </c>
      <c r="N123" t="str">
        <f t="shared" si="13"/>
        <v>MAN</v>
      </c>
    </row>
    <row r="124" spans="1:14" x14ac:dyDescent="0.25">
      <c r="A124" t="s">
        <v>35</v>
      </c>
      <c r="B124">
        <v>2014</v>
      </c>
      <c r="C124">
        <v>219000</v>
      </c>
      <c r="D124" t="s">
        <v>165</v>
      </c>
      <c r="E124">
        <v>126290</v>
      </c>
      <c r="F124" s="1">
        <v>42083</v>
      </c>
      <c r="G124">
        <f t="shared" si="7"/>
        <v>3</v>
      </c>
      <c r="H124">
        <f t="shared" si="8"/>
        <v>4380</v>
      </c>
      <c r="I124">
        <f t="shared" si="9"/>
        <v>32850</v>
      </c>
      <c r="J124">
        <f t="shared" si="10"/>
        <v>1</v>
      </c>
      <c r="K124">
        <f t="shared" si="11"/>
        <v>181770</v>
      </c>
      <c r="M124">
        <f t="shared" si="12"/>
        <v>9</v>
      </c>
      <c r="N124" t="str">
        <f t="shared" si="13"/>
        <v>Mercedes</v>
      </c>
    </row>
    <row r="125" spans="1:14" x14ac:dyDescent="0.25">
      <c r="A125" t="s">
        <v>136</v>
      </c>
      <c r="B125">
        <v>2014</v>
      </c>
      <c r="C125">
        <v>240000</v>
      </c>
      <c r="D125" t="s">
        <v>166</v>
      </c>
      <c r="E125">
        <v>183788</v>
      </c>
      <c r="F125" s="1">
        <v>42681</v>
      </c>
      <c r="G125">
        <f t="shared" si="7"/>
        <v>3</v>
      </c>
      <c r="H125">
        <f t="shared" si="8"/>
        <v>4800</v>
      </c>
      <c r="I125">
        <f t="shared" si="9"/>
        <v>36000</v>
      </c>
      <c r="J125">
        <f t="shared" si="10"/>
        <v>1</v>
      </c>
      <c r="K125">
        <f t="shared" si="11"/>
        <v>199200</v>
      </c>
      <c r="M125">
        <f t="shared" si="12"/>
        <v>4</v>
      </c>
      <c r="N125" t="str">
        <f t="shared" si="13"/>
        <v>DAF</v>
      </c>
    </row>
    <row r="126" spans="1:14" x14ac:dyDescent="0.25">
      <c r="A126" t="s">
        <v>136</v>
      </c>
      <c r="B126">
        <v>2014</v>
      </c>
      <c r="C126">
        <v>240000</v>
      </c>
      <c r="D126" t="s">
        <v>167</v>
      </c>
      <c r="E126">
        <v>160198</v>
      </c>
      <c r="F126" s="1">
        <v>42681</v>
      </c>
      <c r="G126">
        <f t="shared" si="7"/>
        <v>3</v>
      </c>
      <c r="H126">
        <f t="shared" si="8"/>
        <v>4800</v>
      </c>
      <c r="I126">
        <f t="shared" si="9"/>
        <v>36000</v>
      </c>
      <c r="J126">
        <f t="shared" si="10"/>
        <v>1</v>
      </c>
      <c r="K126">
        <f t="shared" si="11"/>
        <v>199200</v>
      </c>
      <c r="M126">
        <f t="shared" si="12"/>
        <v>4</v>
      </c>
      <c r="N126" t="str">
        <f t="shared" si="13"/>
        <v>DAF</v>
      </c>
    </row>
    <row r="127" spans="1:14" x14ac:dyDescent="0.25">
      <c r="A127" t="s">
        <v>136</v>
      </c>
      <c r="B127">
        <v>2014</v>
      </c>
      <c r="C127">
        <v>240000</v>
      </c>
      <c r="D127" t="s">
        <v>168</v>
      </c>
      <c r="E127">
        <v>156724</v>
      </c>
      <c r="F127" s="1">
        <v>42681</v>
      </c>
      <c r="G127">
        <f t="shared" si="7"/>
        <v>3</v>
      </c>
      <c r="H127">
        <f t="shared" si="8"/>
        <v>4800</v>
      </c>
      <c r="I127">
        <f t="shared" si="9"/>
        <v>36000</v>
      </c>
      <c r="J127">
        <f t="shared" si="10"/>
        <v>1</v>
      </c>
      <c r="K127">
        <f t="shared" si="11"/>
        <v>199200</v>
      </c>
      <c r="M127">
        <f t="shared" si="12"/>
        <v>4</v>
      </c>
      <c r="N127" t="str">
        <f t="shared" si="13"/>
        <v>DAF</v>
      </c>
    </row>
    <row r="128" spans="1:14" x14ac:dyDescent="0.25">
      <c r="A128" t="s">
        <v>157</v>
      </c>
      <c r="B128">
        <v>2014</v>
      </c>
      <c r="C128">
        <v>270000</v>
      </c>
      <c r="D128" t="s">
        <v>169</v>
      </c>
      <c r="E128">
        <v>157000</v>
      </c>
      <c r="F128" s="1">
        <v>42334</v>
      </c>
      <c r="G128">
        <f t="shared" si="7"/>
        <v>3</v>
      </c>
      <c r="H128">
        <f t="shared" si="8"/>
        <v>5400</v>
      </c>
      <c r="I128">
        <f t="shared" si="9"/>
        <v>40500</v>
      </c>
      <c r="J128">
        <f t="shared" si="10"/>
        <v>1</v>
      </c>
      <c r="K128">
        <f t="shared" si="11"/>
        <v>224100</v>
      </c>
      <c r="M128">
        <f t="shared" si="12"/>
        <v>4</v>
      </c>
      <c r="N128" t="str">
        <f t="shared" si="13"/>
        <v>MAN</v>
      </c>
    </row>
    <row r="129" spans="1:14" x14ac:dyDescent="0.25">
      <c r="A129" t="s">
        <v>35</v>
      </c>
      <c r="B129">
        <v>2015</v>
      </c>
      <c r="C129">
        <v>218000</v>
      </c>
      <c r="D129" t="s">
        <v>170</v>
      </c>
      <c r="E129">
        <v>130290</v>
      </c>
      <c r="F129" s="1">
        <v>42083</v>
      </c>
      <c r="G129">
        <f t="shared" si="7"/>
        <v>2</v>
      </c>
      <c r="H129">
        <f t="shared" si="8"/>
        <v>4360</v>
      </c>
      <c r="I129">
        <f t="shared" si="9"/>
        <v>21800</v>
      </c>
      <c r="J129">
        <f t="shared" si="10"/>
        <v>1</v>
      </c>
      <c r="K129">
        <f t="shared" si="11"/>
        <v>191840</v>
      </c>
      <c r="M129">
        <f t="shared" si="12"/>
        <v>9</v>
      </c>
      <c r="N129" t="str">
        <f t="shared" si="13"/>
        <v>Mercedes</v>
      </c>
    </row>
    <row r="130" spans="1:14" x14ac:dyDescent="0.25">
      <c r="A130" t="s">
        <v>62</v>
      </c>
      <c r="B130">
        <v>2015</v>
      </c>
      <c r="C130">
        <v>258000</v>
      </c>
      <c r="D130" t="s">
        <v>171</v>
      </c>
      <c r="E130">
        <v>160700</v>
      </c>
      <c r="F130" s="1">
        <v>42286</v>
      </c>
      <c r="G130">
        <f t="shared" si="7"/>
        <v>2</v>
      </c>
      <c r="H130">
        <f t="shared" si="8"/>
        <v>5160</v>
      </c>
      <c r="I130">
        <f t="shared" si="9"/>
        <v>25800</v>
      </c>
      <c r="J130">
        <f t="shared" si="10"/>
        <v>1</v>
      </c>
      <c r="K130">
        <f t="shared" si="11"/>
        <v>227040</v>
      </c>
      <c r="M130">
        <f t="shared" si="12"/>
        <v>9</v>
      </c>
      <c r="N130" t="str">
        <f t="shared" si="13"/>
        <v>Mercedes</v>
      </c>
    </row>
    <row r="131" spans="1:14" x14ac:dyDescent="0.25">
      <c r="A131" t="s">
        <v>172</v>
      </c>
      <c r="B131">
        <v>2015</v>
      </c>
      <c r="C131">
        <v>360000</v>
      </c>
      <c r="D131" t="s">
        <v>173</v>
      </c>
      <c r="E131">
        <v>100000</v>
      </c>
      <c r="F131" s="1">
        <v>42734</v>
      </c>
      <c r="G131">
        <f t="shared" ref="G131:G135" si="14">2017-B131</f>
        <v>2</v>
      </c>
      <c r="H131">
        <f t="shared" ref="H131:H135" si="15">2%*J131*C131</f>
        <v>7200</v>
      </c>
      <c r="I131">
        <f t="shared" ref="I131:I135" si="16">5%*C131*G131</f>
        <v>36000</v>
      </c>
      <c r="J131">
        <f t="shared" ref="J131:J135" si="17">ROUNDDOWN(E131/100000,0)</f>
        <v>1</v>
      </c>
      <c r="K131">
        <f t="shared" ref="K131:K135" si="18">C131-H131-I131</f>
        <v>316800</v>
      </c>
      <c r="M131">
        <f t="shared" ref="M131:M135" si="19">FIND(" ",A131)</f>
        <v>6</v>
      </c>
      <c r="N131" t="str">
        <f t="shared" ref="N131:N135" si="20">LEFT(A131,M131-1)</f>
        <v>Volvo</v>
      </c>
    </row>
    <row r="132" spans="1:14" x14ac:dyDescent="0.25">
      <c r="A132" t="s">
        <v>172</v>
      </c>
      <c r="B132">
        <v>2015</v>
      </c>
      <c r="C132">
        <v>360000</v>
      </c>
      <c r="D132" t="s">
        <v>174</v>
      </c>
      <c r="E132">
        <v>115000</v>
      </c>
      <c r="F132" s="1">
        <v>42734</v>
      </c>
      <c r="G132">
        <f t="shared" si="14"/>
        <v>2</v>
      </c>
      <c r="H132">
        <f t="shared" si="15"/>
        <v>7200</v>
      </c>
      <c r="I132">
        <f t="shared" si="16"/>
        <v>36000</v>
      </c>
      <c r="J132">
        <f t="shared" si="17"/>
        <v>1</v>
      </c>
      <c r="K132">
        <f t="shared" si="18"/>
        <v>316800</v>
      </c>
      <c r="M132">
        <f t="shared" si="19"/>
        <v>6</v>
      </c>
      <c r="N132" t="str">
        <f t="shared" si="20"/>
        <v>Volvo</v>
      </c>
    </row>
    <row r="133" spans="1:14" x14ac:dyDescent="0.25">
      <c r="A133" t="s">
        <v>172</v>
      </c>
      <c r="B133">
        <v>2015</v>
      </c>
      <c r="C133">
        <v>360000</v>
      </c>
      <c r="D133" t="s">
        <v>175</v>
      </c>
      <c r="E133">
        <v>132000</v>
      </c>
      <c r="F133" s="1">
        <v>42734</v>
      </c>
      <c r="G133">
        <f t="shared" si="14"/>
        <v>2</v>
      </c>
      <c r="H133">
        <f t="shared" si="15"/>
        <v>7200</v>
      </c>
      <c r="I133">
        <f t="shared" si="16"/>
        <v>36000</v>
      </c>
      <c r="J133">
        <f t="shared" si="17"/>
        <v>1</v>
      </c>
      <c r="K133">
        <f t="shared" si="18"/>
        <v>316800</v>
      </c>
      <c r="M133">
        <f t="shared" si="19"/>
        <v>6</v>
      </c>
      <c r="N133" t="str">
        <f t="shared" si="20"/>
        <v>Volvo</v>
      </c>
    </row>
    <row r="134" spans="1:14" x14ac:dyDescent="0.25">
      <c r="A134" t="s">
        <v>172</v>
      </c>
      <c r="B134">
        <v>2015</v>
      </c>
      <c r="C134">
        <v>360000</v>
      </c>
      <c r="D134" t="s">
        <v>176</v>
      </c>
      <c r="E134">
        <v>108000</v>
      </c>
      <c r="F134" s="1">
        <v>42734</v>
      </c>
      <c r="G134">
        <f t="shared" si="14"/>
        <v>2</v>
      </c>
      <c r="H134">
        <f t="shared" si="15"/>
        <v>7200</v>
      </c>
      <c r="I134">
        <f t="shared" si="16"/>
        <v>36000</v>
      </c>
      <c r="J134">
        <f t="shared" si="17"/>
        <v>1</v>
      </c>
      <c r="K134">
        <f t="shared" si="18"/>
        <v>316800</v>
      </c>
      <c r="M134">
        <f t="shared" si="19"/>
        <v>6</v>
      </c>
      <c r="N134" t="str">
        <f t="shared" si="20"/>
        <v>Volvo</v>
      </c>
    </row>
    <row r="135" spans="1:14" x14ac:dyDescent="0.25">
      <c r="A135" t="s">
        <v>172</v>
      </c>
      <c r="B135">
        <v>2015</v>
      </c>
      <c r="C135">
        <v>360000</v>
      </c>
      <c r="D135" t="s">
        <v>177</v>
      </c>
      <c r="E135">
        <v>140000</v>
      </c>
      <c r="F135" s="1">
        <v>42734</v>
      </c>
      <c r="G135">
        <f t="shared" si="14"/>
        <v>2</v>
      </c>
      <c r="H135">
        <f t="shared" si="15"/>
        <v>7200</v>
      </c>
      <c r="I135">
        <f t="shared" si="16"/>
        <v>36000</v>
      </c>
      <c r="J135">
        <f t="shared" si="17"/>
        <v>1</v>
      </c>
      <c r="K135">
        <f t="shared" si="18"/>
        <v>316800</v>
      </c>
      <c r="M135">
        <f t="shared" si="19"/>
        <v>6</v>
      </c>
      <c r="N135" t="str">
        <f t="shared" si="20"/>
        <v>Volvo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15"/>
  <sheetViews>
    <sheetView workbookViewId="0">
      <selection activeCell="A3" sqref="A3"/>
    </sheetView>
  </sheetViews>
  <sheetFormatPr defaultRowHeight="15" x14ac:dyDescent="0.25"/>
  <cols>
    <col min="1" max="1" width="23" bestFit="1" customWidth="1"/>
    <col min="2" max="2" width="17.7109375" bestFit="1" customWidth="1"/>
    <col min="3" max="3" width="5.7109375" customWidth="1"/>
    <col min="4" max="4" width="5.5703125" customWidth="1"/>
    <col min="5" max="5" width="9.85546875" customWidth="1"/>
    <col min="6" max="6" width="7.85546875" customWidth="1"/>
    <col min="7" max="7" width="6.5703125" customWidth="1"/>
    <col min="8" max="8" width="6.140625" customWidth="1"/>
    <col min="9" max="9" width="14.28515625" bestFit="1" customWidth="1"/>
  </cols>
  <sheetData>
    <row r="3" spans="1:9" x14ac:dyDescent="0.25">
      <c r="A3" s="4" t="s">
        <v>195</v>
      </c>
      <c r="B3" s="4" t="s">
        <v>192</v>
      </c>
    </row>
    <row r="4" spans="1:9" x14ac:dyDescent="0.25">
      <c r="A4" s="4" t="s">
        <v>194</v>
      </c>
      <c r="B4" t="s">
        <v>190</v>
      </c>
      <c r="C4" t="s">
        <v>185</v>
      </c>
      <c r="D4" t="s">
        <v>187</v>
      </c>
      <c r="E4" t="s">
        <v>186</v>
      </c>
      <c r="F4" t="s">
        <v>191</v>
      </c>
      <c r="G4" t="s">
        <v>189</v>
      </c>
      <c r="H4" t="s">
        <v>188</v>
      </c>
      <c r="I4" t="s">
        <v>193</v>
      </c>
    </row>
    <row r="5" spans="1:9" x14ac:dyDescent="0.25">
      <c r="A5" s="5">
        <v>2006</v>
      </c>
      <c r="B5" s="7"/>
      <c r="C5" s="7">
        <v>5</v>
      </c>
      <c r="D5" s="7"/>
      <c r="E5" s="7"/>
      <c r="F5" s="7"/>
      <c r="G5" s="7"/>
      <c r="H5" s="7"/>
      <c r="I5" s="7">
        <v>5</v>
      </c>
    </row>
    <row r="6" spans="1:9" x14ac:dyDescent="0.25">
      <c r="A6" s="5">
        <v>2007</v>
      </c>
      <c r="B6" s="7"/>
      <c r="C6" s="7"/>
      <c r="D6" s="7">
        <v>1</v>
      </c>
      <c r="E6" s="7">
        <v>1</v>
      </c>
      <c r="F6" s="7"/>
      <c r="G6" s="7"/>
      <c r="H6" s="7"/>
      <c r="I6" s="7">
        <v>2</v>
      </c>
    </row>
    <row r="7" spans="1:9" x14ac:dyDescent="0.25">
      <c r="A7" s="5">
        <v>2008</v>
      </c>
      <c r="B7" s="7"/>
      <c r="C7" s="7"/>
      <c r="D7" s="7"/>
      <c r="E7" s="7"/>
      <c r="F7" s="7"/>
      <c r="G7" s="7"/>
      <c r="H7" s="7">
        <v>4</v>
      </c>
      <c r="I7" s="7">
        <v>4</v>
      </c>
    </row>
    <row r="8" spans="1:9" x14ac:dyDescent="0.25">
      <c r="A8" s="5">
        <v>2009</v>
      </c>
      <c r="B8" s="7">
        <v>2</v>
      </c>
      <c r="C8" s="7">
        <v>2</v>
      </c>
      <c r="D8" s="7">
        <v>4</v>
      </c>
      <c r="E8" s="7">
        <v>4</v>
      </c>
      <c r="F8" s="7">
        <v>2</v>
      </c>
      <c r="G8" s="7">
        <v>4</v>
      </c>
      <c r="H8" s="7">
        <v>8</v>
      </c>
      <c r="I8" s="7">
        <v>26</v>
      </c>
    </row>
    <row r="9" spans="1:9" x14ac:dyDescent="0.25">
      <c r="A9" s="5">
        <v>2010</v>
      </c>
      <c r="B9" s="7">
        <v>4</v>
      </c>
      <c r="C9" s="7">
        <v>2</v>
      </c>
      <c r="D9" s="7">
        <v>2</v>
      </c>
      <c r="E9" s="7">
        <v>4</v>
      </c>
      <c r="F9" s="7">
        <v>6</v>
      </c>
      <c r="G9" s="7"/>
      <c r="H9" s="7">
        <v>2</v>
      </c>
      <c r="I9" s="7">
        <v>20</v>
      </c>
    </row>
    <row r="10" spans="1:9" x14ac:dyDescent="0.25">
      <c r="A10" s="5">
        <v>2011</v>
      </c>
      <c r="B10" s="7">
        <v>2</v>
      </c>
      <c r="C10" s="7"/>
      <c r="D10" s="7"/>
      <c r="E10" s="7">
        <v>4</v>
      </c>
      <c r="F10" s="7">
        <v>6</v>
      </c>
      <c r="G10" s="7">
        <v>6</v>
      </c>
      <c r="H10" s="7"/>
      <c r="I10" s="7">
        <v>18</v>
      </c>
    </row>
    <row r="11" spans="1:9" x14ac:dyDescent="0.25">
      <c r="A11" s="5">
        <v>2012</v>
      </c>
      <c r="B11" s="7">
        <v>8</v>
      </c>
      <c r="C11" s="7">
        <v>3</v>
      </c>
      <c r="D11" s="7">
        <v>3</v>
      </c>
      <c r="E11" s="7">
        <v>1</v>
      </c>
      <c r="F11" s="7">
        <v>3</v>
      </c>
      <c r="G11" s="7">
        <v>5</v>
      </c>
      <c r="H11" s="7">
        <v>4</v>
      </c>
      <c r="I11" s="7">
        <v>27</v>
      </c>
    </row>
    <row r="12" spans="1:9" x14ac:dyDescent="0.25">
      <c r="A12" s="5">
        <v>2013</v>
      </c>
      <c r="B12" s="7">
        <v>11</v>
      </c>
      <c r="C12" s="7"/>
      <c r="D12" s="7">
        <v>3</v>
      </c>
      <c r="E12" s="7"/>
      <c r="F12" s="7"/>
      <c r="G12" s="7">
        <v>2</v>
      </c>
      <c r="H12" s="7"/>
      <c r="I12" s="7">
        <v>16</v>
      </c>
    </row>
    <row r="13" spans="1:9" x14ac:dyDescent="0.25">
      <c r="A13" s="5">
        <v>2014</v>
      </c>
      <c r="B13" s="7">
        <v>3</v>
      </c>
      <c r="C13" s="7"/>
      <c r="D13" s="7">
        <v>5</v>
      </c>
      <c r="E13" s="7">
        <v>1</v>
      </c>
      <c r="F13" s="7"/>
      <c r="G13" s="7"/>
      <c r="H13" s="7"/>
      <c r="I13" s="7">
        <v>9</v>
      </c>
    </row>
    <row r="14" spans="1:9" x14ac:dyDescent="0.25">
      <c r="A14" s="5">
        <v>2015</v>
      </c>
      <c r="B14" s="7"/>
      <c r="C14" s="7"/>
      <c r="D14" s="7"/>
      <c r="E14" s="7">
        <v>2</v>
      </c>
      <c r="F14" s="7"/>
      <c r="G14" s="7"/>
      <c r="H14" s="7">
        <v>5</v>
      </c>
      <c r="I14" s="7">
        <v>7</v>
      </c>
    </row>
    <row r="15" spans="1:9" x14ac:dyDescent="0.25">
      <c r="A15" s="5" t="s">
        <v>193</v>
      </c>
      <c r="B15" s="7">
        <v>30</v>
      </c>
      <c r="C15" s="7">
        <v>12</v>
      </c>
      <c r="D15" s="7">
        <v>18</v>
      </c>
      <c r="E15" s="7">
        <v>17</v>
      </c>
      <c r="F15" s="7">
        <v>17</v>
      </c>
      <c r="G15" s="7">
        <v>17</v>
      </c>
      <c r="H15" s="7">
        <v>23</v>
      </c>
      <c r="I15" s="7">
        <v>134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5"/>
  <sheetViews>
    <sheetView tabSelected="1" topLeftCell="M1" zoomScale="85" zoomScaleNormal="85" workbookViewId="0">
      <selection activeCell="AB7" sqref="AB7"/>
    </sheetView>
  </sheetViews>
  <sheetFormatPr defaultRowHeight="15" x14ac:dyDescent="0.25"/>
  <cols>
    <col min="1" max="1" width="18.42578125" bestFit="1" customWidth="1"/>
    <col min="2" max="2" width="14.140625" bestFit="1" customWidth="1"/>
    <col min="3" max="3" width="13.42578125" bestFit="1" customWidth="1"/>
    <col min="4" max="4" width="15.7109375" bestFit="1" customWidth="1"/>
    <col min="5" max="5" width="8.85546875" bestFit="1" customWidth="1"/>
    <col min="6" max="6" width="25.7109375" bestFit="1" customWidth="1"/>
    <col min="7" max="7" width="5.85546875" bestFit="1" customWidth="1"/>
    <col min="8" max="8" width="15" bestFit="1" customWidth="1"/>
    <col min="9" max="9" width="10.5703125" bestFit="1" customWidth="1"/>
    <col min="10" max="10" width="10.7109375" bestFit="1" customWidth="1"/>
    <col min="11" max="11" width="10.28515625" bestFit="1" customWidth="1"/>
    <col min="12" max="12" width="13.42578125" bestFit="1" customWidth="1"/>
    <col min="14" max="14" width="10.85546875" bestFit="1" customWidth="1"/>
    <col min="15" max="15" width="13.42578125" bestFit="1" customWidth="1"/>
    <col min="16" max="16" width="14.140625" bestFit="1" customWidth="1"/>
    <col min="17" max="17" width="15.7109375" bestFit="1" customWidth="1"/>
    <col min="18" max="18" width="10.28515625" style="1" bestFit="1" customWidth="1"/>
    <col min="22" max="22" width="10.28515625" bestFit="1" customWidth="1"/>
    <col min="23" max="23" width="16" bestFit="1" customWidth="1"/>
    <col min="24" max="24" width="18.42578125" bestFit="1" customWidth="1"/>
    <col min="25" max="26" width="12.28515625" bestFit="1" customWidth="1"/>
    <col min="27" max="27" width="15.7109375" bestFit="1" customWidth="1"/>
  </cols>
  <sheetData>
    <row r="1" spans="1:2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178</v>
      </c>
      <c r="H1" t="s">
        <v>180</v>
      </c>
      <c r="I1" t="s">
        <v>179</v>
      </c>
      <c r="J1" t="s">
        <v>181</v>
      </c>
      <c r="K1" t="s">
        <v>182</v>
      </c>
      <c r="L1" t="s">
        <v>183</v>
      </c>
      <c r="O1" t="s">
        <v>184</v>
      </c>
      <c r="P1" t="s">
        <v>1</v>
      </c>
      <c r="Q1" t="s">
        <v>3</v>
      </c>
      <c r="W1" s="10">
        <v>1</v>
      </c>
      <c r="X1" s="10">
        <v>2</v>
      </c>
      <c r="Y1" s="10">
        <v>3</v>
      </c>
      <c r="Z1" s="10">
        <v>4</v>
      </c>
    </row>
    <row r="2" spans="1:27" x14ac:dyDescent="0.25">
      <c r="A2" t="s">
        <v>6</v>
      </c>
      <c r="B2">
        <v>2006</v>
      </c>
      <c r="C2">
        <v>85900</v>
      </c>
      <c r="D2" t="s">
        <v>7</v>
      </c>
      <c r="E2">
        <v>1200655</v>
      </c>
      <c r="F2" s="1">
        <v>42035</v>
      </c>
      <c r="G2">
        <f>2017-B2</f>
        <v>11</v>
      </c>
      <c r="H2">
        <f>2%*J2*C2</f>
        <v>20616</v>
      </c>
      <c r="I2">
        <f>5%*C2*G2</f>
        <v>47245</v>
      </c>
      <c r="J2">
        <f>ROUNDDOWN(E2/100000,0)</f>
        <v>12</v>
      </c>
      <c r="K2">
        <f>C2-H2-I2</f>
        <v>18039</v>
      </c>
      <c r="L2">
        <f>FIND(" ",A2)</f>
        <v>6</v>
      </c>
      <c r="O2" t="str">
        <f>LEFT(A2,L2-1)</f>
        <v>Iveco</v>
      </c>
      <c r="P2">
        <v>2006</v>
      </c>
      <c r="Q2" t="s">
        <v>7</v>
      </c>
      <c r="R2" s="1" t="str">
        <f>TEXT(F2,"DD-MM-RRR")</f>
        <v>31-01-2015</v>
      </c>
      <c r="S2">
        <f>DATEVALUE(R2)</f>
        <v>42035</v>
      </c>
      <c r="T2">
        <f>DATEVALUE("1-1-2017")</f>
        <v>42736</v>
      </c>
      <c r="U2">
        <f>T2-S2</f>
        <v>701</v>
      </c>
      <c r="V2" s="7">
        <v>701</v>
      </c>
      <c r="W2" s="11">
        <f>LARGE(V2:V135,1)</f>
        <v>722</v>
      </c>
      <c r="X2" s="11">
        <f>LARGE(V2:V135,2)</f>
        <v>708</v>
      </c>
      <c r="Y2" s="11">
        <f>LARGE(V2:V135,3)</f>
        <v>708</v>
      </c>
      <c r="Z2" s="11">
        <f>LARGE(V2:V135,4)</f>
        <v>708</v>
      </c>
    </row>
    <row r="3" spans="1:27" x14ac:dyDescent="0.25">
      <c r="A3" t="s">
        <v>6</v>
      </c>
      <c r="B3">
        <v>2006</v>
      </c>
      <c r="C3">
        <v>85900</v>
      </c>
      <c r="D3" t="s">
        <v>8</v>
      </c>
      <c r="E3">
        <v>1068570</v>
      </c>
      <c r="F3" s="1">
        <v>42029</v>
      </c>
      <c r="G3">
        <f t="shared" ref="G3:G66" si="0">2017-B3</f>
        <v>11</v>
      </c>
      <c r="H3">
        <f t="shared" ref="H3:H66" si="1">2%*J3*C3</f>
        <v>17180</v>
      </c>
      <c r="I3">
        <f t="shared" ref="I3:I66" si="2">5%*C3*G3</f>
        <v>47245</v>
      </c>
      <c r="J3">
        <f t="shared" ref="J3:J66" si="3">ROUNDDOWN(E3/100000,0)</f>
        <v>10</v>
      </c>
      <c r="K3">
        <f t="shared" ref="K3:K66" si="4">C3-H3-I3</f>
        <v>21475</v>
      </c>
      <c r="L3">
        <f>FIND(" ",A3)</f>
        <v>6</v>
      </c>
      <c r="O3" t="str">
        <f>LEFT(A3,L3-1)</f>
        <v>Iveco</v>
      </c>
      <c r="P3">
        <v>2006</v>
      </c>
      <c r="Q3" t="s">
        <v>8</v>
      </c>
      <c r="R3" s="1" t="str">
        <f t="shared" ref="R3:R66" si="5">TEXT(F3,"DD-MM-RRR")</f>
        <v>25-01-2015</v>
      </c>
      <c r="S3">
        <f t="shared" ref="S3:S66" si="6">DATEVALUE(R3)</f>
        <v>42029</v>
      </c>
      <c r="T3">
        <f t="shared" ref="T3:T66" si="7">DATEVALUE("1-1-2017")</f>
        <v>42736</v>
      </c>
      <c r="U3">
        <f t="shared" ref="U3:U66" si="8">T3-S3</f>
        <v>707</v>
      </c>
      <c r="V3">
        <v>707</v>
      </c>
      <c r="W3" s="11" t="s">
        <v>35</v>
      </c>
      <c r="X3" s="11" t="s">
        <v>81</v>
      </c>
      <c r="Y3" s="11" t="s">
        <v>6</v>
      </c>
      <c r="Z3" s="11" t="s">
        <v>6</v>
      </c>
      <c r="AA3" s="10" t="s">
        <v>196</v>
      </c>
    </row>
    <row r="4" spans="1:27" x14ac:dyDescent="0.25">
      <c r="A4" s="8" t="s">
        <v>6</v>
      </c>
      <c r="B4" s="8">
        <v>2006</v>
      </c>
      <c r="C4" s="8">
        <v>85900</v>
      </c>
      <c r="D4" s="8" t="s">
        <v>9</v>
      </c>
      <c r="E4" s="8">
        <v>998704</v>
      </c>
      <c r="F4" s="9">
        <v>42028</v>
      </c>
      <c r="G4" s="8">
        <f t="shared" si="0"/>
        <v>11</v>
      </c>
      <c r="H4" s="8">
        <f t="shared" si="1"/>
        <v>15462</v>
      </c>
      <c r="I4" s="8">
        <f t="shared" si="2"/>
        <v>47245</v>
      </c>
      <c r="J4" s="8">
        <f t="shared" si="3"/>
        <v>9</v>
      </c>
      <c r="K4" s="8">
        <f t="shared" si="4"/>
        <v>23193</v>
      </c>
      <c r="L4" s="8">
        <f>FIND(" ",A4)</f>
        <v>6</v>
      </c>
      <c r="O4" t="str">
        <f>LEFT(A4,L4-1)</f>
        <v>Iveco</v>
      </c>
      <c r="P4">
        <v>2006</v>
      </c>
      <c r="Q4" t="s">
        <v>9</v>
      </c>
      <c r="R4" s="1" t="str">
        <f t="shared" si="5"/>
        <v>24-01-2015</v>
      </c>
      <c r="S4">
        <f t="shared" si="6"/>
        <v>42028</v>
      </c>
      <c r="T4">
        <f t="shared" si="7"/>
        <v>42736</v>
      </c>
      <c r="U4">
        <f t="shared" si="8"/>
        <v>708</v>
      </c>
      <c r="V4">
        <v>708</v>
      </c>
      <c r="W4" s="11" t="s">
        <v>36</v>
      </c>
      <c r="X4" s="11" t="s">
        <v>82</v>
      </c>
      <c r="Y4" s="11" t="s">
        <v>9</v>
      </c>
      <c r="Z4" s="11" t="s">
        <v>10</v>
      </c>
      <c r="AA4" s="10" t="s">
        <v>3</v>
      </c>
    </row>
    <row r="5" spans="1:27" x14ac:dyDescent="0.25">
      <c r="A5" s="8" t="s">
        <v>6</v>
      </c>
      <c r="B5" s="8">
        <v>2006</v>
      </c>
      <c r="C5" s="8">
        <v>85900</v>
      </c>
      <c r="D5" s="8" t="s">
        <v>10</v>
      </c>
      <c r="E5" s="8">
        <v>936780</v>
      </c>
      <c r="F5" s="9">
        <v>42028</v>
      </c>
      <c r="G5" s="8">
        <f t="shared" si="0"/>
        <v>11</v>
      </c>
      <c r="H5" s="8">
        <f t="shared" si="1"/>
        <v>15462</v>
      </c>
      <c r="I5" s="8">
        <f t="shared" si="2"/>
        <v>47245</v>
      </c>
      <c r="J5" s="8">
        <f t="shared" si="3"/>
        <v>9</v>
      </c>
      <c r="K5" s="8">
        <f t="shared" si="4"/>
        <v>23193</v>
      </c>
      <c r="L5" s="8">
        <f>FIND(" ",A5)</f>
        <v>6</v>
      </c>
      <c r="O5" t="str">
        <f>LEFT(A5,L5-1)</f>
        <v>Iveco</v>
      </c>
      <c r="P5">
        <v>2006</v>
      </c>
      <c r="Q5" t="s">
        <v>10</v>
      </c>
      <c r="R5" s="1" t="str">
        <f t="shared" si="5"/>
        <v>24-01-2015</v>
      </c>
      <c r="S5">
        <f t="shared" si="6"/>
        <v>42028</v>
      </c>
      <c r="T5">
        <f t="shared" si="7"/>
        <v>42736</v>
      </c>
      <c r="U5">
        <f t="shared" si="8"/>
        <v>708</v>
      </c>
      <c r="V5">
        <v>708</v>
      </c>
    </row>
    <row r="6" spans="1:27" x14ac:dyDescent="0.25">
      <c r="A6" t="s">
        <v>6</v>
      </c>
      <c r="B6">
        <v>2006</v>
      </c>
      <c r="C6">
        <v>85900</v>
      </c>
      <c r="D6" t="s">
        <v>11</v>
      </c>
      <c r="E6">
        <v>870233</v>
      </c>
      <c r="F6" s="1">
        <v>42034</v>
      </c>
      <c r="G6">
        <f t="shared" si="0"/>
        <v>11</v>
      </c>
      <c r="H6">
        <f t="shared" si="1"/>
        <v>13744</v>
      </c>
      <c r="I6">
        <f t="shared" si="2"/>
        <v>47245</v>
      </c>
      <c r="J6">
        <f t="shared" si="3"/>
        <v>8</v>
      </c>
      <c r="K6">
        <f t="shared" si="4"/>
        <v>24911</v>
      </c>
      <c r="L6">
        <f>FIND(" ",A6)</f>
        <v>6</v>
      </c>
      <c r="O6" t="str">
        <f>LEFT(A6,L6-1)</f>
        <v>Iveco</v>
      </c>
      <c r="P6">
        <v>2006</v>
      </c>
      <c r="Q6" t="s">
        <v>11</v>
      </c>
      <c r="R6" s="1" t="str">
        <f t="shared" si="5"/>
        <v>30-01-2015</v>
      </c>
      <c r="S6">
        <f t="shared" si="6"/>
        <v>42034</v>
      </c>
      <c r="T6">
        <f t="shared" si="7"/>
        <v>42736</v>
      </c>
      <c r="U6">
        <f t="shared" si="8"/>
        <v>702</v>
      </c>
      <c r="V6">
        <v>702</v>
      </c>
    </row>
    <row r="7" spans="1:27" x14ac:dyDescent="0.25">
      <c r="A7" t="s">
        <v>12</v>
      </c>
      <c r="B7">
        <v>2007</v>
      </c>
      <c r="C7">
        <v>205000</v>
      </c>
      <c r="D7" t="s">
        <v>13</v>
      </c>
      <c r="E7">
        <v>1260000</v>
      </c>
      <c r="F7" s="1">
        <v>42483</v>
      </c>
      <c r="G7">
        <f t="shared" si="0"/>
        <v>10</v>
      </c>
      <c r="H7">
        <f t="shared" si="1"/>
        <v>49200</v>
      </c>
      <c r="I7">
        <f t="shared" si="2"/>
        <v>102500</v>
      </c>
      <c r="J7">
        <f t="shared" si="3"/>
        <v>12</v>
      </c>
      <c r="K7">
        <f t="shared" si="4"/>
        <v>53300</v>
      </c>
      <c r="L7">
        <f>FIND(" ",A7)</f>
        <v>9</v>
      </c>
      <c r="O7" t="str">
        <f>LEFT(A7,L7-1)</f>
        <v>Mercedes</v>
      </c>
      <c r="P7">
        <v>2007</v>
      </c>
      <c r="Q7" t="s">
        <v>13</v>
      </c>
      <c r="R7" s="1" t="str">
        <f t="shared" si="5"/>
        <v>23-04-2016</v>
      </c>
      <c r="S7">
        <f t="shared" si="6"/>
        <v>42483</v>
      </c>
      <c r="T7">
        <f t="shared" si="7"/>
        <v>42736</v>
      </c>
      <c r="U7">
        <f t="shared" si="8"/>
        <v>253</v>
      </c>
      <c r="V7">
        <v>253</v>
      </c>
    </row>
    <row r="8" spans="1:27" x14ac:dyDescent="0.25">
      <c r="A8" t="s">
        <v>14</v>
      </c>
      <c r="B8">
        <v>2007</v>
      </c>
      <c r="C8">
        <v>198000</v>
      </c>
      <c r="D8" t="s">
        <v>15</v>
      </c>
      <c r="E8">
        <v>890200</v>
      </c>
      <c r="F8" s="1">
        <v>42520</v>
      </c>
      <c r="G8">
        <f t="shared" si="0"/>
        <v>10</v>
      </c>
      <c r="H8">
        <f t="shared" si="1"/>
        <v>31680</v>
      </c>
      <c r="I8">
        <f t="shared" si="2"/>
        <v>99000</v>
      </c>
      <c r="J8">
        <f t="shared" si="3"/>
        <v>8</v>
      </c>
      <c r="K8">
        <f t="shared" si="4"/>
        <v>67320</v>
      </c>
      <c r="L8">
        <f>FIND(" ",A8)</f>
        <v>4</v>
      </c>
      <c r="O8" t="str">
        <f>LEFT(A8,L8-1)</f>
        <v>MAN</v>
      </c>
      <c r="P8">
        <v>2007</v>
      </c>
      <c r="Q8" t="s">
        <v>15</v>
      </c>
      <c r="R8" s="1" t="str">
        <f t="shared" si="5"/>
        <v>30-05-2016</v>
      </c>
      <c r="S8">
        <f t="shared" si="6"/>
        <v>42520</v>
      </c>
      <c r="T8">
        <f t="shared" si="7"/>
        <v>42736</v>
      </c>
      <c r="U8">
        <f t="shared" si="8"/>
        <v>216</v>
      </c>
      <c r="V8">
        <v>216</v>
      </c>
    </row>
    <row r="9" spans="1:27" x14ac:dyDescent="0.25">
      <c r="A9" t="s">
        <v>16</v>
      </c>
      <c r="B9">
        <v>2008</v>
      </c>
      <c r="C9">
        <v>49411</v>
      </c>
      <c r="D9" t="s">
        <v>17</v>
      </c>
      <c r="E9">
        <v>186000</v>
      </c>
      <c r="F9" s="1">
        <v>42210</v>
      </c>
      <c r="G9">
        <f t="shared" si="0"/>
        <v>9</v>
      </c>
      <c r="H9">
        <f t="shared" si="1"/>
        <v>988.22</v>
      </c>
      <c r="I9">
        <f t="shared" si="2"/>
        <v>22234.95</v>
      </c>
      <c r="J9">
        <f t="shared" si="3"/>
        <v>1</v>
      </c>
      <c r="K9">
        <f t="shared" si="4"/>
        <v>26187.829999999998</v>
      </c>
      <c r="L9">
        <f>FIND(" ",A9)</f>
        <v>6</v>
      </c>
      <c r="O9" t="str">
        <f>LEFT(A9,L9-1)</f>
        <v>Volvo</v>
      </c>
      <c r="P9">
        <v>2008</v>
      </c>
      <c r="Q9" t="s">
        <v>17</v>
      </c>
      <c r="R9" s="1" t="str">
        <f t="shared" si="5"/>
        <v>25-07-2015</v>
      </c>
      <c r="S9">
        <f t="shared" si="6"/>
        <v>42210</v>
      </c>
      <c r="T9">
        <f t="shared" si="7"/>
        <v>42736</v>
      </c>
      <c r="U9">
        <f t="shared" si="8"/>
        <v>526</v>
      </c>
      <c r="V9">
        <v>526</v>
      </c>
    </row>
    <row r="10" spans="1:27" x14ac:dyDescent="0.25">
      <c r="A10" t="s">
        <v>18</v>
      </c>
      <c r="B10">
        <v>2008</v>
      </c>
      <c r="C10">
        <v>58000</v>
      </c>
      <c r="D10" t="s">
        <v>19</v>
      </c>
      <c r="E10">
        <v>306000</v>
      </c>
      <c r="F10" s="1">
        <v>42271</v>
      </c>
      <c r="G10">
        <f t="shared" si="0"/>
        <v>9</v>
      </c>
      <c r="H10">
        <f t="shared" si="1"/>
        <v>3480</v>
      </c>
      <c r="I10">
        <f t="shared" si="2"/>
        <v>26100</v>
      </c>
      <c r="J10">
        <f t="shared" si="3"/>
        <v>3</v>
      </c>
      <c r="K10">
        <f t="shared" si="4"/>
        <v>28420</v>
      </c>
      <c r="L10">
        <f>FIND(" ",A10)</f>
        <v>6</v>
      </c>
      <c r="O10" t="str">
        <f>LEFT(A10,L10-1)</f>
        <v>Volvo</v>
      </c>
      <c r="P10">
        <v>2008</v>
      </c>
      <c r="Q10" t="s">
        <v>19</v>
      </c>
      <c r="R10" s="1" t="str">
        <f t="shared" si="5"/>
        <v>24-09-2015</v>
      </c>
      <c r="S10">
        <f t="shared" si="6"/>
        <v>42271</v>
      </c>
      <c r="T10">
        <f t="shared" si="7"/>
        <v>42736</v>
      </c>
      <c r="U10">
        <f t="shared" si="8"/>
        <v>465</v>
      </c>
      <c r="V10">
        <v>465</v>
      </c>
    </row>
    <row r="11" spans="1:27" x14ac:dyDescent="0.25">
      <c r="A11" t="s">
        <v>20</v>
      </c>
      <c r="B11">
        <v>2008</v>
      </c>
      <c r="C11">
        <v>84000</v>
      </c>
      <c r="D11" t="s">
        <v>21</v>
      </c>
      <c r="E11">
        <v>266000</v>
      </c>
      <c r="F11" s="1">
        <v>42382</v>
      </c>
      <c r="G11">
        <f t="shared" si="0"/>
        <v>9</v>
      </c>
      <c r="H11">
        <f t="shared" si="1"/>
        <v>3360</v>
      </c>
      <c r="I11">
        <f t="shared" si="2"/>
        <v>37800</v>
      </c>
      <c r="J11">
        <f t="shared" si="3"/>
        <v>2</v>
      </c>
      <c r="K11">
        <f t="shared" si="4"/>
        <v>42840</v>
      </c>
      <c r="L11">
        <f>FIND(" ",A11)</f>
        <v>6</v>
      </c>
      <c r="O11" t="str">
        <f>LEFT(A11,L11-1)</f>
        <v>Volvo</v>
      </c>
      <c r="P11" s="6">
        <v>2008</v>
      </c>
      <c r="Q11" s="6" t="s">
        <v>21</v>
      </c>
      <c r="R11" s="1" t="str">
        <f t="shared" si="5"/>
        <v>13-01-2016</v>
      </c>
      <c r="S11">
        <f t="shared" si="6"/>
        <v>42382</v>
      </c>
      <c r="T11">
        <f t="shared" si="7"/>
        <v>42736</v>
      </c>
      <c r="U11">
        <f t="shared" si="8"/>
        <v>354</v>
      </c>
      <c r="V11">
        <v>354</v>
      </c>
    </row>
    <row r="12" spans="1:27" x14ac:dyDescent="0.25">
      <c r="A12" s="2" t="s">
        <v>22</v>
      </c>
      <c r="B12" s="2">
        <v>2008</v>
      </c>
      <c r="C12" s="2">
        <v>89000</v>
      </c>
      <c r="D12" s="2" t="s">
        <v>23</v>
      </c>
      <c r="E12" s="2">
        <v>305000</v>
      </c>
      <c r="F12" s="3">
        <v>42075</v>
      </c>
      <c r="G12" s="2">
        <f t="shared" si="0"/>
        <v>9</v>
      </c>
      <c r="H12" s="2">
        <f t="shared" si="1"/>
        <v>5340</v>
      </c>
      <c r="I12" s="2">
        <f t="shared" si="2"/>
        <v>40050</v>
      </c>
      <c r="J12" s="2">
        <f t="shared" si="3"/>
        <v>3</v>
      </c>
      <c r="K12" s="2">
        <f t="shared" si="4"/>
        <v>43610</v>
      </c>
      <c r="L12">
        <f>FIND(" ",A12)</f>
        <v>6</v>
      </c>
      <c r="O12" t="str">
        <f>LEFT(A12,L12-1)</f>
        <v>Volvo</v>
      </c>
      <c r="P12" s="6">
        <v>2008</v>
      </c>
      <c r="Q12" s="6" t="s">
        <v>23</v>
      </c>
      <c r="R12" s="1" t="str">
        <f t="shared" si="5"/>
        <v>12-03-2015</v>
      </c>
      <c r="S12">
        <f t="shared" si="6"/>
        <v>42075</v>
      </c>
      <c r="T12">
        <f t="shared" si="7"/>
        <v>42736</v>
      </c>
      <c r="U12">
        <f t="shared" si="8"/>
        <v>661</v>
      </c>
      <c r="V12">
        <v>661</v>
      </c>
    </row>
    <row r="13" spans="1:27" x14ac:dyDescent="0.25">
      <c r="A13" t="s">
        <v>16</v>
      </c>
      <c r="B13">
        <v>2009</v>
      </c>
      <c r="C13">
        <v>48411</v>
      </c>
      <c r="D13" t="s">
        <v>24</v>
      </c>
      <c r="E13">
        <v>190000</v>
      </c>
      <c r="F13" s="1">
        <v>42210</v>
      </c>
      <c r="G13">
        <f t="shared" si="0"/>
        <v>8</v>
      </c>
      <c r="H13">
        <f t="shared" si="1"/>
        <v>968.22</v>
      </c>
      <c r="I13">
        <f t="shared" si="2"/>
        <v>19364.400000000001</v>
      </c>
      <c r="J13">
        <f t="shared" si="3"/>
        <v>1</v>
      </c>
      <c r="K13">
        <f t="shared" si="4"/>
        <v>28078.379999999997</v>
      </c>
      <c r="L13">
        <f>FIND(" ",A13)</f>
        <v>6</v>
      </c>
      <c r="O13" t="str">
        <f>LEFT(A13,L13-1)</f>
        <v>Volvo</v>
      </c>
      <c r="P13">
        <v>2009</v>
      </c>
      <c r="Q13" t="s">
        <v>24</v>
      </c>
      <c r="R13" s="1" t="str">
        <f t="shared" si="5"/>
        <v>25-07-2015</v>
      </c>
      <c r="S13">
        <f t="shared" si="6"/>
        <v>42210</v>
      </c>
      <c r="T13">
        <f t="shared" si="7"/>
        <v>42736</v>
      </c>
      <c r="U13">
        <f t="shared" si="8"/>
        <v>526</v>
      </c>
      <c r="V13">
        <v>526</v>
      </c>
    </row>
    <row r="14" spans="1:27" x14ac:dyDescent="0.25">
      <c r="A14" t="s">
        <v>25</v>
      </c>
      <c r="B14">
        <v>2009</v>
      </c>
      <c r="C14">
        <v>68000</v>
      </c>
      <c r="D14" t="s">
        <v>26</v>
      </c>
      <c r="E14">
        <v>992600</v>
      </c>
      <c r="F14" s="1">
        <v>42157</v>
      </c>
      <c r="G14">
        <f t="shared" si="0"/>
        <v>8</v>
      </c>
      <c r="H14">
        <f t="shared" si="1"/>
        <v>12240</v>
      </c>
      <c r="I14">
        <f t="shared" si="2"/>
        <v>27200</v>
      </c>
      <c r="J14">
        <f t="shared" si="3"/>
        <v>9</v>
      </c>
      <c r="K14">
        <f t="shared" si="4"/>
        <v>28560</v>
      </c>
      <c r="L14">
        <f>FIND(" ",A14)</f>
        <v>6</v>
      </c>
      <c r="O14" t="str">
        <f>LEFT(A14,L14-1)</f>
        <v>Iveco</v>
      </c>
      <c r="P14">
        <v>2009</v>
      </c>
      <c r="Q14" t="s">
        <v>26</v>
      </c>
      <c r="R14" s="1" t="str">
        <f t="shared" si="5"/>
        <v>02-06-2015</v>
      </c>
      <c r="S14">
        <f t="shared" si="6"/>
        <v>42157</v>
      </c>
      <c r="T14">
        <f t="shared" si="7"/>
        <v>42736</v>
      </c>
      <c r="U14">
        <f t="shared" si="8"/>
        <v>579</v>
      </c>
      <c r="V14">
        <v>579</v>
      </c>
    </row>
    <row r="15" spans="1:27" x14ac:dyDescent="0.25">
      <c r="A15" t="s">
        <v>16</v>
      </c>
      <c r="B15">
        <v>2009</v>
      </c>
      <c r="C15">
        <v>49411</v>
      </c>
      <c r="D15" t="s">
        <v>27</v>
      </c>
      <c r="E15">
        <v>186000</v>
      </c>
      <c r="F15" s="1">
        <v>42210</v>
      </c>
      <c r="G15">
        <f t="shared" si="0"/>
        <v>8</v>
      </c>
      <c r="H15">
        <f t="shared" si="1"/>
        <v>988.22</v>
      </c>
      <c r="I15">
        <f t="shared" si="2"/>
        <v>19764.400000000001</v>
      </c>
      <c r="J15">
        <f t="shared" si="3"/>
        <v>1</v>
      </c>
      <c r="K15">
        <f t="shared" si="4"/>
        <v>28658.379999999997</v>
      </c>
      <c r="L15">
        <f>FIND(" ",A15)</f>
        <v>6</v>
      </c>
      <c r="O15" t="str">
        <f>LEFT(A15,L15-1)</f>
        <v>Volvo</v>
      </c>
      <c r="P15">
        <v>2009</v>
      </c>
      <c r="Q15" t="s">
        <v>27</v>
      </c>
      <c r="R15" s="1" t="str">
        <f t="shared" si="5"/>
        <v>25-07-2015</v>
      </c>
      <c r="S15">
        <f t="shared" si="6"/>
        <v>42210</v>
      </c>
      <c r="T15">
        <f t="shared" si="7"/>
        <v>42736</v>
      </c>
      <c r="U15">
        <f t="shared" si="8"/>
        <v>526</v>
      </c>
      <c r="V15">
        <v>526</v>
      </c>
    </row>
    <row r="16" spans="1:27" x14ac:dyDescent="0.25">
      <c r="A16" t="s">
        <v>28</v>
      </c>
      <c r="B16">
        <v>2009</v>
      </c>
      <c r="C16">
        <v>67900</v>
      </c>
      <c r="D16" t="s">
        <v>29</v>
      </c>
      <c r="E16">
        <v>850000</v>
      </c>
      <c r="F16" s="1">
        <v>42194</v>
      </c>
      <c r="G16">
        <f t="shared" si="0"/>
        <v>8</v>
      </c>
      <c r="H16">
        <f t="shared" si="1"/>
        <v>10864</v>
      </c>
      <c r="I16">
        <f t="shared" si="2"/>
        <v>27160</v>
      </c>
      <c r="J16">
        <f t="shared" si="3"/>
        <v>8</v>
      </c>
      <c r="K16">
        <f t="shared" si="4"/>
        <v>29876</v>
      </c>
      <c r="L16">
        <f>FIND(" ",A16)</f>
        <v>7</v>
      </c>
      <c r="O16" t="str">
        <f>LEFT(A16,L16-1)</f>
        <v>Scania</v>
      </c>
      <c r="P16">
        <v>2009</v>
      </c>
      <c r="Q16" t="s">
        <v>29</v>
      </c>
      <c r="R16" s="1" t="str">
        <f t="shared" si="5"/>
        <v>09-07-2015</v>
      </c>
      <c r="S16">
        <f t="shared" si="6"/>
        <v>42194</v>
      </c>
      <c r="T16">
        <f t="shared" si="7"/>
        <v>42736</v>
      </c>
      <c r="U16">
        <f t="shared" si="8"/>
        <v>542</v>
      </c>
      <c r="V16">
        <v>542</v>
      </c>
    </row>
    <row r="17" spans="1:22" x14ac:dyDescent="0.25">
      <c r="A17" t="s">
        <v>16</v>
      </c>
      <c r="B17">
        <v>2009</v>
      </c>
      <c r="C17">
        <v>65000</v>
      </c>
      <c r="D17" t="s">
        <v>30</v>
      </c>
      <c r="E17">
        <v>740000</v>
      </c>
      <c r="F17" s="1">
        <v>42385</v>
      </c>
      <c r="G17">
        <f t="shared" si="0"/>
        <v>8</v>
      </c>
      <c r="H17">
        <f t="shared" si="1"/>
        <v>9100</v>
      </c>
      <c r="I17">
        <f t="shared" si="2"/>
        <v>26000</v>
      </c>
      <c r="J17">
        <f t="shared" si="3"/>
        <v>7</v>
      </c>
      <c r="K17">
        <f t="shared" si="4"/>
        <v>29900</v>
      </c>
      <c r="L17">
        <f>FIND(" ",A17)</f>
        <v>6</v>
      </c>
      <c r="O17" t="str">
        <f>LEFT(A17,L17-1)</f>
        <v>Volvo</v>
      </c>
      <c r="P17">
        <v>2009</v>
      </c>
      <c r="Q17" t="s">
        <v>30</v>
      </c>
      <c r="R17" s="1" t="str">
        <f t="shared" si="5"/>
        <v>16-01-2016</v>
      </c>
      <c r="S17">
        <f t="shared" si="6"/>
        <v>42385</v>
      </c>
      <c r="T17">
        <f t="shared" si="7"/>
        <v>42736</v>
      </c>
      <c r="U17">
        <f t="shared" si="8"/>
        <v>351</v>
      </c>
      <c r="V17">
        <v>351</v>
      </c>
    </row>
    <row r="18" spans="1:22" x14ac:dyDescent="0.25">
      <c r="A18" t="s">
        <v>28</v>
      </c>
      <c r="B18">
        <v>2009</v>
      </c>
      <c r="C18">
        <v>68900</v>
      </c>
      <c r="D18" t="s">
        <v>31</v>
      </c>
      <c r="E18">
        <v>846000</v>
      </c>
      <c r="F18" s="1">
        <v>42194</v>
      </c>
      <c r="G18">
        <f t="shared" si="0"/>
        <v>8</v>
      </c>
      <c r="H18">
        <f t="shared" si="1"/>
        <v>11024</v>
      </c>
      <c r="I18">
        <f t="shared" si="2"/>
        <v>27560</v>
      </c>
      <c r="J18">
        <f t="shared" si="3"/>
        <v>8</v>
      </c>
      <c r="K18">
        <f t="shared" si="4"/>
        <v>30316</v>
      </c>
      <c r="L18">
        <f>FIND(" ",A18)</f>
        <v>7</v>
      </c>
      <c r="O18" t="str">
        <f>LEFT(A18,L18-1)</f>
        <v>Scania</v>
      </c>
      <c r="P18">
        <v>2009</v>
      </c>
      <c r="Q18" t="s">
        <v>31</v>
      </c>
      <c r="R18" s="1" t="str">
        <f t="shared" si="5"/>
        <v>09-07-2015</v>
      </c>
      <c r="S18">
        <f t="shared" si="6"/>
        <v>42194</v>
      </c>
      <c r="T18">
        <f t="shared" si="7"/>
        <v>42736</v>
      </c>
      <c r="U18">
        <f t="shared" si="8"/>
        <v>542</v>
      </c>
      <c r="V18">
        <v>542</v>
      </c>
    </row>
    <row r="19" spans="1:22" x14ac:dyDescent="0.25">
      <c r="A19" t="s">
        <v>18</v>
      </c>
      <c r="B19">
        <v>2009</v>
      </c>
      <c r="C19">
        <v>59000</v>
      </c>
      <c r="D19" t="s">
        <v>32</v>
      </c>
      <c r="E19">
        <v>302000</v>
      </c>
      <c r="F19" s="1">
        <v>42271</v>
      </c>
      <c r="G19">
        <f t="shared" si="0"/>
        <v>8</v>
      </c>
      <c r="H19">
        <f t="shared" si="1"/>
        <v>3540</v>
      </c>
      <c r="I19">
        <f t="shared" si="2"/>
        <v>23600</v>
      </c>
      <c r="J19">
        <f t="shared" si="3"/>
        <v>3</v>
      </c>
      <c r="K19">
        <f t="shared" si="4"/>
        <v>31860</v>
      </c>
      <c r="L19">
        <f>FIND(" ",A19)</f>
        <v>6</v>
      </c>
      <c r="O19" t="str">
        <f>LEFT(A19,L19-1)</f>
        <v>Volvo</v>
      </c>
      <c r="P19">
        <v>2009</v>
      </c>
      <c r="Q19" t="s">
        <v>32</v>
      </c>
      <c r="R19" s="1" t="str">
        <f t="shared" si="5"/>
        <v>24-09-2015</v>
      </c>
      <c r="S19">
        <f t="shared" si="6"/>
        <v>42271</v>
      </c>
      <c r="T19">
        <f t="shared" si="7"/>
        <v>42736</v>
      </c>
      <c r="U19">
        <f t="shared" si="8"/>
        <v>465</v>
      </c>
      <c r="V19">
        <v>465</v>
      </c>
    </row>
    <row r="20" spans="1:22" x14ac:dyDescent="0.25">
      <c r="A20" t="s">
        <v>33</v>
      </c>
      <c r="B20">
        <v>2009</v>
      </c>
      <c r="C20">
        <v>77000</v>
      </c>
      <c r="D20" t="s">
        <v>34</v>
      </c>
      <c r="E20">
        <v>846000</v>
      </c>
      <c r="F20" s="1">
        <v>42376</v>
      </c>
      <c r="G20">
        <f t="shared" si="0"/>
        <v>8</v>
      </c>
      <c r="H20">
        <f t="shared" si="1"/>
        <v>12320</v>
      </c>
      <c r="I20">
        <f t="shared" si="2"/>
        <v>30800</v>
      </c>
      <c r="J20">
        <f t="shared" si="3"/>
        <v>8</v>
      </c>
      <c r="K20">
        <f t="shared" si="4"/>
        <v>33880</v>
      </c>
      <c r="L20">
        <f>FIND(" ",A20)</f>
        <v>8</v>
      </c>
      <c r="O20" t="str">
        <f>LEFT(A20,L20-1)</f>
        <v>Renault</v>
      </c>
      <c r="P20">
        <v>2009</v>
      </c>
      <c r="Q20" t="s">
        <v>34</v>
      </c>
      <c r="R20" s="1" t="str">
        <f t="shared" si="5"/>
        <v>07-01-2016</v>
      </c>
      <c r="S20">
        <f t="shared" si="6"/>
        <v>42376</v>
      </c>
      <c r="T20">
        <f t="shared" si="7"/>
        <v>42736</v>
      </c>
      <c r="U20">
        <f t="shared" si="8"/>
        <v>360</v>
      </c>
      <c r="V20">
        <v>360</v>
      </c>
    </row>
    <row r="21" spans="1:22" x14ac:dyDescent="0.25">
      <c r="A21" s="8" t="s">
        <v>35</v>
      </c>
      <c r="B21" s="8">
        <v>2009</v>
      </c>
      <c r="C21" s="8">
        <v>85000</v>
      </c>
      <c r="D21" s="8" t="s">
        <v>36</v>
      </c>
      <c r="E21" s="8">
        <v>946000</v>
      </c>
      <c r="F21" s="9">
        <v>42014</v>
      </c>
      <c r="G21" s="8">
        <f t="shared" si="0"/>
        <v>8</v>
      </c>
      <c r="H21" s="8">
        <f t="shared" si="1"/>
        <v>15300</v>
      </c>
      <c r="I21" s="8">
        <f t="shared" si="2"/>
        <v>34000</v>
      </c>
      <c r="J21" s="8">
        <f t="shared" si="3"/>
        <v>9</v>
      </c>
      <c r="K21" s="8">
        <f t="shared" si="4"/>
        <v>35700</v>
      </c>
      <c r="L21" s="8">
        <f>FIND(" ",A21)</f>
        <v>9</v>
      </c>
      <c r="O21" t="str">
        <f>LEFT(A21,L21-1)</f>
        <v>Mercedes</v>
      </c>
      <c r="P21">
        <v>2009</v>
      </c>
      <c r="Q21" t="s">
        <v>36</v>
      </c>
      <c r="R21" s="1" t="str">
        <f t="shared" si="5"/>
        <v>10-01-2015</v>
      </c>
      <c r="S21">
        <f t="shared" si="6"/>
        <v>42014</v>
      </c>
      <c r="T21">
        <f t="shared" si="7"/>
        <v>42736</v>
      </c>
      <c r="U21">
        <f t="shared" si="8"/>
        <v>722</v>
      </c>
      <c r="V21">
        <v>722</v>
      </c>
    </row>
    <row r="22" spans="1:22" x14ac:dyDescent="0.25">
      <c r="A22" t="s">
        <v>37</v>
      </c>
      <c r="B22">
        <v>2009</v>
      </c>
      <c r="C22">
        <v>79000</v>
      </c>
      <c r="D22" t="s">
        <v>38</v>
      </c>
      <c r="E22">
        <v>390000</v>
      </c>
      <c r="F22" s="1">
        <v>42379</v>
      </c>
      <c r="G22">
        <f t="shared" si="0"/>
        <v>8</v>
      </c>
      <c r="H22">
        <f t="shared" si="1"/>
        <v>4740</v>
      </c>
      <c r="I22">
        <f t="shared" si="2"/>
        <v>31600</v>
      </c>
      <c r="J22">
        <f t="shared" si="3"/>
        <v>3</v>
      </c>
      <c r="K22">
        <f t="shared" si="4"/>
        <v>42660</v>
      </c>
      <c r="L22">
        <f>FIND(" ",A22)</f>
        <v>7</v>
      </c>
      <c r="O22" t="str">
        <f>LEFT(A22,L22-1)</f>
        <v>Scania</v>
      </c>
      <c r="P22">
        <v>2009</v>
      </c>
      <c r="Q22" t="s">
        <v>38</v>
      </c>
      <c r="R22" s="1" t="str">
        <f t="shared" si="5"/>
        <v>10-01-2016</v>
      </c>
      <c r="S22">
        <f t="shared" si="6"/>
        <v>42379</v>
      </c>
      <c r="T22">
        <f t="shared" si="7"/>
        <v>42736</v>
      </c>
      <c r="U22">
        <f t="shared" si="8"/>
        <v>357</v>
      </c>
      <c r="V22">
        <v>357</v>
      </c>
    </row>
    <row r="23" spans="1:22" x14ac:dyDescent="0.25">
      <c r="A23" t="s">
        <v>37</v>
      </c>
      <c r="B23">
        <v>2009</v>
      </c>
      <c r="C23">
        <v>79000</v>
      </c>
      <c r="D23" t="s">
        <v>39</v>
      </c>
      <c r="E23">
        <v>390000</v>
      </c>
      <c r="F23" s="1">
        <v>42379</v>
      </c>
      <c r="G23">
        <f t="shared" si="0"/>
        <v>8</v>
      </c>
      <c r="H23">
        <f t="shared" si="1"/>
        <v>4740</v>
      </c>
      <c r="I23">
        <f t="shared" si="2"/>
        <v>31600</v>
      </c>
      <c r="J23">
        <f t="shared" si="3"/>
        <v>3</v>
      </c>
      <c r="K23">
        <f t="shared" si="4"/>
        <v>42660</v>
      </c>
      <c r="L23">
        <f>FIND(" ",A23)</f>
        <v>7</v>
      </c>
      <c r="O23" t="str">
        <f>LEFT(A23,L23-1)</f>
        <v>Scania</v>
      </c>
      <c r="P23">
        <v>2009</v>
      </c>
      <c r="Q23" t="s">
        <v>39</v>
      </c>
      <c r="R23" s="1" t="str">
        <f t="shared" si="5"/>
        <v>10-01-2016</v>
      </c>
      <c r="S23">
        <f t="shared" si="6"/>
        <v>42379</v>
      </c>
      <c r="T23">
        <f t="shared" si="7"/>
        <v>42736</v>
      </c>
      <c r="U23">
        <f t="shared" si="8"/>
        <v>357</v>
      </c>
      <c r="V23">
        <v>357</v>
      </c>
    </row>
    <row r="24" spans="1:22" x14ac:dyDescent="0.25">
      <c r="A24" t="s">
        <v>20</v>
      </c>
      <c r="B24">
        <v>2009</v>
      </c>
      <c r="C24">
        <v>83000</v>
      </c>
      <c r="D24" t="s">
        <v>40</v>
      </c>
      <c r="E24">
        <v>270000</v>
      </c>
      <c r="F24" s="1">
        <v>42382</v>
      </c>
      <c r="G24">
        <f t="shared" si="0"/>
        <v>8</v>
      </c>
      <c r="H24">
        <f t="shared" si="1"/>
        <v>3320</v>
      </c>
      <c r="I24">
        <f t="shared" si="2"/>
        <v>33200</v>
      </c>
      <c r="J24">
        <f t="shared" si="3"/>
        <v>2</v>
      </c>
      <c r="K24">
        <f t="shared" si="4"/>
        <v>46480</v>
      </c>
      <c r="L24">
        <f>FIND(" ",A24)</f>
        <v>6</v>
      </c>
      <c r="O24" t="str">
        <f>LEFT(A24,L24-1)</f>
        <v>Volvo</v>
      </c>
      <c r="P24">
        <v>2009</v>
      </c>
      <c r="Q24" t="s">
        <v>40</v>
      </c>
      <c r="R24" s="1" t="str">
        <f t="shared" si="5"/>
        <v>13-01-2016</v>
      </c>
      <c r="S24">
        <f t="shared" si="6"/>
        <v>42382</v>
      </c>
      <c r="T24">
        <f t="shared" si="7"/>
        <v>42736</v>
      </c>
      <c r="U24">
        <f t="shared" si="8"/>
        <v>354</v>
      </c>
      <c r="V24">
        <v>354</v>
      </c>
    </row>
    <row r="25" spans="1:22" x14ac:dyDescent="0.25">
      <c r="A25" t="s">
        <v>41</v>
      </c>
      <c r="B25">
        <v>2009</v>
      </c>
      <c r="C25">
        <v>86133</v>
      </c>
      <c r="D25" t="s">
        <v>42</v>
      </c>
      <c r="E25">
        <v>380000</v>
      </c>
      <c r="F25" s="1">
        <v>42208</v>
      </c>
      <c r="G25">
        <f t="shared" si="0"/>
        <v>8</v>
      </c>
      <c r="H25">
        <f t="shared" si="1"/>
        <v>5167.9799999999996</v>
      </c>
      <c r="I25">
        <f t="shared" si="2"/>
        <v>34453.200000000004</v>
      </c>
      <c r="J25">
        <f t="shared" si="3"/>
        <v>3</v>
      </c>
      <c r="K25">
        <f t="shared" si="4"/>
        <v>46511.82</v>
      </c>
      <c r="L25">
        <f>FIND(" ",A25)</f>
        <v>6</v>
      </c>
      <c r="O25" t="str">
        <f>LEFT(A25,L25-1)</f>
        <v>Iveco</v>
      </c>
      <c r="P25">
        <v>2009</v>
      </c>
      <c r="Q25" t="s">
        <v>42</v>
      </c>
      <c r="R25" s="1" t="str">
        <f t="shared" si="5"/>
        <v>23-07-2015</v>
      </c>
      <c r="S25">
        <f t="shared" si="6"/>
        <v>42208</v>
      </c>
      <c r="T25">
        <f t="shared" si="7"/>
        <v>42736</v>
      </c>
      <c r="U25">
        <f t="shared" si="8"/>
        <v>528</v>
      </c>
      <c r="V25">
        <v>528</v>
      </c>
    </row>
    <row r="26" spans="1:22" x14ac:dyDescent="0.25">
      <c r="A26" t="s">
        <v>22</v>
      </c>
      <c r="B26">
        <v>2009</v>
      </c>
      <c r="C26">
        <v>90000</v>
      </c>
      <c r="D26" t="s">
        <v>43</v>
      </c>
      <c r="E26">
        <v>301000</v>
      </c>
      <c r="F26" s="1">
        <v>42075</v>
      </c>
      <c r="G26">
        <f t="shared" si="0"/>
        <v>8</v>
      </c>
      <c r="H26">
        <f t="shared" si="1"/>
        <v>5400</v>
      </c>
      <c r="I26">
        <f t="shared" si="2"/>
        <v>36000</v>
      </c>
      <c r="J26">
        <f t="shared" si="3"/>
        <v>3</v>
      </c>
      <c r="K26">
        <f t="shared" si="4"/>
        <v>48600</v>
      </c>
      <c r="L26">
        <f>FIND(" ",A26)</f>
        <v>6</v>
      </c>
      <c r="O26" t="str">
        <f>LEFT(A26,L26-1)</f>
        <v>Volvo</v>
      </c>
      <c r="P26">
        <v>2009</v>
      </c>
      <c r="Q26" t="s">
        <v>43</v>
      </c>
      <c r="R26" s="1" t="str">
        <f t="shared" si="5"/>
        <v>12-03-2015</v>
      </c>
      <c r="S26">
        <f t="shared" si="6"/>
        <v>42075</v>
      </c>
      <c r="T26">
        <f t="shared" si="7"/>
        <v>42736</v>
      </c>
      <c r="U26">
        <f t="shared" si="8"/>
        <v>661</v>
      </c>
      <c r="V26">
        <v>661</v>
      </c>
    </row>
    <row r="27" spans="1:22" x14ac:dyDescent="0.25">
      <c r="A27" t="s">
        <v>35</v>
      </c>
      <c r="B27">
        <v>2009</v>
      </c>
      <c r="C27">
        <v>91000</v>
      </c>
      <c r="D27" t="s">
        <v>44</v>
      </c>
      <c r="E27">
        <v>360000</v>
      </c>
      <c r="F27" s="1">
        <v>42174</v>
      </c>
      <c r="G27">
        <f t="shared" si="0"/>
        <v>8</v>
      </c>
      <c r="H27">
        <f t="shared" si="1"/>
        <v>5460</v>
      </c>
      <c r="I27">
        <f t="shared" si="2"/>
        <v>36400</v>
      </c>
      <c r="J27">
        <f t="shared" si="3"/>
        <v>3</v>
      </c>
      <c r="K27">
        <f t="shared" si="4"/>
        <v>49140</v>
      </c>
      <c r="L27">
        <f>FIND(" ",A27)</f>
        <v>9</v>
      </c>
      <c r="O27" t="str">
        <f>LEFT(A27,L27-1)</f>
        <v>Mercedes</v>
      </c>
      <c r="P27">
        <v>2009</v>
      </c>
      <c r="Q27" t="s">
        <v>44</v>
      </c>
      <c r="R27" s="1" t="str">
        <f t="shared" si="5"/>
        <v>19-06-2015</v>
      </c>
      <c r="S27">
        <f t="shared" si="6"/>
        <v>42174</v>
      </c>
      <c r="T27">
        <f t="shared" si="7"/>
        <v>42736</v>
      </c>
      <c r="U27">
        <f t="shared" si="8"/>
        <v>562</v>
      </c>
      <c r="V27">
        <v>562</v>
      </c>
    </row>
    <row r="28" spans="1:22" x14ac:dyDescent="0.25">
      <c r="A28" t="s">
        <v>45</v>
      </c>
      <c r="B28">
        <v>2009</v>
      </c>
      <c r="C28">
        <v>114400</v>
      </c>
      <c r="D28" t="s">
        <v>46</v>
      </c>
      <c r="E28">
        <v>226000</v>
      </c>
      <c r="F28" s="1">
        <v>42073</v>
      </c>
      <c r="G28">
        <f t="shared" si="0"/>
        <v>8</v>
      </c>
      <c r="H28">
        <f t="shared" si="1"/>
        <v>4576</v>
      </c>
      <c r="I28">
        <f t="shared" si="2"/>
        <v>45760</v>
      </c>
      <c r="J28">
        <f t="shared" si="3"/>
        <v>2</v>
      </c>
      <c r="K28">
        <f t="shared" si="4"/>
        <v>64064</v>
      </c>
      <c r="L28">
        <f>FIND(" ",A28)</f>
        <v>4</v>
      </c>
      <c r="O28" t="str">
        <f>LEFT(A28,L28-1)</f>
        <v>MAN</v>
      </c>
      <c r="P28">
        <v>2009</v>
      </c>
      <c r="Q28" t="s">
        <v>46</v>
      </c>
      <c r="R28" s="1" t="str">
        <f t="shared" si="5"/>
        <v>10-03-2015</v>
      </c>
      <c r="S28">
        <f t="shared" si="6"/>
        <v>42073</v>
      </c>
      <c r="T28">
        <f t="shared" si="7"/>
        <v>42736</v>
      </c>
      <c r="U28">
        <f t="shared" si="8"/>
        <v>663</v>
      </c>
      <c r="V28">
        <v>663</v>
      </c>
    </row>
    <row r="29" spans="1:22" x14ac:dyDescent="0.25">
      <c r="A29" t="s">
        <v>47</v>
      </c>
      <c r="B29">
        <v>2009</v>
      </c>
      <c r="C29">
        <v>134000</v>
      </c>
      <c r="D29" t="s">
        <v>48</v>
      </c>
      <c r="E29">
        <v>482000</v>
      </c>
      <c r="F29" s="1">
        <v>42385</v>
      </c>
      <c r="G29">
        <f t="shared" si="0"/>
        <v>8</v>
      </c>
      <c r="H29">
        <f t="shared" si="1"/>
        <v>10720</v>
      </c>
      <c r="I29">
        <f t="shared" si="2"/>
        <v>53600</v>
      </c>
      <c r="J29">
        <f t="shared" si="3"/>
        <v>4</v>
      </c>
      <c r="K29">
        <f t="shared" si="4"/>
        <v>69680</v>
      </c>
      <c r="L29">
        <f>FIND(" ",A29)</f>
        <v>6</v>
      </c>
      <c r="O29" t="str">
        <f>LEFT(A29,L29-1)</f>
        <v>Volvo</v>
      </c>
      <c r="P29">
        <v>2009</v>
      </c>
      <c r="Q29" t="s">
        <v>48</v>
      </c>
      <c r="R29" s="1" t="str">
        <f t="shared" si="5"/>
        <v>16-01-2016</v>
      </c>
      <c r="S29">
        <f t="shared" si="6"/>
        <v>42385</v>
      </c>
      <c r="T29">
        <f t="shared" si="7"/>
        <v>42736</v>
      </c>
      <c r="U29">
        <f t="shared" si="8"/>
        <v>351</v>
      </c>
      <c r="V29">
        <v>351</v>
      </c>
    </row>
    <row r="30" spans="1:22" x14ac:dyDescent="0.25">
      <c r="A30" t="s">
        <v>47</v>
      </c>
      <c r="B30">
        <v>2009</v>
      </c>
      <c r="C30">
        <v>135000</v>
      </c>
      <c r="D30" t="s">
        <v>49</v>
      </c>
      <c r="E30">
        <v>478000</v>
      </c>
      <c r="F30" s="1">
        <v>42385</v>
      </c>
      <c r="G30">
        <f t="shared" si="0"/>
        <v>8</v>
      </c>
      <c r="H30">
        <f t="shared" si="1"/>
        <v>10800</v>
      </c>
      <c r="I30">
        <f t="shared" si="2"/>
        <v>54000</v>
      </c>
      <c r="J30">
        <f t="shared" si="3"/>
        <v>4</v>
      </c>
      <c r="K30">
        <f t="shared" si="4"/>
        <v>70200</v>
      </c>
      <c r="L30">
        <f>FIND(" ",A30)</f>
        <v>6</v>
      </c>
      <c r="O30" t="str">
        <f>LEFT(A30,L30-1)</f>
        <v>Volvo</v>
      </c>
      <c r="P30">
        <v>2009</v>
      </c>
      <c r="Q30" t="s">
        <v>49</v>
      </c>
      <c r="R30" s="1" t="str">
        <f t="shared" si="5"/>
        <v>16-01-2016</v>
      </c>
      <c r="S30">
        <f t="shared" si="6"/>
        <v>42385</v>
      </c>
      <c r="T30">
        <f t="shared" si="7"/>
        <v>42736</v>
      </c>
      <c r="U30">
        <f t="shared" si="8"/>
        <v>351</v>
      </c>
      <c r="V30">
        <v>351</v>
      </c>
    </row>
    <row r="31" spans="1:22" x14ac:dyDescent="0.25">
      <c r="A31" t="s">
        <v>50</v>
      </c>
      <c r="B31">
        <v>2009</v>
      </c>
      <c r="C31">
        <v>131780</v>
      </c>
      <c r="D31" t="s">
        <v>51</v>
      </c>
      <c r="E31">
        <v>306000</v>
      </c>
      <c r="F31" s="1">
        <v>42365</v>
      </c>
      <c r="G31">
        <f t="shared" si="0"/>
        <v>8</v>
      </c>
      <c r="H31">
        <f t="shared" si="1"/>
        <v>7906.7999999999993</v>
      </c>
      <c r="I31">
        <f t="shared" si="2"/>
        <v>52712</v>
      </c>
      <c r="J31">
        <f t="shared" si="3"/>
        <v>3</v>
      </c>
      <c r="K31">
        <f t="shared" si="4"/>
        <v>71161.2</v>
      </c>
      <c r="L31">
        <f>FIND(" ",A31)</f>
        <v>4</v>
      </c>
      <c r="O31" t="str">
        <f>LEFT(A31,L31-1)</f>
        <v>DAF</v>
      </c>
      <c r="P31">
        <v>2009</v>
      </c>
      <c r="Q31" t="s">
        <v>51</v>
      </c>
      <c r="R31" s="1" t="str">
        <f t="shared" si="5"/>
        <v>27-12-2015</v>
      </c>
      <c r="S31">
        <f t="shared" si="6"/>
        <v>42365</v>
      </c>
      <c r="T31">
        <f t="shared" si="7"/>
        <v>42736</v>
      </c>
      <c r="U31">
        <f t="shared" si="8"/>
        <v>371</v>
      </c>
      <c r="V31">
        <v>371</v>
      </c>
    </row>
    <row r="32" spans="1:22" x14ac:dyDescent="0.25">
      <c r="A32" t="s">
        <v>45</v>
      </c>
      <c r="B32">
        <v>2009</v>
      </c>
      <c r="C32">
        <v>159000</v>
      </c>
      <c r="D32" t="s">
        <v>52</v>
      </c>
      <c r="E32">
        <v>403000</v>
      </c>
      <c r="F32" s="1">
        <v>42681</v>
      </c>
      <c r="G32">
        <f t="shared" si="0"/>
        <v>8</v>
      </c>
      <c r="H32">
        <f t="shared" si="1"/>
        <v>12720</v>
      </c>
      <c r="I32">
        <f t="shared" si="2"/>
        <v>63600</v>
      </c>
      <c r="J32">
        <f t="shared" si="3"/>
        <v>4</v>
      </c>
      <c r="K32">
        <f t="shared" si="4"/>
        <v>82680</v>
      </c>
      <c r="L32">
        <f>FIND(" ",A32)</f>
        <v>4</v>
      </c>
      <c r="O32" t="str">
        <f>LEFT(A32,L32-1)</f>
        <v>MAN</v>
      </c>
      <c r="P32">
        <v>2009</v>
      </c>
      <c r="Q32" t="s">
        <v>52</v>
      </c>
      <c r="R32" s="1" t="str">
        <f t="shared" si="5"/>
        <v>07-11-2016</v>
      </c>
      <c r="S32">
        <f t="shared" si="6"/>
        <v>42681</v>
      </c>
      <c r="T32">
        <f t="shared" si="7"/>
        <v>42736</v>
      </c>
      <c r="U32">
        <f t="shared" si="8"/>
        <v>55</v>
      </c>
      <c r="V32">
        <v>55</v>
      </c>
    </row>
    <row r="33" spans="1:22" x14ac:dyDescent="0.25">
      <c r="A33" t="s">
        <v>33</v>
      </c>
      <c r="B33">
        <v>2009</v>
      </c>
      <c r="C33">
        <v>162800</v>
      </c>
      <c r="D33" t="s">
        <v>53</v>
      </c>
      <c r="E33">
        <v>370000</v>
      </c>
      <c r="F33" s="1">
        <v>42329</v>
      </c>
      <c r="G33">
        <f t="shared" si="0"/>
        <v>8</v>
      </c>
      <c r="H33">
        <f t="shared" si="1"/>
        <v>9768</v>
      </c>
      <c r="I33">
        <f t="shared" si="2"/>
        <v>65120</v>
      </c>
      <c r="J33">
        <f t="shared" si="3"/>
        <v>3</v>
      </c>
      <c r="K33">
        <f t="shared" si="4"/>
        <v>87912</v>
      </c>
      <c r="L33">
        <f>FIND(" ",A33)</f>
        <v>8</v>
      </c>
      <c r="O33" t="str">
        <f>LEFT(A33,L33-1)</f>
        <v>Renault</v>
      </c>
      <c r="P33">
        <v>2009</v>
      </c>
      <c r="Q33" t="s">
        <v>53</v>
      </c>
      <c r="R33" s="1" t="str">
        <f t="shared" si="5"/>
        <v>21-11-2015</v>
      </c>
      <c r="S33">
        <f t="shared" si="6"/>
        <v>42329</v>
      </c>
      <c r="T33">
        <f t="shared" si="7"/>
        <v>42736</v>
      </c>
      <c r="U33">
        <f t="shared" si="8"/>
        <v>407</v>
      </c>
      <c r="V33">
        <v>407</v>
      </c>
    </row>
    <row r="34" spans="1:22" x14ac:dyDescent="0.25">
      <c r="A34" t="s">
        <v>54</v>
      </c>
      <c r="B34">
        <v>2009</v>
      </c>
      <c r="C34">
        <v>168800</v>
      </c>
      <c r="D34" t="s">
        <v>55</v>
      </c>
      <c r="E34">
        <v>186300</v>
      </c>
      <c r="F34" s="1">
        <v>42272</v>
      </c>
      <c r="G34">
        <f t="shared" si="0"/>
        <v>8</v>
      </c>
      <c r="H34">
        <f t="shared" si="1"/>
        <v>3376</v>
      </c>
      <c r="I34">
        <f t="shared" si="2"/>
        <v>67520</v>
      </c>
      <c r="J34">
        <f t="shared" si="3"/>
        <v>1</v>
      </c>
      <c r="K34">
        <f t="shared" si="4"/>
        <v>97904</v>
      </c>
      <c r="L34">
        <f>FIND(" ",A34)</f>
        <v>4</v>
      </c>
      <c r="O34" t="str">
        <f>LEFT(A34,L34-1)</f>
        <v>MAN</v>
      </c>
      <c r="P34">
        <v>2009</v>
      </c>
      <c r="Q34" t="s">
        <v>55</v>
      </c>
      <c r="R34" s="1" t="str">
        <f t="shared" si="5"/>
        <v>25-09-2015</v>
      </c>
      <c r="S34">
        <f t="shared" si="6"/>
        <v>42272</v>
      </c>
      <c r="T34">
        <f t="shared" si="7"/>
        <v>42736</v>
      </c>
      <c r="U34">
        <f t="shared" si="8"/>
        <v>464</v>
      </c>
      <c r="V34">
        <v>464</v>
      </c>
    </row>
    <row r="35" spans="1:22" x14ac:dyDescent="0.25">
      <c r="A35" t="s">
        <v>56</v>
      </c>
      <c r="B35">
        <v>2009</v>
      </c>
      <c r="C35">
        <v>195370</v>
      </c>
      <c r="D35" t="s">
        <v>57</v>
      </c>
      <c r="E35">
        <v>290000</v>
      </c>
      <c r="F35" s="1">
        <v>42467</v>
      </c>
      <c r="G35">
        <f t="shared" si="0"/>
        <v>8</v>
      </c>
      <c r="H35">
        <f t="shared" si="1"/>
        <v>7814.8</v>
      </c>
      <c r="I35">
        <f t="shared" si="2"/>
        <v>78148</v>
      </c>
      <c r="J35">
        <f t="shared" si="3"/>
        <v>2</v>
      </c>
      <c r="K35">
        <f t="shared" si="4"/>
        <v>109407.20000000001</v>
      </c>
      <c r="L35">
        <f>FIND(" ",A35)</f>
        <v>4</v>
      </c>
      <c r="O35" t="str">
        <f>LEFT(A35,L35-1)</f>
        <v>MAN</v>
      </c>
      <c r="P35">
        <v>2009</v>
      </c>
      <c r="Q35" t="s">
        <v>57</v>
      </c>
      <c r="R35" s="1" t="str">
        <f t="shared" si="5"/>
        <v>07-04-2016</v>
      </c>
      <c r="S35">
        <f t="shared" si="6"/>
        <v>42467</v>
      </c>
      <c r="T35">
        <f t="shared" si="7"/>
        <v>42736</v>
      </c>
      <c r="U35">
        <f t="shared" si="8"/>
        <v>269</v>
      </c>
      <c r="V35">
        <v>269</v>
      </c>
    </row>
    <row r="36" spans="1:22" x14ac:dyDescent="0.25">
      <c r="A36" t="s">
        <v>58</v>
      </c>
      <c r="B36">
        <v>2009</v>
      </c>
      <c r="C36">
        <v>195340</v>
      </c>
      <c r="D36" t="s">
        <v>59</v>
      </c>
      <c r="E36">
        <v>190000</v>
      </c>
      <c r="F36" s="1">
        <v>42278</v>
      </c>
      <c r="G36">
        <f t="shared" si="0"/>
        <v>8</v>
      </c>
      <c r="H36">
        <f t="shared" si="1"/>
        <v>3906.8</v>
      </c>
      <c r="I36">
        <f t="shared" si="2"/>
        <v>78136</v>
      </c>
      <c r="J36">
        <f t="shared" si="3"/>
        <v>1</v>
      </c>
      <c r="K36">
        <f t="shared" si="4"/>
        <v>113297.20000000001</v>
      </c>
      <c r="L36">
        <f>FIND(" ",A36)</f>
        <v>4</v>
      </c>
      <c r="O36" t="str">
        <f>LEFT(A36,L36-1)</f>
        <v>DAF</v>
      </c>
      <c r="P36">
        <v>2009</v>
      </c>
      <c r="Q36" t="s">
        <v>59</v>
      </c>
      <c r="R36" s="1" t="str">
        <f t="shared" si="5"/>
        <v>01-10-2015</v>
      </c>
      <c r="S36">
        <f t="shared" si="6"/>
        <v>42278</v>
      </c>
      <c r="T36">
        <f t="shared" si="7"/>
        <v>42736</v>
      </c>
      <c r="U36">
        <f t="shared" si="8"/>
        <v>458</v>
      </c>
      <c r="V36">
        <v>458</v>
      </c>
    </row>
    <row r="37" spans="1:22" x14ac:dyDescent="0.25">
      <c r="A37" t="s">
        <v>60</v>
      </c>
      <c r="B37">
        <v>2009</v>
      </c>
      <c r="C37">
        <v>230000</v>
      </c>
      <c r="D37" t="s">
        <v>61</v>
      </c>
      <c r="E37">
        <v>305000</v>
      </c>
      <c r="F37" s="1">
        <v>42307</v>
      </c>
      <c r="G37">
        <f t="shared" si="0"/>
        <v>8</v>
      </c>
      <c r="H37">
        <f t="shared" si="1"/>
        <v>13800</v>
      </c>
      <c r="I37">
        <f t="shared" si="2"/>
        <v>92000</v>
      </c>
      <c r="J37">
        <f t="shared" si="3"/>
        <v>3</v>
      </c>
      <c r="K37">
        <f t="shared" si="4"/>
        <v>124200</v>
      </c>
      <c r="L37">
        <f>FIND(" ",A37)</f>
        <v>9</v>
      </c>
      <c r="O37" t="str">
        <f>LEFT(A37,L37-1)</f>
        <v>Mercedes</v>
      </c>
      <c r="P37">
        <v>2009</v>
      </c>
      <c r="Q37" t="s">
        <v>61</v>
      </c>
      <c r="R37" s="1" t="str">
        <f t="shared" si="5"/>
        <v>30-10-2015</v>
      </c>
      <c r="S37">
        <f t="shared" si="6"/>
        <v>42307</v>
      </c>
      <c r="T37">
        <f t="shared" si="7"/>
        <v>42736</v>
      </c>
      <c r="U37">
        <f t="shared" si="8"/>
        <v>429</v>
      </c>
      <c r="V37">
        <v>429</v>
      </c>
    </row>
    <row r="38" spans="1:22" x14ac:dyDescent="0.25">
      <c r="A38" t="s">
        <v>62</v>
      </c>
      <c r="B38">
        <v>2009</v>
      </c>
      <c r="C38">
        <v>291000</v>
      </c>
      <c r="D38" t="s">
        <v>63</v>
      </c>
      <c r="E38">
        <v>166000</v>
      </c>
      <c r="F38" s="1">
        <v>42297</v>
      </c>
      <c r="G38">
        <f t="shared" si="0"/>
        <v>8</v>
      </c>
      <c r="H38">
        <f t="shared" si="1"/>
        <v>5820</v>
      </c>
      <c r="I38">
        <f t="shared" si="2"/>
        <v>116400</v>
      </c>
      <c r="J38">
        <f t="shared" si="3"/>
        <v>1</v>
      </c>
      <c r="K38">
        <f t="shared" si="4"/>
        <v>168780</v>
      </c>
      <c r="L38">
        <f>FIND(" ",A38)</f>
        <v>9</v>
      </c>
      <c r="O38" t="str">
        <f>LEFT(A38,L38-1)</f>
        <v>Mercedes</v>
      </c>
      <c r="P38">
        <v>2009</v>
      </c>
      <c r="Q38" t="s">
        <v>63</v>
      </c>
      <c r="R38" s="1" t="str">
        <f t="shared" si="5"/>
        <v>20-10-2015</v>
      </c>
      <c r="S38">
        <f t="shared" si="6"/>
        <v>42297</v>
      </c>
      <c r="T38">
        <f t="shared" si="7"/>
        <v>42736</v>
      </c>
      <c r="U38">
        <f t="shared" si="8"/>
        <v>439</v>
      </c>
      <c r="V38">
        <v>439</v>
      </c>
    </row>
    <row r="39" spans="1:22" x14ac:dyDescent="0.25">
      <c r="A39" s="2" t="s">
        <v>50</v>
      </c>
      <c r="B39" s="2">
        <v>2010</v>
      </c>
      <c r="C39" s="2">
        <v>37000</v>
      </c>
      <c r="D39" s="2" t="s">
        <v>64</v>
      </c>
      <c r="E39" s="2">
        <v>978000</v>
      </c>
      <c r="F39" s="3">
        <v>42309</v>
      </c>
      <c r="G39" s="2">
        <f t="shared" si="0"/>
        <v>7</v>
      </c>
      <c r="H39" s="2">
        <f t="shared" si="1"/>
        <v>6660</v>
      </c>
      <c r="I39" s="2">
        <f t="shared" si="2"/>
        <v>12950</v>
      </c>
      <c r="J39" s="2">
        <f t="shared" si="3"/>
        <v>9</v>
      </c>
      <c r="K39" s="2">
        <f t="shared" si="4"/>
        <v>17390</v>
      </c>
      <c r="L39">
        <f>FIND(" ",A39)</f>
        <v>4</v>
      </c>
      <c r="O39" t="str">
        <f>LEFT(A39,L39-1)</f>
        <v>DAF</v>
      </c>
      <c r="P39" s="6">
        <v>2010</v>
      </c>
      <c r="Q39" s="6" t="s">
        <v>64</v>
      </c>
      <c r="R39" s="1" t="str">
        <f t="shared" si="5"/>
        <v>01-11-2015</v>
      </c>
      <c r="S39">
        <f t="shared" si="6"/>
        <v>42309</v>
      </c>
      <c r="T39">
        <f t="shared" si="7"/>
        <v>42736</v>
      </c>
      <c r="U39">
        <f t="shared" si="8"/>
        <v>427</v>
      </c>
      <c r="V39">
        <v>427</v>
      </c>
    </row>
    <row r="40" spans="1:22" x14ac:dyDescent="0.25">
      <c r="A40" t="s">
        <v>50</v>
      </c>
      <c r="B40">
        <v>2010</v>
      </c>
      <c r="C40">
        <v>40830</v>
      </c>
      <c r="D40" t="s">
        <v>65</v>
      </c>
      <c r="E40">
        <v>326000</v>
      </c>
      <c r="F40" s="1">
        <v>42062</v>
      </c>
      <c r="G40">
        <f t="shared" si="0"/>
        <v>7</v>
      </c>
      <c r="H40">
        <f t="shared" si="1"/>
        <v>2449.7999999999997</v>
      </c>
      <c r="I40">
        <f t="shared" si="2"/>
        <v>14290.5</v>
      </c>
      <c r="J40">
        <f t="shared" si="3"/>
        <v>3</v>
      </c>
      <c r="K40">
        <f t="shared" si="4"/>
        <v>24089.699999999997</v>
      </c>
      <c r="L40">
        <f>FIND(" ",A40)</f>
        <v>4</v>
      </c>
      <c r="O40" t="str">
        <f>LEFT(A40,L40-1)</f>
        <v>DAF</v>
      </c>
      <c r="P40" s="6">
        <v>2010</v>
      </c>
      <c r="Q40" s="6" t="s">
        <v>65</v>
      </c>
      <c r="R40" s="1" t="str">
        <f t="shared" si="5"/>
        <v>27-02-2015</v>
      </c>
      <c r="S40">
        <f t="shared" si="6"/>
        <v>42062</v>
      </c>
      <c r="T40">
        <f t="shared" si="7"/>
        <v>42736</v>
      </c>
      <c r="U40">
        <f t="shared" si="8"/>
        <v>674</v>
      </c>
      <c r="V40">
        <v>674</v>
      </c>
    </row>
    <row r="41" spans="1:22" x14ac:dyDescent="0.25">
      <c r="A41" t="s">
        <v>16</v>
      </c>
      <c r="B41">
        <v>2010</v>
      </c>
      <c r="C41">
        <v>66000</v>
      </c>
      <c r="D41" t="s">
        <v>66</v>
      </c>
      <c r="E41">
        <v>736000</v>
      </c>
      <c r="F41" s="1">
        <v>42385</v>
      </c>
      <c r="G41">
        <f t="shared" si="0"/>
        <v>7</v>
      </c>
      <c r="H41">
        <f t="shared" si="1"/>
        <v>9240</v>
      </c>
      <c r="I41">
        <f t="shared" si="2"/>
        <v>23100</v>
      </c>
      <c r="J41">
        <f t="shared" si="3"/>
        <v>7</v>
      </c>
      <c r="K41">
        <f t="shared" si="4"/>
        <v>33660</v>
      </c>
      <c r="L41">
        <f>FIND(" ",A41)</f>
        <v>6</v>
      </c>
      <c r="O41" t="str">
        <f>LEFT(A41,L41-1)</f>
        <v>Volvo</v>
      </c>
      <c r="P41">
        <v>2010</v>
      </c>
      <c r="Q41" t="s">
        <v>66</v>
      </c>
      <c r="R41" s="1" t="str">
        <f t="shared" si="5"/>
        <v>16-01-2016</v>
      </c>
      <c r="S41">
        <f t="shared" si="6"/>
        <v>42385</v>
      </c>
      <c r="T41">
        <f t="shared" si="7"/>
        <v>42736</v>
      </c>
      <c r="U41">
        <f t="shared" si="8"/>
        <v>351</v>
      </c>
      <c r="V41">
        <v>351</v>
      </c>
    </row>
    <row r="42" spans="1:22" x14ac:dyDescent="0.25">
      <c r="A42" t="s">
        <v>67</v>
      </c>
      <c r="B42">
        <v>2010</v>
      </c>
      <c r="C42">
        <v>60000</v>
      </c>
      <c r="D42" t="s">
        <v>68</v>
      </c>
      <c r="E42">
        <v>99250</v>
      </c>
      <c r="F42" s="1">
        <v>42226</v>
      </c>
      <c r="G42">
        <f t="shared" si="0"/>
        <v>7</v>
      </c>
      <c r="H42">
        <f t="shared" si="1"/>
        <v>0</v>
      </c>
      <c r="I42">
        <f t="shared" si="2"/>
        <v>21000</v>
      </c>
      <c r="J42">
        <f t="shared" si="3"/>
        <v>0</v>
      </c>
      <c r="K42">
        <f t="shared" si="4"/>
        <v>39000</v>
      </c>
      <c r="L42">
        <f>FIND(" ",A42)</f>
        <v>8</v>
      </c>
      <c r="O42" t="str">
        <f>LEFT(A42,L42-1)</f>
        <v>Renault</v>
      </c>
      <c r="P42">
        <v>2010</v>
      </c>
      <c r="Q42" t="s">
        <v>68</v>
      </c>
      <c r="R42" s="1" t="str">
        <f t="shared" si="5"/>
        <v>10-08-2015</v>
      </c>
      <c r="S42">
        <f t="shared" si="6"/>
        <v>42226</v>
      </c>
      <c r="T42">
        <f t="shared" si="7"/>
        <v>42736</v>
      </c>
      <c r="U42">
        <f t="shared" si="8"/>
        <v>510</v>
      </c>
      <c r="V42">
        <v>510</v>
      </c>
    </row>
    <row r="43" spans="1:22" x14ac:dyDescent="0.25">
      <c r="A43" t="s">
        <v>35</v>
      </c>
      <c r="B43">
        <v>2010</v>
      </c>
      <c r="C43">
        <v>84000</v>
      </c>
      <c r="D43" t="s">
        <v>69</v>
      </c>
      <c r="E43">
        <v>950000</v>
      </c>
      <c r="F43" s="1">
        <v>42029</v>
      </c>
      <c r="G43">
        <f t="shared" si="0"/>
        <v>7</v>
      </c>
      <c r="H43">
        <f t="shared" si="1"/>
        <v>15120</v>
      </c>
      <c r="I43">
        <f t="shared" si="2"/>
        <v>29400</v>
      </c>
      <c r="J43">
        <f t="shared" si="3"/>
        <v>9</v>
      </c>
      <c r="K43">
        <f t="shared" si="4"/>
        <v>39480</v>
      </c>
      <c r="L43">
        <f>FIND(" ",A43)</f>
        <v>9</v>
      </c>
      <c r="O43" t="str">
        <f>LEFT(A43,L43-1)</f>
        <v>Mercedes</v>
      </c>
      <c r="P43">
        <v>2010</v>
      </c>
      <c r="Q43" t="s">
        <v>69</v>
      </c>
      <c r="R43" s="1" t="str">
        <f t="shared" si="5"/>
        <v>25-01-2015</v>
      </c>
      <c r="S43">
        <f t="shared" si="6"/>
        <v>42029</v>
      </c>
      <c r="T43">
        <f t="shared" si="7"/>
        <v>42736</v>
      </c>
      <c r="U43">
        <f t="shared" si="8"/>
        <v>707</v>
      </c>
      <c r="V43">
        <v>707</v>
      </c>
    </row>
    <row r="44" spans="1:22" x14ac:dyDescent="0.25">
      <c r="A44" t="s">
        <v>25</v>
      </c>
      <c r="B44">
        <v>2010</v>
      </c>
      <c r="C44">
        <v>67000</v>
      </c>
      <c r="D44" t="s">
        <v>70</v>
      </c>
      <c r="E44">
        <v>103260</v>
      </c>
      <c r="F44" s="1">
        <v>42157</v>
      </c>
      <c r="G44">
        <f t="shared" si="0"/>
        <v>7</v>
      </c>
      <c r="H44">
        <f t="shared" si="1"/>
        <v>1340</v>
      </c>
      <c r="I44">
        <f t="shared" si="2"/>
        <v>23450</v>
      </c>
      <c r="J44">
        <f t="shared" si="3"/>
        <v>1</v>
      </c>
      <c r="K44">
        <f t="shared" si="4"/>
        <v>42210</v>
      </c>
      <c r="L44">
        <f>FIND(" ",A44)</f>
        <v>6</v>
      </c>
      <c r="O44" t="str">
        <f>LEFT(A44,L44-1)</f>
        <v>Iveco</v>
      </c>
      <c r="P44">
        <v>2010</v>
      </c>
      <c r="Q44" t="s">
        <v>70</v>
      </c>
      <c r="R44" s="1" t="str">
        <f t="shared" si="5"/>
        <v>02-06-2015</v>
      </c>
      <c r="S44">
        <f t="shared" si="6"/>
        <v>42157</v>
      </c>
      <c r="T44">
        <f t="shared" si="7"/>
        <v>42736</v>
      </c>
      <c r="U44">
        <f t="shared" si="8"/>
        <v>579</v>
      </c>
      <c r="V44">
        <v>579</v>
      </c>
    </row>
    <row r="45" spans="1:22" x14ac:dyDescent="0.25">
      <c r="A45" t="s">
        <v>71</v>
      </c>
      <c r="B45">
        <v>2010</v>
      </c>
      <c r="C45">
        <v>75300</v>
      </c>
      <c r="D45" t="s">
        <v>72</v>
      </c>
      <c r="E45">
        <v>302000</v>
      </c>
      <c r="F45" s="1">
        <v>42174</v>
      </c>
      <c r="G45">
        <f t="shared" si="0"/>
        <v>7</v>
      </c>
      <c r="H45">
        <f t="shared" si="1"/>
        <v>4518</v>
      </c>
      <c r="I45">
        <f t="shared" si="2"/>
        <v>26355</v>
      </c>
      <c r="J45">
        <f t="shared" si="3"/>
        <v>3</v>
      </c>
      <c r="K45">
        <f t="shared" si="4"/>
        <v>44427</v>
      </c>
      <c r="L45">
        <f>FIND(" ",A45)</f>
        <v>8</v>
      </c>
      <c r="O45" t="str">
        <f>LEFT(A45,L45-1)</f>
        <v>Renault</v>
      </c>
      <c r="P45">
        <v>2010</v>
      </c>
      <c r="Q45" t="s">
        <v>72</v>
      </c>
      <c r="R45" s="1" t="str">
        <f t="shared" si="5"/>
        <v>19-06-2015</v>
      </c>
      <c r="S45">
        <f t="shared" si="6"/>
        <v>42174</v>
      </c>
      <c r="T45">
        <f t="shared" si="7"/>
        <v>42736</v>
      </c>
      <c r="U45">
        <f t="shared" si="8"/>
        <v>562</v>
      </c>
      <c r="V45">
        <v>562</v>
      </c>
    </row>
    <row r="46" spans="1:22" x14ac:dyDescent="0.25">
      <c r="A46" t="s">
        <v>20</v>
      </c>
      <c r="B46">
        <v>2010</v>
      </c>
      <c r="C46">
        <v>84000</v>
      </c>
      <c r="D46" t="s">
        <v>73</v>
      </c>
      <c r="E46">
        <v>266000</v>
      </c>
      <c r="F46" s="1">
        <v>42382</v>
      </c>
      <c r="G46">
        <f t="shared" si="0"/>
        <v>7</v>
      </c>
      <c r="H46">
        <f t="shared" si="1"/>
        <v>3360</v>
      </c>
      <c r="I46">
        <f t="shared" si="2"/>
        <v>29400</v>
      </c>
      <c r="J46">
        <f t="shared" si="3"/>
        <v>2</v>
      </c>
      <c r="K46">
        <f t="shared" si="4"/>
        <v>51240</v>
      </c>
      <c r="L46">
        <f>FIND(" ",A46)</f>
        <v>6</v>
      </c>
      <c r="O46" t="str">
        <f>LEFT(A46,L46-1)</f>
        <v>Volvo</v>
      </c>
      <c r="P46">
        <v>2010</v>
      </c>
      <c r="Q46" t="s">
        <v>73</v>
      </c>
      <c r="R46" s="1" t="str">
        <f t="shared" si="5"/>
        <v>13-01-2016</v>
      </c>
      <c r="S46">
        <f t="shared" si="6"/>
        <v>42382</v>
      </c>
      <c r="T46">
        <f t="shared" si="7"/>
        <v>42736</v>
      </c>
      <c r="U46">
        <f t="shared" si="8"/>
        <v>354</v>
      </c>
      <c r="V46">
        <v>354</v>
      </c>
    </row>
    <row r="47" spans="1:22" x14ac:dyDescent="0.25">
      <c r="A47" t="s">
        <v>35</v>
      </c>
      <c r="B47">
        <v>2010</v>
      </c>
      <c r="C47">
        <v>92000</v>
      </c>
      <c r="D47" t="s">
        <v>74</v>
      </c>
      <c r="E47">
        <v>356000</v>
      </c>
      <c r="F47" s="1">
        <v>42174</v>
      </c>
      <c r="G47">
        <f t="shared" si="0"/>
        <v>7</v>
      </c>
      <c r="H47">
        <f t="shared" si="1"/>
        <v>5520</v>
      </c>
      <c r="I47">
        <f t="shared" si="2"/>
        <v>32200</v>
      </c>
      <c r="J47">
        <f t="shared" si="3"/>
        <v>3</v>
      </c>
      <c r="K47">
        <f t="shared" si="4"/>
        <v>54280</v>
      </c>
      <c r="L47">
        <f>FIND(" ",A47)</f>
        <v>9</v>
      </c>
      <c r="O47" t="str">
        <f>LEFT(A47,L47-1)</f>
        <v>Mercedes</v>
      </c>
      <c r="P47">
        <v>2010</v>
      </c>
      <c r="Q47" t="s">
        <v>74</v>
      </c>
      <c r="R47" s="1" t="str">
        <f t="shared" si="5"/>
        <v>19-06-2015</v>
      </c>
      <c r="S47">
        <f t="shared" si="6"/>
        <v>42174</v>
      </c>
      <c r="T47">
        <f t="shared" si="7"/>
        <v>42736</v>
      </c>
      <c r="U47">
        <f t="shared" si="8"/>
        <v>562</v>
      </c>
      <c r="V47">
        <v>562</v>
      </c>
    </row>
    <row r="48" spans="1:22" x14ac:dyDescent="0.25">
      <c r="A48" t="s">
        <v>45</v>
      </c>
      <c r="B48">
        <v>2010</v>
      </c>
      <c r="C48">
        <v>89000</v>
      </c>
      <c r="D48" t="s">
        <v>75</v>
      </c>
      <c r="E48">
        <v>266000</v>
      </c>
      <c r="F48" s="1">
        <v>42382</v>
      </c>
      <c r="G48">
        <f t="shared" si="0"/>
        <v>7</v>
      </c>
      <c r="H48">
        <f t="shared" si="1"/>
        <v>3560</v>
      </c>
      <c r="I48">
        <f t="shared" si="2"/>
        <v>31150</v>
      </c>
      <c r="J48">
        <f t="shared" si="3"/>
        <v>2</v>
      </c>
      <c r="K48">
        <f t="shared" si="4"/>
        <v>54290</v>
      </c>
      <c r="L48">
        <f>FIND(" ",A48)</f>
        <v>4</v>
      </c>
      <c r="O48" t="str">
        <f>LEFT(A48,L48-1)</f>
        <v>MAN</v>
      </c>
      <c r="P48">
        <v>2010</v>
      </c>
      <c r="Q48" t="s">
        <v>75</v>
      </c>
      <c r="R48" s="1" t="str">
        <f t="shared" si="5"/>
        <v>13-01-2016</v>
      </c>
      <c r="S48">
        <f t="shared" si="6"/>
        <v>42382</v>
      </c>
      <c r="T48">
        <f t="shared" si="7"/>
        <v>42736</v>
      </c>
      <c r="U48">
        <f t="shared" si="8"/>
        <v>354</v>
      </c>
      <c r="V48">
        <v>354</v>
      </c>
    </row>
    <row r="49" spans="1:22" x14ac:dyDescent="0.25">
      <c r="A49" t="s">
        <v>76</v>
      </c>
      <c r="B49">
        <v>2010</v>
      </c>
      <c r="C49">
        <v>94000</v>
      </c>
      <c r="D49" t="s">
        <v>77</v>
      </c>
      <c r="E49">
        <v>91000</v>
      </c>
      <c r="F49" s="1">
        <v>42268</v>
      </c>
      <c r="G49">
        <f t="shared" si="0"/>
        <v>7</v>
      </c>
      <c r="H49">
        <f t="shared" si="1"/>
        <v>0</v>
      </c>
      <c r="I49">
        <f t="shared" si="2"/>
        <v>32900</v>
      </c>
      <c r="J49">
        <f t="shared" si="3"/>
        <v>0</v>
      </c>
      <c r="K49">
        <f t="shared" si="4"/>
        <v>61100</v>
      </c>
      <c r="L49">
        <f>FIND(" ",A49)</f>
        <v>4</v>
      </c>
      <c r="O49" t="str">
        <f>LEFT(A49,L49-1)</f>
        <v>DAF</v>
      </c>
      <c r="P49">
        <v>2010</v>
      </c>
      <c r="Q49" t="s">
        <v>77</v>
      </c>
      <c r="R49" s="1" t="str">
        <f t="shared" si="5"/>
        <v>21-09-2015</v>
      </c>
      <c r="S49">
        <f t="shared" si="6"/>
        <v>42268</v>
      </c>
      <c r="T49">
        <f t="shared" si="7"/>
        <v>42736</v>
      </c>
      <c r="U49">
        <f t="shared" si="8"/>
        <v>468</v>
      </c>
      <c r="V49">
        <v>468</v>
      </c>
    </row>
    <row r="50" spans="1:22" x14ac:dyDescent="0.25">
      <c r="A50" t="s">
        <v>45</v>
      </c>
      <c r="B50">
        <v>2010</v>
      </c>
      <c r="C50">
        <v>113400</v>
      </c>
      <c r="D50" t="s">
        <v>78</v>
      </c>
      <c r="E50">
        <v>230000</v>
      </c>
      <c r="F50" s="1">
        <v>42073</v>
      </c>
      <c r="G50">
        <f t="shared" si="0"/>
        <v>7</v>
      </c>
      <c r="H50">
        <f t="shared" si="1"/>
        <v>4536</v>
      </c>
      <c r="I50">
        <f t="shared" si="2"/>
        <v>39690</v>
      </c>
      <c r="J50">
        <f t="shared" si="3"/>
        <v>2</v>
      </c>
      <c r="K50">
        <f t="shared" si="4"/>
        <v>69174</v>
      </c>
      <c r="L50">
        <f>FIND(" ",A50)</f>
        <v>4</v>
      </c>
      <c r="O50" t="str">
        <f>LEFT(A50,L50-1)</f>
        <v>MAN</v>
      </c>
      <c r="P50">
        <v>2010</v>
      </c>
      <c r="Q50" t="s">
        <v>78</v>
      </c>
      <c r="R50" s="1" t="str">
        <f t="shared" si="5"/>
        <v>10-03-2015</v>
      </c>
      <c r="S50">
        <f t="shared" si="6"/>
        <v>42073</v>
      </c>
      <c r="T50">
        <f t="shared" si="7"/>
        <v>42736</v>
      </c>
      <c r="U50">
        <f t="shared" si="8"/>
        <v>663</v>
      </c>
      <c r="V50">
        <v>663</v>
      </c>
    </row>
    <row r="51" spans="1:22" x14ac:dyDescent="0.25">
      <c r="A51" t="s">
        <v>79</v>
      </c>
      <c r="B51">
        <v>2010</v>
      </c>
      <c r="C51">
        <v>135000</v>
      </c>
      <c r="D51" t="s">
        <v>80</v>
      </c>
      <c r="E51">
        <v>251000</v>
      </c>
      <c r="F51" s="1">
        <v>42067</v>
      </c>
      <c r="G51">
        <f t="shared" si="0"/>
        <v>7</v>
      </c>
      <c r="H51">
        <f t="shared" si="1"/>
        <v>5400</v>
      </c>
      <c r="I51">
        <f t="shared" si="2"/>
        <v>47250</v>
      </c>
      <c r="J51">
        <f t="shared" si="3"/>
        <v>2</v>
      </c>
      <c r="K51">
        <f t="shared" si="4"/>
        <v>82350</v>
      </c>
      <c r="L51">
        <f>FIND(" ",A51)</f>
        <v>4</v>
      </c>
      <c r="O51" t="str">
        <f>LEFT(A51,L51-1)</f>
        <v>DAF</v>
      </c>
      <c r="P51">
        <v>2010</v>
      </c>
      <c r="Q51" t="s">
        <v>80</v>
      </c>
      <c r="R51" s="1" t="str">
        <f t="shared" si="5"/>
        <v>04-03-2015</v>
      </c>
      <c r="S51">
        <f t="shared" si="6"/>
        <v>42067</v>
      </c>
      <c r="T51">
        <f t="shared" si="7"/>
        <v>42736</v>
      </c>
      <c r="U51">
        <f t="shared" si="8"/>
        <v>669</v>
      </c>
      <c r="V51">
        <v>669</v>
      </c>
    </row>
    <row r="52" spans="1:22" x14ac:dyDescent="0.25">
      <c r="A52" t="s">
        <v>81</v>
      </c>
      <c r="B52" s="8">
        <v>2010</v>
      </c>
      <c r="C52" s="8">
        <v>160000</v>
      </c>
      <c r="D52" s="8" t="s">
        <v>82</v>
      </c>
      <c r="E52" s="8">
        <v>263000</v>
      </c>
      <c r="F52" s="9">
        <v>42028</v>
      </c>
      <c r="G52" s="8">
        <f t="shared" si="0"/>
        <v>7</v>
      </c>
      <c r="H52" s="8">
        <f t="shared" si="1"/>
        <v>6400</v>
      </c>
      <c r="I52" s="8">
        <f t="shared" si="2"/>
        <v>56000</v>
      </c>
      <c r="J52" s="8">
        <f t="shared" si="3"/>
        <v>2</v>
      </c>
      <c r="K52" s="8">
        <f t="shared" si="4"/>
        <v>97600</v>
      </c>
      <c r="L52" s="8">
        <f>FIND(" ",A52)</f>
        <v>6</v>
      </c>
      <c r="M52" s="8"/>
      <c r="N52" s="8"/>
      <c r="O52" s="8" t="str">
        <f>LEFT(A52,L52-1)</f>
        <v>Iveco</v>
      </c>
      <c r="P52" s="8">
        <v>2010</v>
      </c>
      <c r="Q52" s="8" t="s">
        <v>82</v>
      </c>
      <c r="R52" s="9" t="str">
        <f t="shared" si="5"/>
        <v>24-01-2015</v>
      </c>
      <c r="S52" s="8">
        <f t="shared" si="6"/>
        <v>42028</v>
      </c>
      <c r="T52" s="8">
        <f t="shared" si="7"/>
        <v>42736</v>
      </c>
      <c r="U52" s="8">
        <f t="shared" si="8"/>
        <v>708</v>
      </c>
      <c r="V52" s="8">
        <v>708</v>
      </c>
    </row>
    <row r="53" spans="1:22" x14ac:dyDescent="0.25">
      <c r="A53" t="s">
        <v>83</v>
      </c>
      <c r="B53">
        <v>2010</v>
      </c>
      <c r="C53">
        <v>265000</v>
      </c>
      <c r="D53" t="s">
        <v>84</v>
      </c>
      <c r="E53">
        <v>930000</v>
      </c>
      <c r="F53" s="1">
        <v>42236</v>
      </c>
      <c r="G53">
        <f t="shared" si="0"/>
        <v>7</v>
      </c>
      <c r="H53">
        <f t="shared" si="1"/>
        <v>47700</v>
      </c>
      <c r="I53">
        <f t="shared" si="2"/>
        <v>92750</v>
      </c>
      <c r="J53">
        <f t="shared" si="3"/>
        <v>9</v>
      </c>
      <c r="K53">
        <f t="shared" si="4"/>
        <v>124550</v>
      </c>
      <c r="L53">
        <f>FIND(" ",A53)</f>
        <v>8</v>
      </c>
      <c r="O53" t="str">
        <f>LEFT(A53,L53-1)</f>
        <v>Renault</v>
      </c>
      <c r="P53">
        <v>2010</v>
      </c>
      <c r="Q53" t="s">
        <v>84</v>
      </c>
      <c r="R53" s="1" t="str">
        <f t="shared" si="5"/>
        <v>20-08-2015</v>
      </c>
      <c r="S53">
        <f t="shared" si="6"/>
        <v>42236</v>
      </c>
      <c r="T53">
        <f t="shared" si="7"/>
        <v>42736</v>
      </c>
      <c r="U53">
        <f t="shared" si="8"/>
        <v>500</v>
      </c>
      <c r="V53">
        <v>500</v>
      </c>
    </row>
    <row r="54" spans="1:22" x14ac:dyDescent="0.25">
      <c r="A54" t="s">
        <v>83</v>
      </c>
      <c r="B54">
        <v>2010</v>
      </c>
      <c r="C54">
        <v>265000</v>
      </c>
      <c r="D54" t="s">
        <v>85</v>
      </c>
      <c r="E54">
        <v>912000</v>
      </c>
      <c r="F54" s="1">
        <v>42236</v>
      </c>
      <c r="G54">
        <f t="shared" si="0"/>
        <v>7</v>
      </c>
      <c r="H54">
        <f t="shared" si="1"/>
        <v>47700</v>
      </c>
      <c r="I54">
        <f t="shared" si="2"/>
        <v>92750</v>
      </c>
      <c r="J54">
        <f t="shared" si="3"/>
        <v>9</v>
      </c>
      <c r="K54">
        <f t="shared" si="4"/>
        <v>124550</v>
      </c>
      <c r="L54">
        <f>FIND(" ",A54)</f>
        <v>8</v>
      </c>
      <c r="O54" t="str">
        <f>LEFT(A54,L54-1)</f>
        <v>Renault</v>
      </c>
      <c r="P54">
        <v>2010</v>
      </c>
      <c r="Q54" t="s">
        <v>85</v>
      </c>
      <c r="R54" s="1" t="str">
        <f t="shared" si="5"/>
        <v>20-08-2015</v>
      </c>
      <c r="S54">
        <f t="shared" si="6"/>
        <v>42236</v>
      </c>
      <c r="T54">
        <f t="shared" si="7"/>
        <v>42736</v>
      </c>
      <c r="U54">
        <f t="shared" si="8"/>
        <v>500</v>
      </c>
      <c r="V54">
        <v>500</v>
      </c>
    </row>
    <row r="55" spans="1:22" x14ac:dyDescent="0.25">
      <c r="A55" t="s">
        <v>83</v>
      </c>
      <c r="B55">
        <v>2010</v>
      </c>
      <c r="C55">
        <v>265000</v>
      </c>
      <c r="D55" t="s">
        <v>86</v>
      </c>
      <c r="E55">
        <v>856000</v>
      </c>
      <c r="F55" s="1">
        <v>42236</v>
      </c>
      <c r="G55">
        <f t="shared" si="0"/>
        <v>7</v>
      </c>
      <c r="H55">
        <f t="shared" si="1"/>
        <v>42400</v>
      </c>
      <c r="I55">
        <f t="shared" si="2"/>
        <v>92750</v>
      </c>
      <c r="J55">
        <f t="shared" si="3"/>
        <v>8</v>
      </c>
      <c r="K55">
        <f t="shared" si="4"/>
        <v>129850</v>
      </c>
      <c r="L55">
        <f>FIND(" ",A55)</f>
        <v>8</v>
      </c>
      <c r="O55" t="str">
        <f>LEFT(A55,L55-1)</f>
        <v>Renault</v>
      </c>
      <c r="P55">
        <v>2010</v>
      </c>
      <c r="Q55" t="s">
        <v>86</v>
      </c>
      <c r="R55" s="1" t="str">
        <f t="shared" si="5"/>
        <v>20-08-2015</v>
      </c>
      <c r="S55">
        <f t="shared" si="6"/>
        <v>42236</v>
      </c>
      <c r="T55">
        <f t="shared" si="7"/>
        <v>42736</v>
      </c>
      <c r="U55">
        <f t="shared" si="8"/>
        <v>500</v>
      </c>
      <c r="V55">
        <v>500</v>
      </c>
    </row>
    <row r="56" spans="1:22" x14ac:dyDescent="0.25">
      <c r="A56" t="s">
        <v>33</v>
      </c>
      <c r="B56">
        <v>2010</v>
      </c>
      <c r="C56">
        <v>230000</v>
      </c>
      <c r="D56" t="s">
        <v>87</v>
      </c>
      <c r="E56">
        <v>455000</v>
      </c>
      <c r="F56" s="1">
        <v>42439</v>
      </c>
      <c r="G56">
        <f t="shared" si="0"/>
        <v>7</v>
      </c>
      <c r="H56">
        <f t="shared" si="1"/>
        <v>18400</v>
      </c>
      <c r="I56">
        <f t="shared" si="2"/>
        <v>80500</v>
      </c>
      <c r="J56">
        <f t="shared" si="3"/>
        <v>4</v>
      </c>
      <c r="K56">
        <f t="shared" si="4"/>
        <v>131100</v>
      </c>
      <c r="L56">
        <f>FIND(" ",A56)</f>
        <v>8</v>
      </c>
      <c r="O56" t="str">
        <f>LEFT(A56,L56-1)</f>
        <v>Renault</v>
      </c>
      <c r="P56">
        <v>2010</v>
      </c>
      <c r="Q56" t="s">
        <v>87</v>
      </c>
      <c r="R56" s="1" t="str">
        <f t="shared" si="5"/>
        <v>10-03-2016</v>
      </c>
      <c r="S56">
        <f t="shared" si="6"/>
        <v>42439</v>
      </c>
      <c r="T56">
        <f t="shared" si="7"/>
        <v>42736</v>
      </c>
      <c r="U56">
        <f t="shared" si="8"/>
        <v>297</v>
      </c>
      <c r="V56">
        <v>297</v>
      </c>
    </row>
    <row r="57" spans="1:22" x14ac:dyDescent="0.25">
      <c r="A57" t="s">
        <v>60</v>
      </c>
      <c r="B57">
        <v>2010</v>
      </c>
      <c r="C57">
        <v>231000</v>
      </c>
      <c r="D57" t="s">
        <v>88</v>
      </c>
      <c r="E57">
        <v>301000</v>
      </c>
      <c r="F57" s="1">
        <v>42307</v>
      </c>
      <c r="G57">
        <f t="shared" si="0"/>
        <v>7</v>
      </c>
      <c r="H57">
        <f t="shared" si="1"/>
        <v>13860</v>
      </c>
      <c r="I57">
        <f t="shared" si="2"/>
        <v>80850</v>
      </c>
      <c r="J57">
        <f t="shared" si="3"/>
        <v>3</v>
      </c>
      <c r="K57">
        <f t="shared" si="4"/>
        <v>136290</v>
      </c>
      <c r="L57">
        <f>FIND(" ",A57)</f>
        <v>9</v>
      </c>
      <c r="O57" t="str">
        <f>LEFT(A57,L57-1)</f>
        <v>Mercedes</v>
      </c>
      <c r="P57">
        <v>2010</v>
      </c>
      <c r="Q57" t="s">
        <v>88</v>
      </c>
      <c r="R57" s="1" t="str">
        <f t="shared" si="5"/>
        <v>30-10-2015</v>
      </c>
      <c r="S57">
        <f t="shared" si="6"/>
        <v>42307</v>
      </c>
      <c r="T57">
        <f t="shared" si="7"/>
        <v>42736</v>
      </c>
      <c r="U57">
        <f t="shared" si="8"/>
        <v>429</v>
      </c>
      <c r="V57">
        <v>429</v>
      </c>
    </row>
    <row r="58" spans="1:22" x14ac:dyDescent="0.25">
      <c r="A58" t="s">
        <v>62</v>
      </c>
      <c r="B58">
        <v>2010</v>
      </c>
      <c r="C58">
        <v>257000</v>
      </c>
      <c r="D58" t="s">
        <v>89</v>
      </c>
      <c r="E58">
        <v>164700</v>
      </c>
      <c r="F58" s="1">
        <v>42286</v>
      </c>
      <c r="G58">
        <f t="shared" si="0"/>
        <v>7</v>
      </c>
      <c r="H58">
        <f t="shared" si="1"/>
        <v>5140</v>
      </c>
      <c r="I58">
        <f t="shared" si="2"/>
        <v>89950</v>
      </c>
      <c r="J58">
        <f t="shared" si="3"/>
        <v>1</v>
      </c>
      <c r="K58">
        <f t="shared" si="4"/>
        <v>161910</v>
      </c>
      <c r="L58">
        <f>FIND(" ",A58)</f>
        <v>9</v>
      </c>
      <c r="O58" t="str">
        <f>LEFT(A58,L58-1)</f>
        <v>Mercedes</v>
      </c>
      <c r="P58">
        <v>2010</v>
      </c>
      <c r="Q58" t="s">
        <v>89</v>
      </c>
      <c r="R58" s="1" t="str">
        <f t="shared" si="5"/>
        <v>09-10-2015</v>
      </c>
      <c r="S58">
        <f t="shared" si="6"/>
        <v>42286</v>
      </c>
      <c r="T58">
        <f t="shared" si="7"/>
        <v>42736</v>
      </c>
      <c r="U58">
        <f t="shared" si="8"/>
        <v>450</v>
      </c>
      <c r="V58">
        <v>450</v>
      </c>
    </row>
    <row r="59" spans="1:22" x14ac:dyDescent="0.25">
      <c r="A59" t="s">
        <v>50</v>
      </c>
      <c r="B59">
        <v>2011</v>
      </c>
      <c r="C59">
        <v>38000</v>
      </c>
      <c r="D59" t="s">
        <v>90</v>
      </c>
      <c r="E59">
        <v>574000</v>
      </c>
      <c r="F59" s="1">
        <v>42309</v>
      </c>
      <c r="G59">
        <f t="shared" si="0"/>
        <v>6</v>
      </c>
      <c r="H59">
        <f t="shared" si="1"/>
        <v>3800</v>
      </c>
      <c r="I59">
        <f t="shared" si="2"/>
        <v>11400</v>
      </c>
      <c r="J59">
        <f t="shared" si="3"/>
        <v>5</v>
      </c>
      <c r="K59">
        <f t="shared" si="4"/>
        <v>22800</v>
      </c>
      <c r="L59">
        <f>FIND(" ",A59)</f>
        <v>4</v>
      </c>
      <c r="O59" t="str">
        <f>LEFT(A59,L59-1)</f>
        <v>DAF</v>
      </c>
      <c r="P59">
        <v>2011</v>
      </c>
      <c r="Q59" t="s">
        <v>90</v>
      </c>
      <c r="R59" s="1" t="str">
        <f t="shared" si="5"/>
        <v>01-11-2015</v>
      </c>
      <c r="S59">
        <f t="shared" si="6"/>
        <v>42309</v>
      </c>
      <c r="T59">
        <f t="shared" si="7"/>
        <v>42736</v>
      </c>
      <c r="U59">
        <f t="shared" si="8"/>
        <v>427</v>
      </c>
      <c r="V59">
        <v>427</v>
      </c>
    </row>
    <row r="60" spans="1:22" x14ac:dyDescent="0.25">
      <c r="A60" t="s">
        <v>91</v>
      </c>
      <c r="B60">
        <v>2011</v>
      </c>
      <c r="C60">
        <v>56700</v>
      </c>
      <c r="D60" t="s">
        <v>92</v>
      </c>
      <c r="E60">
        <v>290000</v>
      </c>
      <c r="F60" s="1">
        <v>42236</v>
      </c>
      <c r="G60">
        <f t="shared" si="0"/>
        <v>6</v>
      </c>
      <c r="H60">
        <f t="shared" si="1"/>
        <v>2268</v>
      </c>
      <c r="I60">
        <f t="shared" si="2"/>
        <v>17010</v>
      </c>
      <c r="J60">
        <f t="shared" si="3"/>
        <v>2</v>
      </c>
      <c r="K60">
        <f t="shared" si="4"/>
        <v>37422</v>
      </c>
      <c r="L60">
        <f>FIND(" ",A60)</f>
        <v>8</v>
      </c>
      <c r="O60" t="str">
        <f>LEFT(A60,L60-1)</f>
        <v>Renault</v>
      </c>
      <c r="P60">
        <v>2011</v>
      </c>
      <c r="Q60" t="s">
        <v>92</v>
      </c>
      <c r="R60" s="1" t="str">
        <f t="shared" si="5"/>
        <v>20-08-2015</v>
      </c>
      <c r="S60">
        <f t="shared" si="6"/>
        <v>42236</v>
      </c>
      <c r="T60">
        <f t="shared" si="7"/>
        <v>42736</v>
      </c>
      <c r="U60">
        <f t="shared" si="8"/>
        <v>500</v>
      </c>
      <c r="V60">
        <v>500</v>
      </c>
    </row>
    <row r="61" spans="1:22" x14ac:dyDescent="0.25">
      <c r="A61" t="s">
        <v>91</v>
      </c>
      <c r="B61">
        <v>2011</v>
      </c>
      <c r="C61">
        <v>57700</v>
      </c>
      <c r="D61" t="s">
        <v>93</v>
      </c>
      <c r="E61">
        <v>286000</v>
      </c>
      <c r="F61" s="1">
        <v>42236</v>
      </c>
      <c r="G61">
        <f t="shared" si="0"/>
        <v>6</v>
      </c>
      <c r="H61">
        <f t="shared" si="1"/>
        <v>2308</v>
      </c>
      <c r="I61">
        <f t="shared" si="2"/>
        <v>17310</v>
      </c>
      <c r="J61">
        <f t="shared" si="3"/>
        <v>2</v>
      </c>
      <c r="K61">
        <f t="shared" si="4"/>
        <v>38082</v>
      </c>
      <c r="L61">
        <f>FIND(" ",A61)</f>
        <v>8</v>
      </c>
      <c r="O61" t="str">
        <f>LEFT(A61,L61-1)</f>
        <v>Renault</v>
      </c>
      <c r="P61">
        <v>2011</v>
      </c>
      <c r="Q61" t="s">
        <v>93</v>
      </c>
      <c r="R61" s="1" t="str">
        <f t="shared" si="5"/>
        <v>20-08-2015</v>
      </c>
      <c r="S61">
        <f t="shared" si="6"/>
        <v>42236</v>
      </c>
      <c r="T61">
        <f t="shared" si="7"/>
        <v>42736</v>
      </c>
      <c r="U61">
        <f t="shared" si="8"/>
        <v>500</v>
      </c>
      <c r="V61">
        <v>500</v>
      </c>
    </row>
    <row r="62" spans="1:22" x14ac:dyDescent="0.25">
      <c r="A62" t="s">
        <v>67</v>
      </c>
      <c r="B62">
        <v>2011</v>
      </c>
      <c r="C62">
        <v>59000</v>
      </c>
      <c r="D62" t="s">
        <v>94</v>
      </c>
      <c r="E62">
        <v>103250</v>
      </c>
      <c r="F62" s="1">
        <v>42226</v>
      </c>
      <c r="G62">
        <f t="shared" si="0"/>
        <v>6</v>
      </c>
      <c r="H62">
        <f t="shared" si="1"/>
        <v>1180</v>
      </c>
      <c r="I62">
        <f t="shared" si="2"/>
        <v>17700</v>
      </c>
      <c r="J62">
        <f t="shared" si="3"/>
        <v>1</v>
      </c>
      <c r="K62">
        <f t="shared" si="4"/>
        <v>40120</v>
      </c>
      <c r="L62">
        <f>FIND(" ",A62)</f>
        <v>8</v>
      </c>
      <c r="O62" t="str">
        <f>LEFT(A62,L62-1)</f>
        <v>Renault</v>
      </c>
      <c r="P62">
        <v>2011</v>
      </c>
      <c r="Q62" t="s">
        <v>94</v>
      </c>
      <c r="R62" s="1" t="str">
        <f t="shared" si="5"/>
        <v>10-08-2015</v>
      </c>
      <c r="S62">
        <f t="shared" si="6"/>
        <v>42226</v>
      </c>
      <c r="T62">
        <f t="shared" si="7"/>
        <v>42736</v>
      </c>
      <c r="U62">
        <f t="shared" si="8"/>
        <v>510</v>
      </c>
      <c r="V62">
        <v>510</v>
      </c>
    </row>
    <row r="63" spans="1:22" x14ac:dyDescent="0.25">
      <c r="A63" t="s">
        <v>71</v>
      </c>
      <c r="B63">
        <v>2011</v>
      </c>
      <c r="C63">
        <v>74300</v>
      </c>
      <c r="D63" t="s">
        <v>95</v>
      </c>
      <c r="E63">
        <v>306000</v>
      </c>
      <c r="F63" s="1">
        <v>42174</v>
      </c>
      <c r="G63">
        <f t="shared" si="0"/>
        <v>6</v>
      </c>
      <c r="H63">
        <f t="shared" si="1"/>
        <v>4458</v>
      </c>
      <c r="I63">
        <f t="shared" si="2"/>
        <v>22290</v>
      </c>
      <c r="J63">
        <f t="shared" si="3"/>
        <v>3</v>
      </c>
      <c r="K63">
        <f t="shared" si="4"/>
        <v>47552</v>
      </c>
      <c r="L63">
        <f>FIND(" ",A63)</f>
        <v>8</v>
      </c>
      <c r="O63" t="str">
        <f>LEFT(A63,L63-1)</f>
        <v>Renault</v>
      </c>
      <c r="P63">
        <v>2011</v>
      </c>
      <c r="Q63" t="s">
        <v>95</v>
      </c>
      <c r="R63" s="1" t="str">
        <f t="shared" si="5"/>
        <v>19-06-2015</v>
      </c>
      <c r="S63">
        <f t="shared" si="6"/>
        <v>42174</v>
      </c>
      <c r="T63">
        <f t="shared" si="7"/>
        <v>42736</v>
      </c>
      <c r="U63">
        <f t="shared" si="8"/>
        <v>562</v>
      </c>
      <c r="V63">
        <v>562</v>
      </c>
    </row>
    <row r="64" spans="1:22" x14ac:dyDescent="0.25">
      <c r="A64" t="s">
        <v>62</v>
      </c>
      <c r="B64">
        <v>2011</v>
      </c>
      <c r="C64">
        <v>210000</v>
      </c>
      <c r="D64" t="s">
        <v>96</v>
      </c>
      <c r="E64">
        <v>780000</v>
      </c>
      <c r="F64" s="1">
        <v>42481</v>
      </c>
      <c r="G64">
        <f t="shared" si="0"/>
        <v>6</v>
      </c>
      <c r="H64">
        <f t="shared" si="1"/>
        <v>29400.000000000004</v>
      </c>
      <c r="I64">
        <f t="shared" si="2"/>
        <v>63000</v>
      </c>
      <c r="J64">
        <f t="shared" si="3"/>
        <v>7</v>
      </c>
      <c r="K64">
        <f t="shared" si="4"/>
        <v>117600</v>
      </c>
      <c r="L64">
        <f>FIND(" ",A64)</f>
        <v>9</v>
      </c>
      <c r="O64" t="str">
        <f>LEFT(A64,L64-1)</f>
        <v>Mercedes</v>
      </c>
      <c r="P64">
        <v>2011</v>
      </c>
      <c r="Q64" t="s">
        <v>96</v>
      </c>
      <c r="R64" s="1" t="str">
        <f t="shared" si="5"/>
        <v>21-04-2016</v>
      </c>
      <c r="S64">
        <f t="shared" si="6"/>
        <v>42481</v>
      </c>
      <c r="T64">
        <f t="shared" si="7"/>
        <v>42736</v>
      </c>
      <c r="U64">
        <f t="shared" si="8"/>
        <v>255</v>
      </c>
      <c r="V64">
        <v>255</v>
      </c>
    </row>
    <row r="65" spans="1:22" x14ac:dyDescent="0.25">
      <c r="A65" t="s">
        <v>62</v>
      </c>
      <c r="B65">
        <v>2011</v>
      </c>
      <c r="C65">
        <v>210000</v>
      </c>
      <c r="D65" t="s">
        <v>97</v>
      </c>
      <c r="E65">
        <v>760300</v>
      </c>
      <c r="F65" s="1">
        <v>42481</v>
      </c>
      <c r="G65">
        <f t="shared" si="0"/>
        <v>6</v>
      </c>
      <c r="H65">
        <f t="shared" si="1"/>
        <v>29400.000000000004</v>
      </c>
      <c r="I65">
        <f t="shared" si="2"/>
        <v>63000</v>
      </c>
      <c r="J65">
        <f t="shared" si="3"/>
        <v>7</v>
      </c>
      <c r="K65">
        <f t="shared" si="4"/>
        <v>117600</v>
      </c>
      <c r="L65">
        <f>FIND(" ",A65)</f>
        <v>9</v>
      </c>
      <c r="O65" t="str">
        <f>LEFT(A65,L65-1)</f>
        <v>Mercedes</v>
      </c>
      <c r="P65">
        <v>2011</v>
      </c>
      <c r="Q65" t="s">
        <v>97</v>
      </c>
      <c r="R65" s="1" t="str">
        <f t="shared" si="5"/>
        <v>21-04-2016</v>
      </c>
      <c r="S65">
        <f t="shared" si="6"/>
        <v>42481</v>
      </c>
      <c r="T65">
        <f t="shared" si="7"/>
        <v>42736</v>
      </c>
      <c r="U65">
        <f t="shared" si="8"/>
        <v>255</v>
      </c>
      <c r="V65">
        <v>255</v>
      </c>
    </row>
    <row r="66" spans="1:22" x14ac:dyDescent="0.25">
      <c r="A66" t="s">
        <v>62</v>
      </c>
      <c r="B66">
        <v>2011</v>
      </c>
      <c r="C66">
        <v>210000</v>
      </c>
      <c r="D66" t="s">
        <v>98</v>
      </c>
      <c r="E66">
        <v>680000</v>
      </c>
      <c r="F66" s="1">
        <v>42481</v>
      </c>
      <c r="G66">
        <f t="shared" si="0"/>
        <v>6</v>
      </c>
      <c r="H66">
        <f t="shared" si="1"/>
        <v>25200</v>
      </c>
      <c r="I66">
        <f t="shared" si="2"/>
        <v>63000</v>
      </c>
      <c r="J66">
        <f t="shared" si="3"/>
        <v>6</v>
      </c>
      <c r="K66">
        <f t="shared" si="4"/>
        <v>121800</v>
      </c>
      <c r="L66">
        <f>FIND(" ",A66)</f>
        <v>9</v>
      </c>
      <c r="O66" t="str">
        <f>LEFT(A66,L66-1)</f>
        <v>Mercedes</v>
      </c>
      <c r="P66">
        <v>2011</v>
      </c>
      <c r="Q66" t="s">
        <v>98</v>
      </c>
      <c r="R66" s="1" t="str">
        <f t="shared" si="5"/>
        <v>21-04-2016</v>
      </c>
      <c r="S66">
        <f t="shared" si="6"/>
        <v>42481</v>
      </c>
      <c r="T66">
        <f t="shared" si="7"/>
        <v>42736</v>
      </c>
      <c r="U66">
        <f t="shared" si="8"/>
        <v>255</v>
      </c>
      <c r="V66">
        <v>255</v>
      </c>
    </row>
    <row r="67" spans="1:22" x14ac:dyDescent="0.25">
      <c r="A67" t="s">
        <v>62</v>
      </c>
      <c r="B67">
        <v>2011</v>
      </c>
      <c r="C67">
        <v>210000</v>
      </c>
      <c r="D67" t="s">
        <v>99</v>
      </c>
      <c r="E67">
        <v>655000</v>
      </c>
      <c r="F67" s="1">
        <v>42481</v>
      </c>
      <c r="G67">
        <f t="shared" ref="G67:G130" si="9">2017-B67</f>
        <v>6</v>
      </c>
      <c r="H67">
        <f t="shared" ref="H67:H130" si="10">2%*J67*C67</f>
        <v>25200</v>
      </c>
      <c r="I67">
        <f t="shared" ref="I67:I130" si="11">5%*C67*G67</f>
        <v>63000</v>
      </c>
      <c r="J67">
        <f t="shared" ref="J67:J130" si="12">ROUNDDOWN(E67/100000,0)</f>
        <v>6</v>
      </c>
      <c r="K67">
        <f t="shared" ref="K67:K130" si="13">C67-H67-I67</f>
        <v>121800</v>
      </c>
      <c r="L67">
        <f>FIND(" ",A67)</f>
        <v>9</v>
      </c>
      <c r="O67" t="str">
        <f>LEFT(A67,L67-1)</f>
        <v>Mercedes</v>
      </c>
      <c r="P67">
        <v>2011</v>
      </c>
      <c r="Q67" t="s">
        <v>99</v>
      </c>
      <c r="R67" s="1" t="str">
        <f t="shared" ref="R67:R130" si="14">TEXT(F67,"DD-MM-RRR")</f>
        <v>21-04-2016</v>
      </c>
      <c r="S67">
        <f t="shared" ref="S67:S130" si="15">DATEVALUE(R67)</f>
        <v>42481</v>
      </c>
      <c r="T67">
        <f t="shared" ref="T67:T130" si="16">DATEVALUE("1-1-2017")</f>
        <v>42736</v>
      </c>
      <c r="U67">
        <f t="shared" ref="U67:U130" si="17">T67-S67</f>
        <v>255</v>
      </c>
      <c r="V67">
        <v>255</v>
      </c>
    </row>
    <row r="68" spans="1:22" x14ac:dyDescent="0.25">
      <c r="A68" t="s">
        <v>100</v>
      </c>
      <c r="B68">
        <v>2011</v>
      </c>
      <c r="C68">
        <v>220000</v>
      </c>
      <c r="D68" t="s">
        <v>101</v>
      </c>
      <c r="E68">
        <v>731000</v>
      </c>
      <c r="F68" s="1">
        <v>42236</v>
      </c>
      <c r="G68">
        <f t="shared" si="9"/>
        <v>6</v>
      </c>
      <c r="H68">
        <f t="shared" si="10"/>
        <v>30800.000000000004</v>
      </c>
      <c r="I68">
        <f t="shared" si="11"/>
        <v>66000</v>
      </c>
      <c r="J68">
        <f t="shared" si="12"/>
        <v>7</v>
      </c>
      <c r="K68">
        <f t="shared" si="13"/>
        <v>123200</v>
      </c>
      <c r="L68">
        <f>FIND(" ",A68)</f>
        <v>8</v>
      </c>
      <c r="O68" t="str">
        <f>LEFT(A68,L68-1)</f>
        <v>Renault</v>
      </c>
      <c r="P68">
        <v>2011</v>
      </c>
      <c r="Q68" t="s">
        <v>101</v>
      </c>
      <c r="R68" s="1" t="str">
        <f t="shared" si="14"/>
        <v>20-08-2015</v>
      </c>
      <c r="S68">
        <f t="shared" si="15"/>
        <v>42236</v>
      </c>
      <c r="T68">
        <f t="shared" si="16"/>
        <v>42736</v>
      </c>
      <c r="U68">
        <f t="shared" si="17"/>
        <v>500</v>
      </c>
      <c r="V68">
        <v>500</v>
      </c>
    </row>
    <row r="69" spans="1:22" x14ac:dyDescent="0.25">
      <c r="A69" t="s">
        <v>100</v>
      </c>
      <c r="B69">
        <v>2011</v>
      </c>
      <c r="C69">
        <v>220000</v>
      </c>
      <c r="D69" t="s">
        <v>102</v>
      </c>
      <c r="E69">
        <v>685413</v>
      </c>
      <c r="F69" s="1">
        <v>42236</v>
      </c>
      <c r="G69">
        <f t="shared" si="9"/>
        <v>6</v>
      </c>
      <c r="H69">
        <f t="shared" si="10"/>
        <v>26400</v>
      </c>
      <c r="I69">
        <f t="shared" si="11"/>
        <v>66000</v>
      </c>
      <c r="J69">
        <f t="shared" si="12"/>
        <v>6</v>
      </c>
      <c r="K69">
        <f t="shared" si="13"/>
        <v>127600</v>
      </c>
      <c r="L69">
        <f>FIND(" ",A69)</f>
        <v>8</v>
      </c>
      <c r="O69" t="str">
        <f>LEFT(A69,L69-1)</f>
        <v>Renault</v>
      </c>
      <c r="P69">
        <v>2011</v>
      </c>
      <c r="Q69" t="s">
        <v>102</v>
      </c>
      <c r="R69" s="1" t="str">
        <f t="shared" si="14"/>
        <v>20-08-2015</v>
      </c>
      <c r="S69">
        <f t="shared" si="15"/>
        <v>42236</v>
      </c>
      <c r="T69">
        <f t="shared" si="16"/>
        <v>42736</v>
      </c>
      <c r="U69">
        <f t="shared" si="17"/>
        <v>500</v>
      </c>
      <c r="V69">
        <v>500</v>
      </c>
    </row>
    <row r="70" spans="1:22" x14ac:dyDescent="0.25">
      <c r="A70" t="s">
        <v>58</v>
      </c>
      <c r="B70">
        <v>2011</v>
      </c>
      <c r="C70">
        <v>196340</v>
      </c>
      <c r="D70" t="s">
        <v>103</v>
      </c>
      <c r="E70">
        <v>186000</v>
      </c>
      <c r="F70" s="1">
        <v>42278</v>
      </c>
      <c r="G70">
        <f t="shared" si="9"/>
        <v>6</v>
      </c>
      <c r="H70">
        <f t="shared" si="10"/>
        <v>3926.8</v>
      </c>
      <c r="I70">
        <f t="shared" si="11"/>
        <v>58902</v>
      </c>
      <c r="J70">
        <f t="shared" si="12"/>
        <v>1</v>
      </c>
      <c r="K70">
        <f t="shared" si="13"/>
        <v>133511.20000000001</v>
      </c>
      <c r="L70">
        <f>FIND(" ",A70)</f>
        <v>4</v>
      </c>
      <c r="O70" t="str">
        <f>LEFT(A70,L70-1)</f>
        <v>DAF</v>
      </c>
      <c r="P70">
        <v>2011</v>
      </c>
      <c r="Q70" t="s">
        <v>103</v>
      </c>
      <c r="R70" s="1" t="str">
        <f t="shared" si="14"/>
        <v>01-10-2015</v>
      </c>
      <c r="S70">
        <f t="shared" si="15"/>
        <v>42278</v>
      </c>
      <c r="T70">
        <f t="shared" si="16"/>
        <v>42736</v>
      </c>
      <c r="U70">
        <f t="shared" si="17"/>
        <v>458</v>
      </c>
      <c r="V70">
        <v>458</v>
      </c>
    </row>
    <row r="71" spans="1:22" x14ac:dyDescent="0.25">
      <c r="A71" t="s">
        <v>104</v>
      </c>
      <c r="B71">
        <v>2011</v>
      </c>
      <c r="C71">
        <v>245000</v>
      </c>
      <c r="D71" t="s">
        <v>105</v>
      </c>
      <c r="E71">
        <v>720000</v>
      </c>
      <c r="F71" s="1">
        <v>42462</v>
      </c>
      <c r="G71">
        <f t="shared" si="9"/>
        <v>6</v>
      </c>
      <c r="H71">
        <f t="shared" si="10"/>
        <v>34300</v>
      </c>
      <c r="I71">
        <f t="shared" si="11"/>
        <v>73500</v>
      </c>
      <c r="J71">
        <f t="shared" si="12"/>
        <v>7</v>
      </c>
      <c r="K71">
        <f t="shared" si="13"/>
        <v>137200</v>
      </c>
      <c r="L71">
        <f>FIND(" ",A71)</f>
        <v>7</v>
      </c>
      <c r="O71" t="str">
        <f>LEFT(A71,L71-1)</f>
        <v>Scania</v>
      </c>
      <c r="P71">
        <v>2011</v>
      </c>
      <c r="Q71" t="s">
        <v>105</v>
      </c>
      <c r="R71" s="1" t="str">
        <f t="shared" si="14"/>
        <v>02-04-2016</v>
      </c>
      <c r="S71">
        <f t="shared" si="15"/>
        <v>42462</v>
      </c>
      <c r="T71">
        <f t="shared" si="16"/>
        <v>42736</v>
      </c>
      <c r="U71">
        <f t="shared" si="17"/>
        <v>274</v>
      </c>
      <c r="V71">
        <v>274</v>
      </c>
    </row>
    <row r="72" spans="1:22" x14ac:dyDescent="0.25">
      <c r="A72" t="s">
        <v>104</v>
      </c>
      <c r="B72">
        <v>2011</v>
      </c>
      <c r="C72">
        <v>245000</v>
      </c>
      <c r="D72" t="s">
        <v>106</v>
      </c>
      <c r="E72">
        <v>680000</v>
      </c>
      <c r="F72" s="1">
        <v>42462</v>
      </c>
      <c r="G72">
        <f t="shared" si="9"/>
        <v>6</v>
      </c>
      <c r="H72">
        <f t="shared" si="10"/>
        <v>29400</v>
      </c>
      <c r="I72">
        <f t="shared" si="11"/>
        <v>73500</v>
      </c>
      <c r="J72">
        <f t="shared" si="12"/>
        <v>6</v>
      </c>
      <c r="K72">
        <f t="shared" si="13"/>
        <v>142100</v>
      </c>
      <c r="L72">
        <f>FIND(" ",A72)</f>
        <v>7</v>
      </c>
      <c r="O72" t="str">
        <f>LEFT(A72,L72-1)</f>
        <v>Scania</v>
      </c>
      <c r="P72">
        <v>2011</v>
      </c>
      <c r="Q72" t="s">
        <v>106</v>
      </c>
      <c r="R72" s="1" t="str">
        <f t="shared" si="14"/>
        <v>02-04-2016</v>
      </c>
      <c r="S72">
        <f t="shared" si="15"/>
        <v>42462</v>
      </c>
      <c r="T72">
        <f t="shared" si="16"/>
        <v>42736</v>
      </c>
      <c r="U72">
        <f t="shared" si="17"/>
        <v>274</v>
      </c>
      <c r="V72">
        <v>274</v>
      </c>
    </row>
    <row r="73" spans="1:22" x14ac:dyDescent="0.25">
      <c r="A73" t="s">
        <v>104</v>
      </c>
      <c r="B73">
        <v>2011</v>
      </c>
      <c r="C73">
        <v>245000</v>
      </c>
      <c r="D73" t="s">
        <v>107</v>
      </c>
      <c r="E73">
        <v>660000</v>
      </c>
      <c r="F73" s="1">
        <v>42462</v>
      </c>
      <c r="G73">
        <f t="shared" si="9"/>
        <v>6</v>
      </c>
      <c r="H73">
        <f t="shared" si="10"/>
        <v>29400</v>
      </c>
      <c r="I73">
        <f t="shared" si="11"/>
        <v>73500</v>
      </c>
      <c r="J73">
        <f t="shared" si="12"/>
        <v>6</v>
      </c>
      <c r="K73">
        <f t="shared" si="13"/>
        <v>142100</v>
      </c>
      <c r="L73">
        <f>FIND(" ",A73)</f>
        <v>7</v>
      </c>
      <c r="O73" t="str">
        <f>LEFT(A73,L73-1)</f>
        <v>Scania</v>
      </c>
      <c r="P73">
        <v>2011</v>
      </c>
      <c r="Q73" t="s">
        <v>107</v>
      </c>
      <c r="R73" s="1" t="str">
        <f t="shared" si="14"/>
        <v>02-04-2016</v>
      </c>
      <c r="S73">
        <f t="shared" si="15"/>
        <v>42462</v>
      </c>
      <c r="T73">
        <f t="shared" si="16"/>
        <v>42736</v>
      </c>
      <c r="U73">
        <f t="shared" si="17"/>
        <v>274</v>
      </c>
      <c r="V73">
        <v>274</v>
      </c>
    </row>
    <row r="74" spans="1:22" x14ac:dyDescent="0.25">
      <c r="A74" t="s">
        <v>104</v>
      </c>
      <c r="B74">
        <v>2011</v>
      </c>
      <c r="C74">
        <v>245000</v>
      </c>
      <c r="D74" t="s">
        <v>108</v>
      </c>
      <c r="E74">
        <v>630000</v>
      </c>
      <c r="F74" s="1">
        <v>42462</v>
      </c>
      <c r="G74">
        <f t="shared" si="9"/>
        <v>6</v>
      </c>
      <c r="H74">
        <f t="shared" si="10"/>
        <v>29400</v>
      </c>
      <c r="I74">
        <f t="shared" si="11"/>
        <v>73500</v>
      </c>
      <c r="J74">
        <f t="shared" si="12"/>
        <v>6</v>
      </c>
      <c r="K74">
        <f t="shared" si="13"/>
        <v>142100</v>
      </c>
      <c r="L74">
        <f>FIND(" ",A74)</f>
        <v>7</v>
      </c>
      <c r="O74" t="str">
        <f>LEFT(A74,L74-1)</f>
        <v>Scania</v>
      </c>
      <c r="P74">
        <v>2011</v>
      </c>
      <c r="Q74" t="s">
        <v>108</v>
      </c>
      <c r="R74" s="1" t="str">
        <f t="shared" si="14"/>
        <v>02-04-2016</v>
      </c>
      <c r="S74">
        <f t="shared" si="15"/>
        <v>42462</v>
      </c>
      <c r="T74">
        <f t="shared" si="16"/>
        <v>42736</v>
      </c>
      <c r="U74">
        <f t="shared" si="17"/>
        <v>274</v>
      </c>
      <c r="V74">
        <v>274</v>
      </c>
    </row>
    <row r="75" spans="1:22" x14ac:dyDescent="0.25">
      <c r="A75" t="s">
        <v>104</v>
      </c>
      <c r="B75">
        <v>2011</v>
      </c>
      <c r="C75">
        <v>245000</v>
      </c>
      <c r="D75" t="s">
        <v>109</v>
      </c>
      <c r="E75">
        <v>655000</v>
      </c>
      <c r="F75" s="1">
        <v>42462</v>
      </c>
      <c r="G75">
        <f t="shared" si="9"/>
        <v>6</v>
      </c>
      <c r="H75">
        <f t="shared" si="10"/>
        <v>29400</v>
      </c>
      <c r="I75">
        <f t="shared" si="11"/>
        <v>73500</v>
      </c>
      <c r="J75">
        <f t="shared" si="12"/>
        <v>6</v>
      </c>
      <c r="K75">
        <f t="shared" si="13"/>
        <v>142100</v>
      </c>
      <c r="L75">
        <f>FIND(" ",A75)</f>
        <v>7</v>
      </c>
      <c r="O75" t="str">
        <f>LEFT(A75,L75-1)</f>
        <v>Scania</v>
      </c>
      <c r="P75">
        <v>2011</v>
      </c>
      <c r="Q75" t="s">
        <v>109</v>
      </c>
      <c r="R75" s="1" t="str">
        <f t="shared" si="14"/>
        <v>02-04-2016</v>
      </c>
      <c r="S75">
        <f t="shared" si="15"/>
        <v>42462</v>
      </c>
      <c r="T75">
        <f t="shared" si="16"/>
        <v>42736</v>
      </c>
      <c r="U75">
        <f t="shared" si="17"/>
        <v>274</v>
      </c>
      <c r="V75">
        <v>274</v>
      </c>
    </row>
    <row r="76" spans="1:22" x14ac:dyDescent="0.25">
      <c r="A76" t="s">
        <v>104</v>
      </c>
      <c r="B76">
        <v>2011</v>
      </c>
      <c r="C76">
        <v>245000</v>
      </c>
      <c r="D76" t="s">
        <v>110</v>
      </c>
      <c r="E76">
        <v>590000</v>
      </c>
      <c r="F76" s="1">
        <v>42462</v>
      </c>
      <c r="G76">
        <f t="shared" si="9"/>
        <v>6</v>
      </c>
      <c r="H76">
        <f t="shared" si="10"/>
        <v>24500</v>
      </c>
      <c r="I76">
        <f t="shared" si="11"/>
        <v>73500</v>
      </c>
      <c r="J76">
        <f t="shared" si="12"/>
        <v>5</v>
      </c>
      <c r="K76">
        <f t="shared" si="13"/>
        <v>147000</v>
      </c>
      <c r="L76">
        <f>FIND(" ",A76)</f>
        <v>7</v>
      </c>
      <c r="O76" t="str">
        <f>LEFT(A76,L76-1)</f>
        <v>Scania</v>
      </c>
      <c r="P76">
        <v>2011</v>
      </c>
      <c r="Q76" t="s">
        <v>110</v>
      </c>
      <c r="R76" s="1" t="str">
        <f t="shared" si="14"/>
        <v>02-04-2016</v>
      </c>
      <c r="S76">
        <f t="shared" si="15"/>
        <v>42462</v>
      </c>
      <c r="T76">
        <f t="shared" si="16"/>
        <v>42736</v>
      </c>
      <c r="U76">
        <f t="shared" si="17"/>
        <v>274</v>
      </c>
      <c r="V76">
        <v>274</v>
      </c>
    </row>
    <row r="77" spans="1:22" x14ac:dyDescent="0.25">
      <c r="A77" t="s">
        <v>50</v>
      </c>
      <c r="B77">
        <v>2012</v>
      </c>
      <c r="C77">
        <v>39830</v>
      </c>
      <c r="D77" t="s">
        <v>111</v>
      </c>
      <c r="E77">
        <v>330000</v>
      </c>
      <c r="F77" s="1">
        <v>42062</v>
      </c>
      <c r="G77">
        <f t="shared" si="9"/>
        <v>5</v>
      </c>
      <c r="H77">
        <f t="shared" si="10"/>
        <v>2389.7999999999997</v>
      </c>
      <c r="I77">
        <f t="shared" si="11"/>
        <v>9957.5</v>
      </c>
      <c r="J77">
        <f t="shared" si="12"/>
        <v>3</v>
      </c>
      <c r="K77">
        <f t="shared" si="13"/>
        <v>27482.699999999997</v>
      </c>
      <c r="L77">
        <f>FIND(" ",A77)</f>
        <v>4</v>
      </c>
      <c r="O77" t="str">
        <f>LEFT(A77,L77-1)</f>
        <v>DAF</v>
      </c>
      <c r="P77">
        <v>2012</v>
      </c>
      <c r="Q77" t="s">
        <v>111</v>
      </c>
      <c r="R77" s="1" t="str">
        <f t="shared" si="14"/>
        <v>27-02-2015</v>
      </c>
      <c r="S77">
        <f t="shared" si="15"/>
        <v>42062</v>
      </c>
      <c r="T77">
        <f t="shared" si="16"/>
        <v>42736</v>
      </c>
      <c r="U77">
        <f t="shared" si="17"/>
        <v>674</v>
      </c>
      <c r="V77">
        <v>674</v>
      </c>
    </row>
    <row r="78" spans="1:22" x14ac:dyDescent="0.25">
      <c r="A78" t="s">
        <v>50</v>
      </c>
      <c r="B78">
        <v>2012</v>
      </c>
      <c r="C78">
        <v>48800</v>
      </c>
      <c r="D78" t="s">
        <v>112</v>
      </c>
      <c r="E78">
        <v>268650</v>
      </c>
      <c r="F78" s="1">
        <v>42117</v>
      </c>
      <c r="G78">
        <f t="shared" si="9"/>
        <v>5</v>
      </c>
      <c r="H78">
        <f t="shared" si="10"/>
        <v>1952</v>
      </c>
      <c r="I78">
        <f t="shared" si="11"/>
        <v>12200</v>
      </c>
      <c r="J78">
        <f t="shared" si="12"/>
        <v>2</v>
      </c>
      <c r="K78">
        <f t="shared" si="13"/>
        <v>34648</v>
      </c>
      <c r="L78">
        <f>FIND(" ",A78)</f>
        <v>4</v>
      </c>
      <c r="O78" t="str">
        <f>LEFT(A78,L78-1)</f>
        <v>DAF</v>
      </c>
      <c r="P78">
        <v>2012</v>
      </c>
      <c r="Q78" t="s">
        <v>112</v>
      </c>
      <c r="R78" s="1" t="str">
        <f t="shared" si="14"/>
        <v>23-04-2015</v>
      </c>
      <c r="S78">
        <f t="shared" si="15"/>
        <v>42117</v>
      </c>
      <c r="T78">
        <f t="shared" si="16"/>
        <v>42736</v>
      </c>
      <c r="U78">
        <f t="shared" si="17"/>
        <v>619</v>
      </c>
      <c r="V78">
        <v>619</v>
      </c>
    </row>
    <row r="79" spans="1:22" x14ac:dyDescent="0.25">
      <c r="A79" t="s">
        <v>18</v>
      </c>
      <c r="B79">
        <v>2012</v>
      </c>
      <c r="C79">
        <v>59000</v>
      </c>
      <c r="D79" t="s">
        <v>113</v>
      </c>
      <c r="E79">
        <v>302000</v>
      </c>
      <c r="F79" s="1">
        <v>42271</v>
      </c>
      <c r="G79">
        <f t="shared" si="9"/>
        <v>5</v>
      </c>
      <c r="H79">
        <f t="shared" si="10"/>
        <v>3540</v>
      </c>
      <c r="I79">
        <f t="shared" si="11"/>
        <v>14750</v>
      </c>
      <c r="J79">
        <f t="shared" si="12"/>
        <v>3</v>
      </c>
      <c r="K79">
        <f t="shared" si="13"/>
        <v>40710</v>
      </c>
      <c r="L79">
        <f>FIND(" ",A79)</f>
        <v>6</v>
      </c>
      <c r="O79" t="str">
        <f>LEFT(A79,L79-1)</f>
        <v>Volvo</v>
      </c>
      <c r="P79">
        <v>2012</v>
      </c>
      <c r="Q79" t="s">
        <v>113</v>
      </c>
      <c r="R79" s="1" t="str">
        <f t="shared" si="14"/>
        <v>24-09-2015</v>
      </c>
      <c r="S79">
        <f t="shared" si="15"/>
        <v>42271</v>
      </c>
      <c r="T79">
        <f t="shared" si="16"/>
        <v>42736</v>
      </c>
      <c r="U79">
        <f t="shared" si="17"/>
        <v>465</v>
      </c>
      <c r="V79">
        <v>465</v>
      </c>
    </row>
    <row r="80" spans="1:22" x14ac:dyDescent="0.25">
      <c r="A80" t="s">
        <v>33</v>
      </c>
      <c r="B80">
        <v>2012</v>
      </c>
      <c r="C80">
        <v>76000</v>
      </c>
      <c r="D80" t="s">
        <v>114</v>
      </c>
      <c r="E80">
        <v>850000</v>
      </c>
      <c r="F80" s="1">
        <v>42376</v>
      </c>
      <c r="G80">
        <f t="shared" si="9"/>
        <v>5</v>
      </c>
      <c r="H80">
        <f t="shared" si="10"/>
        <v>12160</v>
      </c>
      <c r="I80">
        <f t="shared" si="11"/>
        <v>19000</v>
      </c>
      <c r="J80">
        <f t="shared" si="12"/>
        <v>8</v>
      </c>
      <c r="K80">
        <f t="shared" si="13"/>
        <v>44840</v>
      </c>
      <c r="L80">
        <f>FIND(" ",A80)</f>
        <v>8</v>
      </c>
      <c r="O80" t="str">
        <f>LEFT(A80,L80-1)</f>
        <v>Renault</v>
      </c>
      <c r="P80">
        <v>2012</v>
      </c>
      <c r="Q80" t="s">
        <v>114</v>
      </c>
      <c r="R80" s="1" t="str">
        <f t="shared" si="14"/>
        <v>07-01-2016</v>
      </c>
      <c r="S80">
        <f t="shared" si="15"/>
        <v>42376</v>
      </c>
      <c r="T80">
        <f t="shared" si="16"/>
        <v>42736</v>
      </c>
      <c r="U80">
        <f t="shared" si="17"/>
        <v>360</v>
      </c>
      <c r="V80">
        <v>360</v>
      </c>
    </row>
    <row r="81" spans="1:22" x14ac:dyDescent="0.25">
      <c r="A81" t="s">
        <v>41</v>
      </c>
      <c r="B81">
        <v>2012</v>
      </c>
      <c r="C81">
        <v>87133</v>
      </c>
      <c r="D81" t="s">
        <v>115</v>
      </c>
      <c r="E81">
        <v>376000</v>
      </c>
      <c r="F81" s="1">
        <v>42208</v>
      </c>
      <c r="G81">
        <f t="shared" si="9"/>
        <v>5</v>
      </c>
      <c r="H81">
        <f t="shared" si="10"/>
        <v>5227.9799999999996</v>
      </c>
      <c r="I81">
        <f t="shared" si="11"/>
        <v>21783.250000000004</v>
      </c>
      <c r="J81">
        <f t="shared" si="12"/>
        <v>3</v>
      </c>
      <c r="K81">
        <f t="shared" si="13"/>
        <v>60121.770000000004</v>
      </c>
      <c r="L81">
        <f>FIND(" ",A81)</f>
        <v>6</v>
      </c>
      <c r="O81" t="str">
        <f>LEFT(A81,L81-1)</f>
        <v>Iveco</v>
      </c>
      <c r="P81">
        <v>2012</v>
      </c>
      <c r="Q81" t="s">
        <v>115</v>
      </c>
      <c r="R81" s="1" t="str">
        <f t="shared" si="14"/>
        <v>23-07-2015</v>
      </c>
      <c r="S81">
        <f t="shared" si="15"/>
        <v>42208</v>
      </c>
      <c r="T81">
        <f t="shared" si="16"/>
        <v>42736</v>
      </c>
      <c r="U81">
        <f t="shared" si="17"/>
        <v>528</v>
      </c>
      <c r="V81">
        <v>528</v>
      </c>
    </row>
    <row r="82" spans="1:22" x14ac:dyDescent="0.25">
      <c r="A82" t="s">
        <v>22</v>
      </c>
      <c r="B82">
        <v>2012</v>
      </c>
      <c r="C82">
        <v>110000</v>
      </c>
      <c r="D82" t="s">
        <v>116</v>
      </c>
      <c r="E82">
        <v>201000</v>
      </c>
      <c r="F82" s="1">
        <v>42075</v>
      </c>
      <c r="G82">
        <f t="shared" si="9"/>
        <v>5</v>
      </c>
      <c r="H82">
        <f t="shared" si="10"/>
        <v>4400</v>
      </c>
      <c r="I82">
        <f t="shared" si="11"/>
        <v>27500</v>
      </c>
      <c r="J82">
        <f t="shared" si="12"/>
        <v>2</v>
      </c>
      <c r="K82">
        <f t="shared" si="13"/>
        <v>78100</v>
      </c>
      <c r="L82">
        <f>FIND(" ",A82)</f>
        <v>6</v>
      </c>
      <c r="O82" t="str">
        <f>LEFT(A82,L82-1)</f>
        <v>Volvo</v>
      </c>
      <c r="P82">
        <v>2012</v>
      </c>
      <c r="Q82" t="s">
        <v>116</v>
      </c>
      <c r="R82" s="1" t="str">
        <f t="shared" si="14"/>
        <v>12-03-2015</v>
      </c>
      <c r="S82">
        <f t="shared" si="15"/>
        <v>42075</v>
      </c>
      <c r="T82">
        <f t="shared" si="16"/>
        <v>42736</v>
      </c>
      <c r="U82">
        <f t="shared" si="17"/>
        <v>661</v>
      </c>
      <c r="V82">
        <v>661</v>
      </c>
    </row>
    <row r="83" spans="1:22" x14ac:dyDescent="0.25">
      <c r="A83" t="s">
        <v>50</v>
      </c>
      <c r="B83">
        <v>2012</v>
      </c>
      <c r="C83">
        <v>130780</v>
      </c>
      <c r="D83" t="s">
        <v>117</v>
      </c>
      <c r="E83">
        <v>310000</v>
      </c>
      <c r="F83" s="1">
        <v>42365</v>
      </c>
      <c r="G83">
        <f t="shared" si="9"/>
        <v>5</v>
      </c>
      <c r="H83">
        <f t="shared" si="10"/>
        <v>7846.7999999999993</v>
      </c>
      <c r="I83">
        <f t="shared" si="11"/>
        <v>32695</v>
      </c>
      <c r="J83">
        <f t="shared" si="12"/>
        <v>3</v>
      </c>
      <c r="K83">
        <f t="shared" si="13"/>
        <v>90238.2</v>
      </c>
      <c r="L83">
        <f>FIND(" ",A83)</f>
        <v>4</v>
      </c>
      <c r="O83" t="str">
        <f>LEFT(A83,L83-1)</f>
        <v>DAF</v>
      </c>
      <c r="P83">
        <v>2012</v>
      </c>
      <c r="Q83" t="s">
        <v>117</v>
      </c>
      <c r="R83" s="1" t="str">
        <f t="shared" si="14"/>
        <v>27-12-2015</v>
      </c>
      <c r="S83">
        <f t="shared" si="15"/>
        <v>42365</v>
      </c>
      <c r="T83">
        <f t="shared" si="16"/>
        <v>42736</v>
      </c>
      <c r="U83">
        <f t="shared" si="17"/>
        <v>371</v>
      </c>
      <c r="V83">
        <v>371</v>
      </c>
    </row>
    <row r="84" spans="1:22" x14ac:dyDescent="0.25">
      <c r="A84" t="s">
        <v>45</v>
      </c>
      <c r="B84">
        <v>2012</v>
      </c>
      <c r="C84">
        <v>135502</v>
      </c>
      <c r="D84" t="s">
        <v>118</v>
      </c>
      <c r="E84">
        <v>247000</v>
      </c>
      <c r="F84" s="1">
        <v>42476</v>
      </c>
      <c r="G84">
        <f t="shared" si="9"/>
        <v>5</v>
      </c>
      <c r="H84">
        <f t="shared" si="10"/>
        <v>5420.08</v>
      </c>
      <c r="I84">
        <f t="shared" si="11"/>
        <v>33875.5</v>
      </c>
      <c r="J84">
        <f t="shared" si="12"/>
        <v>2</v>
      </c>
      <c r="K84">
        <f t="shared" si="13"/>
        <v>96206.42</v>
      </c>
      <c r="L84">
        <f>FIND(" ",A84)</f>
        <v>4</v>
      </c>
      <c r="O84" t="str">
        <f>LEFT(A84,L84-1)</f>
        <v>MAN</v>
      </c>
      <c r="P84">
        <v>2012</v>
      </c>
      <c r="Q84" t="s">
        <v>118</v>
      </c>
      <c r="R84" s="1" t="str">
        <f t="shared" si="14"/>
        <v>16-04-2016</v>
      </c>
      <c r="S84">
        <f t="shared" si="15"/>
        <v>42476</v>
      </c>
      <c r="T84">
        <f t="shared" si="16"/>
        <v>42736</v>
      </c>
      <c r="U84">
        <f t="shared" si="17"/>
        <v>260</v>
      </c>
      <c r="V84">
        <v>260</v>
      </c>
    </row>
    <row r="85" spans="1:22" x14ac:dyDescent="0.25">
      <c r="A85" t="s">
        <v>119</v>
      </c>
      <c r="B85">
        <v>2012</v>
      </c>
      <c r="C85">
        <v>145000</v>
      </c>
      <c r="D85" t="s">
        <v>120</v>
      </c>
      <c r="E85">
        <v>386732</v>
      </c>
      <c r="F85" s="1">
        <v>42059</v>
      </c>
      <c r="G85">
        <f t="shared" si="9"/>
        <v>5</v>
      </c>
      <c r="H85">
        <f t="shared" si="10"/>
        <v>8700</v>
      </c>
      <c r="I85">
        <f t="shared" si="11"/>
        <v>36250</v>
      </c>
      <c r="J85">
        <f t="shared" si="12"/>
        <v>3</v>
      </c>
      <c r="K85">
        <f t="shared" si="13"/>
        <v>100050</v>
      </c>
      <c r="L85">
        <f>FIND(" ",A85)</f>
        <v>6</v>
      </c>
      <c r="O85" t="str">
        <f>LEFT(A85,L85-1)</f>
        <v>Iveco</v>
      </c>
      <c r="P85">
        <v>2012</v>
      </c>
      <c r="Q85" t="s">
        <v>120</v>
      </c>
      <c r="R85" s="1" t="str">
        <f t="shared" si="14"/>
        <v>24-02-2015</v>
      </c>
      <c r="S85">
        <f t="shared" si="15"/>
        <v>42059</v>
      </c>
      <c r="T85">
        <f t="shared" si="16"/>
        <v>42736</v>
      </c>
      <c r="U85">
        <f t="shared" si="17"/>
        <v>677</v>
      </c>
      <c r="V85">
        <v>677</v>
      </c>
    </row>
    <row r="86" spans="1:22" x14ac:dyDescent="0.25">
      <c r="A86" t="s">
        <v>119</v>
      </c>
      <c r="B86">
        <v>2012</v>
      </c>
      <c r="C86">
        <v>145000</v>
      </c>
      <c r="D86" t="s">
        <v>121</v>
      </c>
      <c r="E86">
        <v>312680</v>
      </c>
      <c r="F86" s="1">
        <v>42059</v>
      </c>
      <c r="G86">
        <f t="shared" si="9"/>
        <v>5</v>
      </c>
      <c r="H86">
        <f t="shared" si="10"/>
        <v>8700</v>
      </c>
      <c r="I86">
        <f t="shared" si="11"/>
        <v>36250</v>
      </c>
      <c r="J86">
        <f t="shared" si="12"/>
        <v>3</v>
      </c>
      <c r="K86">
        <f t="shared" si="13"/>
        <v>100050</v>
      </c>
      <c r="L86">
        <f>FIND(" ",A86)</f>
        <v>6</v>
      </c>
      <c r="O86" t="str">
        <f>LEFT(A86,L86-1)</f>
        <v>Iveco</v>
      </c>
      <c r="P86">
        <v>2012</v>
      </c>
      <c r="Q86" t="s">
        <v>121</v>
      </c>
      <c r="R86" s="1" t="str">
        <f t="shared" si="14"/>
        <v>24-02-2015</v>
      </c>
      <c r="S86">
        <f t="shared" si="15"/>
        <v>42059</v>
      </c>
      <c r="T86">
        <f t="shared" si="16"/>
        <v>42736</v>
      </c>
      <c r="U86">
        <f t="shared" si="17"/>
        <v>677</v>
      </c>
      <c r="V86">
        <v>677</v>
      </c>
    </row>
    <row r="87" spans="1:22" x14ac:dyDescent="0.25">
      <c r="A87" t="s">
        <v>33</v>
      </c>
      <c r="B87">
        <v>2012</v>
      </c>
      <c r="C87">
        <v>163800</v>
      </c>
      <c r="D87" t="s">
        <v>122</v>
      </c>
      <c r="E87">
        <v>366000</v>
      </c>
      <c r="F87" s="1">
        <v>42329</v>
      </c>
      <c r="G87">
        <f t="shared" si="9"/>
        <v>5</v>
      </c>
      <c r="H87">
        <f t="shared" si="10"/>
        <v>9828</v>
      </c>
      <c r="I87">
        <f t="shared" si="11"/>
        <v>40950</v>
      </c>
      <c r="J87">
        <f t="shared" si="12"/>
        <v>3</v>
      </c>
      <c r="K87">
        <f t="shared" si="13"/>
        <v>113022</v>
      </c>
      <c r="L87">
        <f>FIND(" ",A87)</f>
        <v>8</v>
      </c>
      <c r="O87" t="str">
        <f>LEFT(A87,L87-1)</f>
        <v>Renault</v>
      </c>
      <c r="P87">
        <v>2012</v>
      </c>
      <c r="Q87" t="s">
        <v>122</v>
      </c>
      <c r="R87" s="1" t="str">
        <f t="shared" si="14"/>
        <v>21-11-2015</v>
      </c>
      <c r="S87">
        <f t="shared" si="15"/>
        <v>42329</v>
      </c>
      <c r="T87">
        <f t="shared" si="16"/>
        <v>42736</v>
      </c>
      <c r="U87">
        <f t="shared" si="17"/>
        <v>407</v>
      </c>
      <c r="V87">
        <v>407</v>
      </c>
    </row>
    <row r="88" spans="1:22" x14ac:dyDescent="0.25">
      <c r="A88" t="s">
        <v>123</v>
      </c>
      <c r="B88">
        <v>2012</v>
      </c>
      <c r="C88">
        <v>183000</v>
      </c>
      <c r="D88" t="s">
        <v>124</v>
      </c>
      <c r="E88">
        <v>520000</v>
      </c>
      <c r="F88" s="1">
        <v>42444</v>
      </c>
      <c r="G88">
        <f t="shared" si="9"/>
        <v>5</v>
      </c>
      <c r="H88">
        <f t="shared" si="10"/>
        <v>18300</v>
      </c>
      <c r="I88">
        <f t="shared" si="11"/>
        <v>45750</v>
      </c>
      <c r="J88">
        <f t="shared" si="12"/>
        <v>5</v>
      </c>
      <c r="K88">
        <f t="shared" si="13"/>
        <v>118950</v>
      </c>
      <c r="L88">
        <f>FIND(" ",A88)</f>
        <v>7</v>
      </c>
      <c r="O88" t="str">
        <f>LEFT(A88,L88-1)</f>
        <v>Scania</v>
      </c>
      <c r="P88">
        <v>2012</v>
      </c>
      <c r="Q88" t="s">
        <v>124</v>
      </c>
      <c r="R88" s="1" t="str">
        <f t="shared" si="14"/>
        <v>15-03-2016</v>
      </c>
      <c r="S88">
        <f t="shared" si="15"/>
        <v>42444</v>
      </c>
      <c r="T88">
        <f t="shared" si="16"/>
        <v>42736</v>
      </c>
      <c r="U88">
        <f t="shared" si="17"/>
        <v>292</v>
      </c>
      <c r="V88">
        <v>292</v>
      </c>
    </row>
    <row r="89" spans="1:22" x14ac:dyDescent="0.25">
      <c r="A89" t="s">
        <v>123</v>
      </c>
      <c r="B89">
        <v>2012</v>
      </c>
      <c r="C89">
        <v>183000</v>
      </c>
      <c r="D89" t="s">
        <v>125</v>
      </c>
      <c r="E89">
        <v>530000</v>
      </c>
      <c r="F89" s="1">
        <v>42444</v>
      </c>
      <c r="G89">
        <f t="shared" si="9"/>
        <v>5</v>
      </c>
      <c r="H89">
        <f t="shared" si="10"/>
        <v>18300</v>
      </c>
      <c r="I89">
        <f t="shared" si="11"/>
        <v>45750</v>
      </c>
      <c r="J89">
        <f t="shared" si="12"/>
        <v>5</v>
      </c>
      <c r="K89">
        <f t="shared" si="13"/>
        <v>118950</v>
      </c>
      <c r="L89">
        <f>FIND(" ",A89)</f>
        <v>7</v>
      </c>
      <c r="O89" t="str">
        <f>LEFT(A89,L89-1)</f>
        <v>Scania</v>
      </c>
      <c r="P89">
        <v>2012</v>
      </c>
      <c r="Q89" t="s">
        <v>125</v>
      </c>
      <c r="R89" s="1" t="str">
        <f t="shared" si="14"/>
        <v>15-03-2016</v>
      </c>
      <c r="S89">
        <f t="shared" si="15"/>
        <v>42444</v>
      </c>
      <c r="T89">
        <f t="shared" si="16"/>
        <v>42736</v>
      </c>
      <c r="U89">
        <f t="shared" si="17"/>
        <v>292</v>
      </c>
      <c r="V89">
        <v>292</v>
      </c>
    </row>
    <row r="90" spans="1:22" x14ac:dyDescent="0.25">
      <c r="A90" t="s">
        <v>123</v>
      </c>
      <c r="B90">
        <v>2012</v>
      </c>
      <c r="C90">
        <v>183000</v>
      </c>
      <c r="D90" t="s">
        <v>126</v>
      </c>
      <c r="E90">
        <v>490000</v>
      </c>
      <c r="F90" s="1">
        <v>42444</v>
      </c>
      <c r="G90">
        <f t="shared" si="9"/>
        <v>5</v>
      </c>
      <c r="H90">
        <f t="shared" si="10"/>
        <v>14640</v>
      </c>
      <c r="I90">
        <f t="shared" si="11"/>
        <v>45750</v>
      </c>
      <c r="J90">
        <f t="shared" si="12"/>
        <v>4</v>
      </c>
      <c r="K90">
        <f t="shared" si="13"/>
        <v>122610</v>
      </c>
      <c r="L90">
        <f>FIND(" ",A90)</f>
        <v>7</v>
      </c>
      <c r="O90" t="str">
        <f>LEFT(A90,L90-1)</f>
        <v>Scania</v>
      </c>
      <c r="P90">
        <v>2012</v>
      </c>
      <c r="Q90" t="s">
        <v>126</v>
      </c>
      <c r="R90" s="1" t="str">
        <f t="shared" si="14"/>
        <v>15-03-2016</v>
      </c>
      <c r="S90">
        <f t="shared" si="15"/>
        <v>42444</v>
      </c>
      <c r="T90">
        <f t="shared" si="16"/>
        <v>42736</v>
      </c>
      <c r="U90">
        <f t="shared" si="17"/>
        <v>292</v>
      </c>
      <c r="V90">
        <v>292</v>
      </c>
    </row>
    <row r="91" spans="1:22" x14ac:dyDescent="0.25">
      <c r="A91" t="s">
        <v>123</v>
      </c>
      <c r="B91">
        <v>2012</v>
      </c>
      <c r="C91">
        <v>183000</v>
      </c>
      <c r="D91" t="s">
        <v>127</v>
      </c>
      <c r="E91">
        <v>481000</v>
      </c>
      <c r="F91" s="1">
        <v>42444</v>
      </c>
      <c r="G91">
        <f t="shared" si="9"/>
        <v>5</v>
      </c>
      <c r="H91">
        <f t="shared" si="10"/>
        <v>14640</v>
      </c>
      <c r="I91">
        <f t="shared" si="11"/>
        <v>45750</v>
      </c>
      <c r="J91">
        <f t="shared" si="12"/>
        <v>4</v>
      </c>
      <c r="K91">
        <f t="shared" si="13"/>
        <v>122610</v>
      </c>
      <c r="L91">
        <f>FIND(" ",A91)</f>
        <v>7</v>
      </c>
      <c r="O91" t="str">
        <f>LEFT(A91,L91-1)</f>
        <v>Scania</v>
      </c>
      <c r="P91">
        <v>2012</v>
      </c>
      <c r="Q91" t="s">
        <v>127</v>
      </c>
      <c r="R91" s="1" t="str">
        <f t="shared" si="14"/>
        <v>15-03-2016</v>
      </c>
      <c r="S91">
        <f t="shared" si="15"/>
        <v>42444</v>
      </c>
      <c r="T91">
        <f t="shared" si="16"/>
        <v>42736</v>
      </c>
      <c r="U91">
        <f t="shared" si="17"/>
        <v>292</v>
      </c>
      <c r="V91">
        <v>292</v>
      </c>
    </row>
    <row r="92" spans="1:22" x14ac:dyDescent="0.25">
      <c r="A92" t="s">
        <v>123</v>
      </c>
      <c r="B92">
        <v>2012</v>
      </c>
      <c r="C92">
        <v>183000</v>
      </c>
      <c r="D92" t="s">
        <v>128</v>
      </c>
      <c r="E92">
        <v>454000</v>
      </c>
      <c r="F92" s="1">
        <v>42444</v>
      </c>
      <c r="G92">
        <f t="shared" si="9"/>
        <v>5</v>
      </c>
      <c r="H92">
        <f t="shared" si="10"/>
        <v>14640</v>
      </c>
      <c r="I92">
        <f t="shared" si="11"/>
        <v>45750</v>
      </c>
      <c r="J92">
        <f t="shared" si="12"/>
        <v>4</v>
      </c>
      <c r="K92">
        <f t="shared" si="13"/>
        <v>122610</v>
      </c>
      <c r="L92">
        <f>FIND(" ",A92)</f>
        <v>7</v>
      </c>
      <c r="O92" t="str">
        <f>LEFT(A92,L92-1)</f>
        <v>Scania</v>
      </c>
      <c r="P92">
        <v>2012</v>
      </c>
      <c r="Q92" t="s">
        <v>128</v>
      </c>
      <c r="R92" s="1" t="str">
        <f t="shared" si="14"/>
        <v>15-03-2016</v>
      </c>
      <c r="S92">
        <f t="shared" si="15"/>
        <v>42444</v>
      </c>
      <c r="T92">
        <f t="shared" si="16"/>
        <v>42736</v>
      </c>
      <c r="U92">
        <f t="shared" si="17"/>
        <v>292</v>
      </c>
      <c r="V92">
        <v>292</v>
      </c>
    </row>
    <row r="93" spans="1:22" x14ac:dyDescent="0.25">
      <c r="A93" t="s">
        <v>129</v>
      </c>
      <c r="B93">
        <v>2012</v>
      </c>
      <c r="C93">
        <v>210000</v>
      </c>
      <c r="D93" t="s">
        <v>130</v>
      </c>
      <c r="E93">
        <v>517000</v>
      </c>
      <c r="F93" s="1">
        <v>42415</v>
      </c>
      <c r="G93">
        <f t="shared" si="9"/>
        <v>5</v>
      </c>
      <c r="H93">
        <f t="shared" si="10"/>
        <v>21000</v>
      </c>
      <c r="I93">
        <f t="shared" si="11"/>
        <v>52500</v>
      </c>
      <c r="J93">
        <f t="shared" si="12"/>
        <v>5</v>
      </c>
      <c r="K93">
        <f t="shared" si="13"/>
        <v>136500</v>
      </c>
      <c r="L93">
        <f>FIND(" ",A93)</f>
        <v>6</v>
      </c>
      <c r="O93" t="str">
        <f>LEFT(A93,L93-1)</f>
        <v>Volvo</v>
      </c>
      <c r="P93">
        <v>2012</v>
      </c>
      <c r="Q93" t="s">
        <v>130</v>
      </c>
      <c r="R93" s="1" t="str">
        <f t="shared" si="14"/>
        <v>15-02-2016</v>
      </c>
      <c r="S93">
        <f t="shared" si="15"/>
        <v>42415</v>
      </c>
      <c r="T93">
        <f t="shared" si="16"/>
        <v>42736</v>
      </c>
      <c r="U93">
        <f t="shared" si="17"/>
        <v>321</v>
      </c>
      <c r="V93">
        <v>321</v>
      </c>
    </row>
    <row r="94" spans="1:22" x14ac:dyDescent="0.25">
      <c r="A94" t="s">
        <v>56</v>
      </c>
      <c r="B94">
        <v>2012</v>
      </c>
      <c r="C94">
        <v>196370</v>
      </c>
      <c r="D94" t="s">
        <v>131</v>
      </c>
      <c r="E94">
        <v>286000</v>
      </c>
      <c r="F94" s="1">
        <v>42467</v>
      </c>
      <c r="G94">
        <f t="shared" si="9"/>
        <v>5</v>
      </c>
      <c r="H94">
        <f t="shared" si="10"/>
        <v>7854.8</v>
      </c>
      <c r="I94">
        <f t="shared" si="11"/>
        <v>49092.5</v>
      </c>
      <c r="J94">
        <f t="shared" si="12"/>
        <v>2</v>
      </c>
      <c r="K94">
        <f t="shared" si="13"/>
        <v>139422.70000000001</v>
      </c>
      <c r="L94">
        <f>FIND(" ",A94)</f>
        <v>4</v>
      </c>
      <c r="O94" t="str">
        <f>LEFT(A94,L94-1)</f>
        <v>MAN</v>
      </c>
      <c r="P94">
        <v>2012</v>
      </c>
      <c r="Q94" t="s">
        <v>131</v>
      </c>
      <c r="R94" s="1" t="str">
        <f t="shared" si="14"/>
        <v>07-04-2016</v>
      </c>
      <c r="S94">
        <f t="shared" si="15"/>
        <v>42467</v>
      </c>
      <c r="T94">
        <f t="shared" si="16"/>
        <v>42736</v>
      </c>
      <c r="U94">
        <f t="shared" si="17"/>
        <v>269</v>
      </c>
      <c r="V94">
        <v>269</v>
      </c>
    </row>
    <row r="95" spans="1:22" x14ac:dyDescent="0.25">
      <c r="A95" t="s">
        <v>129</v>
      </c>
      <c r="B95">
        <v>2012</v>
      </c>
      <c r="C95">
        <v>210000</v>
      </c>
      <c r="D95" t="s">
        <v>132</v>
      </c>
      <c r="E95">
        <v>435000</v>
      </c>
      <c r="F95" s="1">
        <v>42415</v>
      </c>
      <c r="G95">
        <f t="shared" si="9"/>
        <v>5</v>
      </c>
      <c r="H95">
        <f t="shared" si="10"/>
        <v>16800</v>
      </c>
      <c r="I95">
        <f t="shared" si="11"/>
        <v>52500</v>
      </c>
      <c r="J95">
        <f t="shared" si="12"/>
        <v>4</v>
      </c>
      <c r="K95">
        <f t="shared" si="13"/>
        <v>140700</v>
      </c>
      <c r="L95">
        <f>FIND(" ",A95)</f>
        <v>6</v>
      </c>
      <c r="O95" t="str">
        <f>LEFT(A95,L95-1)</f>
        <v>Volvo</v>
      </c>
      <c r="P95">
        <v>2012</v>
      </c>
      <c r="Q95" t="s">
        <v>132</v>
      </c>
      <c r="R95" s="1" t="str">
        <f t="shared" si="14"/>
        <v>15-02-2016</v>
      </c>
      <c r="S95">
        <f t="shared" si="15"/>
        <v>42415</v>
      </c>
      <c r="T95">
        <f t="shared" si="16"/>
        <v>42736</v>
      </c>
      <c r="U95">
        <f t="shared" si="17"/>
        <v>321</v>
      </c>
      <c r="V95">
        <v>321</v>
      </c>
    </row>
    <row r="96" spans="1:22" x14ac:dyDescent="0.25">
      <c r="A96" t="s">
        <v>133</v>
      </c>
      <c r="B96">
        <v>2012</v>
      </c>
      <c r="C96">
        <v>210300</v>
      </c>
      <c r="D96" t="s">
        <v>134</v>
      </c>
      <c r="E96">
        <v>417671</v>
      </c>
      <c r="F96" s="1">
        <v>42520</v>
      </c>
      <c r="G96">
        <f t="shared" si="9"/>
        <v>5</v>
      </c>
      <c r="H96">
        <f t="shared" si="10"/>
        <v>16824</v>
      </c>
      <c r="I96">
        <f t="shared" si="11"/>
        <v>52575</v>
      </c>
      <c r="J96">
        <f t="shared" si="12"/>
        <v>4</v>
      </c>
      <c r="K96">
        <f t="shared" si="13"/>
        <v>140901</v>
      </c>
      <c r="L96">
        <f>FIND(" ",A96)</f>
        <v>4</v>
      </c>
      <c r="O96" t="str">
        <f>LEFT(A96,L96-1)</f>
        <v>MAN</v>
      </c>
      <c r="P96">
        <v>2012</v>
      </c>
      <c r="Q96" t="s">
        <v>134</v>
      </c>
      <c r="R96" s="1" t="str">
        <f t="shared" si="14"/>
        <v>30-05-2016</v>
      </c>
      <c r="S96">
        <f t="shared" si="15"/>
        <v>42520</v>
      </c>
      <c r="T96">
        <f t="shared" si="16"/>
        <v>42736</v>
      </c>
      <c r="U96">
        <f t="shared" si="17"/>
        <v>216</v>
      </c>
      <c r="V96">
        <v>216</v>
      </c>
    </row>
    <row r="97" spans="1:22" x14ac:dyDescent="0.25">
      <c r="A97" t="s">
        <v>33</v>
      </c>
      <c r="B97">
        <v>2012</v>
      </c>
      <c r="C97">
        <v>231000</v>
      </c>
      <c r="D97" t="s">
        <v>135</v>
      </c>
      <c r="E97">
        <v>451000</v>
      </c>
      <c r="F97" s="1">
        <v>42439</v>
      </c>
      <c r="G97">
        <f t="shared" si="9"/>
        <v>5</v>
      </c>
      <c r="H97">
        <f t="shared" si="10"/>
        <v>18480</v>
      </c>
      <c r="I97">
        <f t="shared" si="11"/>
        <v>57750</v>
      </c>
      <c r="J97">
        <f t="shared" si="12"/>
        <v>4</v>
      </c>
      <c r="K97">
        <f t="shared" si="13"/>
        <v>154770</v>
      </c>
      <c r="L97">
        <f>FIND(" ",A97)</f>
        <v>8</v>
      </c>
      <c r="O97" t="str">
        <f>LEFT(A97,L97-1)</f>
        <v>Renault</v>
      </c>
      <c r="P97">
        <v>2012</v>
      </c>
      <c r="Q97" t="s">
        <v>135</v>
      </c>
      <c r="R97" s="1" t="str">
        <f t="shared" si="14"/>
        <v>10-03-2016</v>
      </c>
      <c r="S97">
        <f t="shared" si="15"/>
        <v>42439</v>
      </c>
      <c r="T97">
        <f t="shared" si="16"/>
        <v>42736</v>
      </c>
      <c r="U97">
        <f t="shared" si="17"/>
        <v>297</v>
      </c>
      <c r="V97">
        <v>297</v>
      </c>
    </row>
    <row r="98" spans="1:22" x14ac:dyDescent="0.25">
      <c r="A98" t="s">
        <v>136</v>
      </c>
      <c r="B98">
        <v>2012</v>
      </c>
      <c r="C98">
        <v>240000</v>
      </c>
      <c r="D98" t="s">
        <v>137</v>
      </c>
      <c r="E98">
        <v>301344</v>
      </c>
      <c r="F98" s="1">
        <v>42185</v>
      </c>
      <c r="G98">
        <f t="shared" si="9"/>
        <v>5</v>
      </c>
      <c r="H98">
        <f t="shared" si="10"/>
        <v>14400</v>
      </c>
      <c r="I98">
        <f t="shared" si="11"/>
        <v>60000</v>
      </c>
      <c r="J98">
        <f t="shared" si="12"/>
        <v>3</v>
      </c>
      <c r="K98">
        <f t="shared" si="13"/>
        <v>165600</v>
      </c>
      <c r="L98">
        <f>FIND(" ",A98)</f>
        <v>4</v>
      </c>
      <c r="O98" t="str">
        <f>LEFT(A98,L98-1)</f>
        <v>DAF</v>
      </c>
      <c r="P98">
        <v>2012</v>
      </c>
      <c r="Q98" t="s">
        <v>137</v>
      </c>
      <c r="R98" s="1" t="str">
        <f t="shared" si="14"/>
        <v>30-06-2015</v>
      </c>
      <c r="S98">
        <f t="shared" si="15"/>
        <v>42185</v>
      </c>
      <c r="T98">
        <f t="shared" si="16"/>
        <v>42736</v>
      </c>
      <c r="U98">
        <f t="shared" si="17"/>
        <v>551</v>
      </c>
      <c r="V98">
        <v>551</v>
      </c>
    </row>
    <row r="99" spans="1:22" x14ac:dyDescent="0.25">
      <c r="A99" t="s">
        <v>136</v>
      </c>
      <c r="B99">
        <v>2012</v>
      </c>
      <c r="C99">
        <v>240000</v>
      </c>
      <c r="D99" t="s">
        <v>138</v>
      </c>
      <c r="E99">
        <v>315988</v>
      </c>
      <c r="F99" s="1">
        <v>42185</v>
      </c>
      <c r="G99">
        <f t="shared" si="9"/>
        <v>5</v>
      </c>
      <c r="H99">
        <f t="shared" si="10"/>
        <v>14400</v>
      </c>
      <c r="I99">
        <f t="shared" si="11"/>
        <v>60000</v>
      </c>
      <c r="J99">
        <f t="shared" si="12"/>
        <v>3</v>
      </c>
      <c r="K99">
        <f t="shared" si="13"/>
        <v>165600</v>
      </c>
      <c r="L99">
        <f>FIND(" ",A99)</f>
        <v>4</v>
      </c>
      <c r="O99" t="str">
        <f>LEFT(A99,L99-1)</f>
        <v>DAF</v>
      </c>
      <c r="P99">
        <v>2012</v>
      </c>
      <c r="Q99" t="s">
        <v>138</v>
      </c>
      <c r="R99" s="1" t="str">
        <f t="shared" si="14"/>
        <v>30-06-2015</v>
      </c>
      <c r="S99">
        <f t="shared" si="15"/>
        <v>42185</v>
      </c>
      <c r="T99">
        <f t="shared" si="16"/>
        <v>42736</v>
      </c>
      <c r="U99">
        <f t="shared" si="17"/>
        <v>551</v>
      </c>
      <c r="V99">
        <v>551</v>
      </c>
    </row>
    <row r="100" spans="1:22" x14ac:dyDescent="0.25">
      <c r="A100" t="s">
        <v>136</v>
      </c>
      <c r="B100">
        <v>2012</v>
      </c>
      <c r="C100">
        <v>240000</v>
      </c>
      <c r="D100" t="s">
        <v>139</v>
      </c>
      <c r="E100">
        <v>234760</v>
      </c>
      <c r="F100" s="1">
        <v>42185</v>
      </c>
      <c r="G100">
        <f t="shared" si="9"/>
        <v>5</v>
      </c>
      <c r="H100">
        <f t="shared" si="10"/>
        <v>9600</v>
      </c>
      <c r="I100">
        <f t="shared" si="11"/>
        <v>60000</v>
      </c>
      <c r="J100">
        <f t="shared" si="12"/>
        <v>2</v>
      </c>
      <c r="K100">
        <f t="shared" si="13"/>
        <v>170400</v>
      </c>
      <c r="L100">
        <f>FIND(" ",A100)</f>
        <v>4</v>
      </c>
      <c r="O100" t="str">
        <f>LEFT(A100,L100-1)</f>
        <v>DAF</v>
      </c>
      <c r="P100">
        <v>2012</v>
      </c>
      <c r="Q100" t="s">
        <v>139</v>
      </c>
      <c r="R100" s="1" t="str">
        <f t="shared" si="14"/>
        <v>30-06-2015</v>
      </c>
      <c r="S100">
        <f t="shared" si="15"/>
        <v>42185</v>
      </c>
      <c r="T100">
        <f t="shared" si="16"/>
        <v>42736</v>
      </c>
      <c r="U100">
        <f t="shared" si="17"/>
        <v>551</v>
      </c>
      <c r="V100">
        <v>551</v>
      </c>
    </row>
    <row r="101" spans="1:22" x14ac:dyDescent="0.25">
      <c r="A101" t="s">
        <v>136</v>
      </c>
      <c r="B101">
        <v>2012</v>
      </c>
      <c r="C101">
        <v>240000</v>
      </c>
      <c r="D101" t="s">
        <v>140</v>
      </c>
      <c r="E101">
        <v>210780</v>
      </c>
      <c r="F101" s="1">
        <v>42185</v>
      </c>
      <c r="G101">
        <f t="shared" si="9"/>
        <v>5</v>
      </c>
      <c r="H101">
        <f t="shared" si="10"/>
        <v>9600</v>
      </c>
      <c r="I101">
        <f t="shared" si="11"/>
        <v>60000</v>
      </c>
      <c r="J101">
        <f t="shared" si="12"/>
        <v>2</v>
      </c>
      <c r="K101">
        <f t="shared" si="13"/>
        <v>170400</v>
      </c>
      <c r="L101">
        <f>FIND(" ",A101)</f>
        <v>4</v>
      </c>
      <c r="O101" t="str">
        <f>LEFT(A101,L101-1)</f>
        <v>DAF</v>
      </c>
      <c r="P101">
        <v>2012</v>
      </c>
      <c r="Q101" t="s">
        <v>140</v>
      </c>
      <c r="R101" s="1" t="str">
        <f t="shared" si="14"/>
        <v>30-06-2015</v>
      </c>
      <c r="S101">
        <f t="shared" si="15"/>
        <v>42185</v>
      </c>
      <c r="T101">
        <f t="shared" si="16"/>
        <v>42736</v>
      </c>
      <c r="U101">
        <f t="shared" si="17"/>
        <v>551</v>
      </c>
      <c r="V101">
        <v>551</v>
      </c>
    </row>
    <row r="102" spans="1:22" x14ac:dyDescent="0.25">
      <c r="A102" t="s">
        <v>136</v>
      </c>
      <c r="B102">
        <v>2012</v>
      </c>
      <c r="C102">
        <v>240000</v>
      </c>
      <c r="D102" t="s">
        <v>141</v>
      </c>
      <c r="E102">
        <v>198240</v>
      </c>
      <c r="F102" s="1">
        <v>42185</v>
      </c>
      <c r="G102">
        <f t="shared" si="9"/>
        <v>5</v>
      </c>
      <c r="H102">
        <f t="shared" si="10"/>
        <v>4800</v>
      </c>
      <c r="I102">
        <f t="shared" si="11"/>
        <v>60000</v>
      </c>
      <c r="J102">
        <f t="shared" si="12"/>
        <v>1</v>
      </c>
      <c r="K102">
        <f t="shared" si="13"/>
        <v>175200</v>
      </c>
      <c r="L102">
        <f>FIND(" ",A102)</f>
        <v>4</v>
      </c>
      <c r="O102" t="str">
        <f>LEFT(A102,L102-1)</f>
        <v>DAF</v>
      </c>
      <c r="P102">
        <v>2012</v>
      </c>
      <c r="Q102" t="s">
        <v>141</v>
      </c>
      <c r="R102" s="1" t="str">
        <f t="shared" si="14"/>
        <v>30-06-2015</v>
      </c>
      <c r="S102">
        <f t="shared" si="15"/>
        <v>42185</v>
      </c>
      <c r="T102">
        <f t="shared" si="16"/>
        <v>42736</v>
      </c>
      <c r="U102">
        <f t="shared" si="17"/>
        <v>551</v>
      </c>
      <c r="V102">
        <v>551</v>
      </c>
    </row>
    <row r="103" spans="1:22" x14ac:dyDescent="0.25">
      <c r="A103" t="s">
        <v>62</v>
      </c>
      <c r="B103">
        <v>2012</v>
      </c>
      <c r="C103">
        <v>290000</v>
      </c>
      <c r="D103" t="s">
        <v>142</v>
      </c>
      <c r="E103">
        <v>170000</v>
      </c>
      <c r="F103" s="1">
        <v>42297</v>
      </c>
      <c r="G103">
        <f t="shared" si="9"/>
        <v>5</v>
      </c>
      <c r="H103">
        <f t="shared" si="10"/>
        <v>5800</v>
      </c>
      <c r="I103">
        <f t="shared" si="11"/>
        <v>72500</v>
      </c>
      <c r="J103">
        <f t="shared" si="12"/>
        <v>1</v>
      </c>
      <c r="K103">
        <f t="shared" si="13"/>
        <v>211700</v>
      </c>
      <c r="L103">
        <f>FIND(" ",A103)</f>
        <v>9</v>
      </c>
      <c r="O103" t="str">
        <f>LEFT(A103,L103-1)</f>
        <v>Mercedes</v>
      </c>
      <c r="P103">
        <v>2012</v>
      </c>
      <c r="Q103" t="s">
        <v>142</v>
      </c>
      <c r="R103" s="1" t="str">
        <f t="shared" si="14"/>
        <v>20-10-2015</v>
      </c>
      <c r="S103">
        <f t="shared" si="15"/>
        <v>42297</v>
      </c>
      <c r="T103">
        <f t="shared" si="16"/>
        <v>42736</v>
      </c>
      <c r="U103">
        <f t="shared" si="17"/>
        <v>439</v>
      </c>
      <c r="V103">
        <v>439</v>
      </c>
    </row>
    <row r="104" spans="1:22" x14ac:dyDescent="0.25">
      <c r="A104" t="s">
        <v>50</v>
      </c>
      <c r="B104">
        <v>2013</v>
      </c>
      <c r="C104">
        <v>47800</v>
      </c>
      <c r="D104" t="s">
        <v>143</v>
      </c>
      <c r="E104">
        <v>272650</v>
      </c>
      <c r="F104" s="1">
        <v>42117</v>
      </c>
      <c r="G104">
        <f t="shared" si="9"/>
        <v>4</v>
      </c>
      <c r="H104">
        <f t="shared" si="10"/>
        <v>1912</v>
      </c>
      <c r="I104">
        <f t="shared" si="11"/>
        <v>9560</v>
      </c>
      <c r="J104">
        <f t="shared" si="12"/>
        <v>2</v>
      </c>
      <c r="K104">
        <f t="shared" si="13"/>
        <v>36328</v>
      </c>
      <c r="L104">
        <f>FIND(" ",A104)</f>
        <v>4</v>
      </c>
      <c r="O104" t="str">
        <f>LEFT(A104,L104-1)</f>
        <v>DAF</v>
      </c>
      <c r="P104">
        <v>2013</v>
      </c>
      <c r="Q104" t="s">
        <v>143</v>
      </c>
      <c r="R104" s="1" t="str">
        <f t="shared" si="14"/>
        <v>23-04-2015</v>
      </c>
      <c r="S104">
        <f t="shared" si="15"/>
        <v>42117</v>
      </c>
      <c r="T104">
        <f t="shared" si="16"/>
        <v>42736</v>
      </c>
      <c r="U104">
        <f t="shared" si="17"/>
        <v>619</v>
      </c>
      <c r="V104">
        <v>619</v>
      </c>
    </row>
    <row r="105" spans="1:22" x14ac:dyDescent="0.25">
      <c r="A105" t="s">
        <v>37</v>
      </c>
      <c r="B105">
        <v>2013</v>
      </c>
      <c r="C105">
        <v>80000</v>
      </c>
      <c r="D105" t="s">
        <v>144</v>
      </c>
      <c r="E105">
        <v>350000</v>
      </c>
      <c r="F105" s="1">
        <v>42379</v>
      </c>
      <c r="G105">
        <f t="shared" si="9"/>
        <v>4</v>
      </c>
      <c r="H105">
        <f t="shared" si="10"/>
        <v>4800</v>
      </c>
      <c r="I105">
        <f t="shared" si="11"/>
        <v>16000</v>
      </c>
      <c r="J105">
        <f t="shared" si="12"/>
        <v>3</v>
      </c>
      <c r="K105">
        <f t="shared" si="13"/>
        <v>59200</v>
      </c>
      <c r="L105">
        <f>FIND(" ",A105)</f>
        <v>7</v>
      </c>
      <c r="O105" t="str">
        <f>LEFT(A105,L105-1)</f>
        <v>Scania</v>
      </c>
      <c r="P105">
        <v>2013</v>
      </c>
      <c r="Q105" t="s">
        <v>144</v>
      </c>
      <c r="R105" s="1" t="str">
        <f t="shared" si="14"/>
        <v>10-01-2016</v>
      </c>
      <c r="S105">
        <f t="shared" si="15"/>
        <v>42379</v>
      </c>
      <c r="T105">
        <f t="shared" si="16"/>
        <v>42736</v>
      </c>
      <c r="U105">
        <f t="shared" si="17"/>
        <v>357</v>
      </c>
      <c r="V105">
        <v>357</v>
      </c>
    </row>
    <row r="106" spans="1:22" x14ac:dyDescent="0.25">
      <c r="A106" t="s">
        <v>37</v>
      </c>
      <c r="B106">
        <v>2013</v>
      </c>
      <c r="C106">
        <v>80000</v>
      </c>
      <c r="D106" t="s">
        <v>145</v>
      </c>
      <c r="E106">
        <v>235000</v>
      </c>
      <c r="F106" s="1">
        <v>42379</v>
      </c>
      <c r="G106">
        <f t="shared" si="9"/>
        <v>4</v>
      </c>
      <c r="H106">
        <f t="shared" si="10"/>
        <v>3200</v>
      </c>
      <c r="I106">
        <f t="shared" si="11"/>
        <v>16000</v>
      </c>
      <c r="J106">
        <f t="shared" si="12"/>
        <v>2</v>
      </c>
      <c r="K106">
        <f t="shared" si="13"/>
        <v>60800</v>
      </c>
      <c r="L106">
        <f>FIND(" ",A106)</f>
        <v>7</v>
      </c>
      <c r="O106" t="str">
        <f>LEFT(A106,L106-1)</f>
        <v>Scania</v>
      </c>
      <c r="P106">
        <v>2013</v>
      </c>
      <c r="Q106" t="s">
        <v>145</v>
      </c>
      <c r="R106" s="1" t="str">
        <f t="shared" si="14"/>
        <v>10-01-2016</v>
      </c>
      <c r="S106">
        <f t="shared" si="15"/>
        <v>42379</v>
      </c>
      <c r="T106">
        <f t="shared" si="16"/>
        <v>42736</v>
      </c>
      <c r="U106">
        <f t="shared" si="17"/>
        <v>357</v>
      </c>
      <c r="V106">
        <v>357</v>
      </c>
    </row>
    <row r="107" spans="1:22" x14ac:dyDescent="0.25">
      <c r="A107" t="s">
        <v>76</v>
      </c>
      <c r="B107">
        <v>2013</v>
      </c>
      <c r="C107">
        <v>93000</v>
      </c>
      <c r="D107" t="s">
        <v>146</v>
      </c>
      <c r="E107">
        <v>195000</v>
      </c>
      <c r="F107" s="1">
        <v>42268</v>
      </c>
      <c r="G107">
        <f t="shared" si="9"/>
        <v>4</v>
      </c>
      <c r="H107">
        <f t="shared" si="10"/>
        <v>1860</v>
      </c>
      <c r="I107">
        <f t="shared" si="11"/>
        <v>18600</v>
      </c>
      <c r="J107">
        <f t="shared" si="12"/>
        <v>1</v>
      </c>
      <c r="K107">
        <f t="shared" si="13"/>
        <v>72540</v>
      </c>
      <c r="L107">
        <f>FIND(" ",A107)</f>
        <v>4</v>
      </c>
      <c r="O107" t="str">
        <f>LEFT(A107,L107-1)</f>
        <v>DAF</v>
      </c>
      <c r="P107">
        <v>2013</v>
      </c>
      <c r="Q107" t="s">
        <v>146</v>
      </c>
      <c r="R107" s="1" t="str">
        <f t="shared" si="14"/>
        <v>21-09-2015</v>
      </c>
      <c r="S107">
        <f t="shared" si="15"/>
        <v>42268</v>
      </c>
      <c r="T107">
        <f t="shared" si="16"/>
        <v>42736</v>
      </c>
      <c r="U107">
        <f t="shared" si="17"/>
        <v>468</v>
      </c>
      <c r="V107">
        <v>468</v>
      </c>
    </row>
    <row r="108" spans="1:22" x14ac:dyDescent="0.25">
      <c r="A108" t="s">
        <v>79</v>
      </c>
      <c r="B108">
        <v>2013</v>
      </c>
      <c r="C108">
        <v>136000</v>
      </c>
      <c r="D108" t="s">
        <v>147</v>
      </c>
      <c r="E108">
        <v>247000</v>
      </c>
      <c r="F108" s="1">
        <v>42067</v>
      </c>
      <c r="G108">
        <f t="shared" si="9"/>
        <v>4</v>
      </c>
      <c r="H108">
        <f t="shared" si="10"/>
        <v>5440</v>
      </c>
      <c r="I108">
        <f t="shared" si="11"/>
        <v>27200</v>
      </c>
      <c r="J108">
        <f t="shared" si="12"/>
        <v>2</v>
      </c>
      <c r="K108">
        <f t="shared" si="13"/>
        <v>103360</v>
      </c>
      <c r="L108">
        <f>FIND(" ",A108)</f>
        <v>4</v>
      </c>
      <c r="O108" t="str">
        <f>LEFT(A108,L108-1)</f>
        <v>DAF</v>
      </c>
      <c r="P108">
        <v>2013</v>
      </c>
      <c r="Q108" t="s">
        <v>147</v>
      </c>
      <c r="R108" s="1" t="str">
        <f t="shared" si="14"/>
        <v>04-03-2015</v>
      </c>
      <c r="S108">
        <f t="shared" si="15"/>
        <v>42067</v>
      </c>
      <c r="T108">
        <f t="shared" si="16"/>
        <v>42736</v>
      </c>
      <c r="U108">
        <f t="shared" si="17"/>
        <v>669</v>
      </c>
      <c r="V108">
        <v>669</v>
      </c>
    </row>
    <row r="109" spans="1:22" x14ac:dyDescent="0.25">
      <c r="A109" t="s">
        <v>45</v>
      </c>
      <c r="B109">
        <v>2013</v>
      </c>
      <c r="C109">
        <v>158000</v>
      </c>
      <c r="D109" t="s">
        <v>148</v>
      </c>
      <c r="E109">
        <v>407000</v>
      </c>
      <c r="F109" s="1">
        <v>42681</v>
      </c>
      <c r="G109">
        <f t="shared" si="9"/>
        <v>4</v>
      </c>
      <c r="H109">
        <f t="shared" si="10"/>
        <v>12640</v>
      </c>
      <c r="I109">
        <f t="shared" si="11"/>
        <v>31600</v>
      </c>
      <c r="J109">
        <f t="shared" si="12"/>
        <v>4</v>
      </c>
      <c r="K109">
        <f t="shared" si="13"/>
        <v>113760</v>
      </c>
      <c r="L109">
        <f>FIND(" ",A109)</f>
        <v>4</v>
      </c>
      <c r="O109" t="str">
        <f>LEFT(A109,L109-1)</f>
        <v>MAN</v>
      </c>
      <c r="P109">
        <v>2013</v>
      </c>
      <c r="Q109" t="s">
        <v>148</v>
      </c>
      <c r="R109" s="1" t="str">
        <f t="shared" si="14"/>
        <v>07-11-2016</v>
      </c>
      <c r="S109">
        <f t="shared" si="15"/>
        <v>42681</v>
      </c>
      <c r="T109">
        <f t="shared" si="16"/>
        <v>42736</v>
      </c>
      <c r="U109">
        <f t="shared" si="17"/>
        <v>55</v>
      </c>
      <c r="V109">
        <v>55</v>
      </c>
    </row>
    <row r="110" spans="1:22" x14ac:dyDescent="0.25">
      <c r="A110" t="s">
        <v>136</v>
      </c>
      <c r="B110">
        <v>2013</v>
      </c>
      <c r="C110">
        <v>240000</v>
      </c>
      <c r="D110" t="s">
        <v>149</v>
      </c>
      <c r="E110">
        <v>301232</v>
      </c>
      <c r="F110" s="1">
        <v>42719</v>
      </c>
      <c r="G110">
        <f t="shared" si="9"/>
        <v>4</v>
      </c>
      <c r="H110">
        <f t="shared" si="10"/>
        <v>14400</v>
      </c>
      <c r="I110">
        <f t="shared" si="11"/>
        <v>48000</v>
      </c>
      <c r="J110">
        <f t="shared" si="12"/>
        <v>3</v>
      </c>
      <c r="K110">
        <f t="shared" si="13"/>
        <v>177600</v>
      </c>
      <c r="L110">
        <f>FIND(" ",A110)</f>
        <v>4</v>
      </c>
      <c r="O110" t="str">
        <f>LEFT(A110,L110-1)</f>
        <v>DAF</v>
      </c>
      <c r="P110">
        <v>2013</v>
      </c>
      <c r="Q110" t="s">
        <v>149</v>
      </c>
      <c r="R110" s="1" t="str">
        <f t="shared" si="14"/>
        <v>15-12-2016</v>
      </c>
      <c r="S110">
        <f t="shared" si="15"/>
        <v>42719</v>
      </c>
      <c r="T110">
        <f t="shared" si="16"/>
        <v>42736</v>
      </c>
      <c r="U110">
        <f t="shared" si="17"/>
        <v>17</v>
      </c>
      <c r="V110">
        <v>17</v>
      </c>
    </row>
    <row r="111" spans="1:22" x14ac:dyDescent="0.25">
      <c r="A111" t="s">
        <v>136</v>
      </c>
      <c r="B111">
        <v>2013</v>
      </c>
      <c r="C111">
        <v>240000</v>
      </c>
      <c r="D111" t="s">
        <v>150</v>
      </c>
      <c r="E111">
        <v>289567</v>
      </c>
      <c r="F111" s="1">
        <v>42719</v>
      </c>
      <c r="G111">
        <f t="shared" si="9"/>
        <v>4</v>
      </c>
      <c r="H111">
        <f t="shared" si="10"/>
        <v>9600</v>
      </c>
      <c r="I111">
        <f t="shared" si="11"/>
        <v>48000</v>
      </c>
      <c r="J111">
        <f t="shared" si="12"/>
        <v>2</v>
      </c>
      <c r="K111">
        <f t="shared" si="13"/>
        <v>182400</v>
      </c>
      <c r="L111">
        <f>FIND(" ",A111)</f>
        <v>4</v>
      </c>
      <c r="O111" t="str">
        <f>LEFT(A111,L111-1)</f>
        <v>DAF</v>
      </c>
      <c r="P111">
        <v>2013</v>
      </c>
      <c r="Q111" t="s">
        <v>150</v>
      </c>
      <c r="R111" s="1" t="str">
        <f t="shared" si="14"/>
        <v>15-12-2016</v>
      </c>
      <c r="S111">
        <f t="shared" si="15"/>
        <v>42719</v>
      </c>
      <c r="T111">
        <f t="shared" si="16"/>
        <v>42736</v>
      </c>
      <c r="U111">
        <f t="shared" si="17"/>
        <v>17</v>
      </c>
      <c r="V111">
        <v>17</v>
      </c>
    </row>
    <row r="112" spans="1:22" x14ac:dyDescent="0.25">
      <c r="A112" t="s">
        <v>136</v>
      </c>
      <c r="B112">
        <v>2013</v>
      </c>
      <c r="C112">
        <v>240000</v>
      </c>
      <c r="D112" t="s">
        <v>151</v>
      </c>
      <c r="E112">
        <v>245211</v>
      </c>
      <c r="F112" s="1">
        <v>42719</v>
      </c>
      <c r="G112">
        <f t="shared" si="9"/>
        <v>4</v>
      </c>
      <c r="H112">
        <f t="shared" si="10"/>
        <v>9600</v>
      </c>
      <c r="I112">
        <f t="shared" si="11"/>
        <v>48000</v>
      </c>
      <c r="J112">
        <f t="shared" si="12"/>
        <v>2</v>
      </c>
      <c r="K112">
        <f t="shared" si="13"/>
        <v>182400</v>
      </c>
      <c r="L112">
        <f>FIND(" ",A112)</f>
        <v>4</v>
      </c>
      <c r="O112" t="str">
        <f>LEFT(A112,L112-1)</f>
        <v>DAF</v>
      </c>
      <c r="P112">
        <v>2013</v>
      </c>
      <c r="Q112" t="s">
        <v>151</v>
      </c>
      <c r="R112" s="1" t="str">
        <f t="shared" si="14"/>
        <v>15-12-2016</v>
      </c>
      <c r="S112">
        <f t="shared" si="15"/>
        <v>42719</v>
      </c>
      <c r="T112">
        <f t="shared" si="16"/>
        <v>42736</v>
      </c>
      <c r="U112">
        <f t="shared" si="17"/>
        <v>17</v>
      </c>
      <c r="V112">
        <v>17</v>
      </c>
    </row>
    <row r="113" spans="1:22" x14ac:dyDescent="0.25">
      <c r="A113" t="s">
        <v>136</v>
      </c>
      <c r="B113">
        <v>2013</v>
      </c>
      <c r="C113">
        <v>240000</v>
      </c>
      <c r="D113" t="s">
        <v>152</v>
      </c>
      <c r="E113">
        <v>200123</v>
      </c>
      <c r="F113" s="1">
        <v>42719</v>
      </c>
      <c r="G113">
        <f t="shared" si="9"/>
        <v>4</v>
      </c>
      <c r="H113">
        <f t="shared" si="10"/>
        <v>9600</v>
      </c>
      <c r="I113">
        <f t="shared" si="11"/>
        <v>48000</v>
      </c>
      <c r="J113">
        <f t="shared" si="12"/>
        <v>2</v>
      </c>
      <c r="K113">
        <f t="shared" si="13"/>
        <v>182400</v>
      </c>
      <c r="L113">
        <f>FIND(" ",A113)</f>
        <v>4</v>
      </c>
      <c r="O113" t="str">
        <f>LEFT(A113,L113-1)</f>
        <v>DAF</v>
      </c>
      <c r="P113">
        <v>2013</v>
      </c>
      <c r="Q113" t="s">
        <v>152</v>
      </c>
      <c r="R113" s="1" t="str">
        <f t="shared" si="14"/>
        <v>15-12-2016</v>
      </c>
      <c r="S113">
        <f t="shared" si="15"/>
        <v>42719</v>
      </c>
      <c r="T113">
        <f t="shared" si="16"/>
        <v>42736</v>
      </c>
      <c r="U113">
        <f t="shared" si="17"/>
        <v>17</v>
      </c>
      <c r="V113">
        <v>17</v>
      </c>
    </row>
    <row r="114" spans="1:22" x14ac:dyDescent="0.25">
      <c r="A114" t="s">
        <v>136</v>
      </c>
      <c r="B114">
        <v>2013</v>
      </c>
      <c r="C114">
        <v>240000</v>
      </c>
      <c r="D114" t="s">
        <v>153</v>
      </c>
      <c r="E114">
        <v>235811</v>
      </c>
      <c r="F114" s="1">
        <v>42719</v>
      </c>
      <c r="G114">
        <f t="shared" si="9"/>
        <v>4</v>
      </c>
      <c r="H114">
        <f t="shared" si="10"/>
        <v>9600</v>
      </c>
      <c r="I114">
        <f t="shared" si="11"/>
        <v>48000</v>
      </c>
      <c r="J114">
        <f t="shared" si="12"/>
        <v>2</v>
      </c>
      <c r="K114">
        <f t="shared" si="13"/>
        <v>182400</v>
      </c>
      <c r="L114">
        <f>FIND(" ",A114)</f>
        <v>4</v>
      </c>
      <c r="O114" t="str">
        <f>LEFT(A114,L114-1)</f>
        <v>DAF</v>
      </c>
      <c r="P114">
        <v>2013</v>
      </c>
      <c r="Q114" t="s">
        <v>153</v>
      </c>
      <c r="R114" s="1" t="str">
        <f t="shared" si="14"/>
        <v>15-12-2016</v>
      </c>
      <c r="S114">
        <f t="shared" si="15"/>
        <v>42719</v>
      </c>
      <c r="T114">
        <f t="shared" si="16"/>
        <v>42736</v>
      </c>
      <c r="U114">
        <f t="shared" si="17"/>
        <v>17</v>
      </c>
      <c r="V114">
        <v>17</v>
      </c>
    </row>
    <row r="115" spans="1:22" x14ac:dyDescent="0.25">
      <c r="A115" t="s">
        <v>136</v>
      </c>
      <c r="B115">
        <v>2013</v>
      </c>
      <c r="C115">
        <v>240000</v>
      </c>
      <c r="D115" t="s">
        <v>154</v>
      </c>
      <c r="E115">
        <v>250021</v>
      </c>
      <c r="F115" s="1">
        <v>42719</v>
      </c>
      <c r="G115">
        <f t="shared" si="9"/>
        <v>4</v>
      </c>
      <c r="H115">
        <f t="shared" si="10"/>
        <v>9600</v>
      </c>
      <c r="I115">
        <f t="shared" si="11"/>
        <v>48000</v>
      </c>
      <c r="J115">
        <f t="shared" si="12"/>
        <v>2</v>
      </c>
      <c r="K115">
        <f t="shared" si="13"/>
        <v>182400</v>
      </c>
      <c r="L115">
        <f>FIND(" ",A115)</f>
        <v>4</v>
      </c>
      <c r="O115" t="str">
        <f>LEFT(A115,L115-1)</f>
        <v>DAF</v>
      </c>
      <c r="P115">
        <v>2013</v>
      </c>
      <c r="Q115" t="s">
        <v>154</v>
      </c>
      <c r="R115" s="1" t="str">
        <f t="shared" si="14"/>
        <v>15-12-2016</v>
      </c>
      <c r="S115">
        <f t="shared" si="15"/>
        <v>42719</v>
      </c>
      <c r="T115">
        <f t="shared" si="16"/>
        <v>42736</v>
      </c>
      <c r="U115">
        <f t="shared" si="17"/>
        <v>17</v>
      </c>
      <c r="V115">
        <v>17</v>
      </c>
    </row>
    <row r="116" spans="1:22" x14ac:dyDescent="0.25">
      <c r="A116" t="s">
        <v>136</v>
      </c>
      <c r="B116">
        <v>2013</v>
      </c>
      <c r="C116">
        <v>240000</v>
      </c>
      <c r="D116" t="s">
        <v>155</v>
      </c>
      <c r="E116">
        <v>198340</v>
      </c>
      <c r="F116" s="1">
        <v>42719</v>
      </c>
      <c r="G116">
        <f t="shared" si="9"/>
        <v>4</v>
      </c>
      <c r="H116">
        <f t="shared" si="10"/>
        <v>4800</v>
      </c>
      <c r="I116">
        <f t="shared" si="11"/>
        <v>48000</v>
      </c>
      <c r="J116">
        <f t="shared" si="12"/>
        <v>1</v>
      </c>
      <c r="K116">
        <f t="shared" si="13"/>
        <v>187200</v>
      </c>
      <c r="L116">
        <f>FIND(" ",A116)</f>
        <v>4</v>
      </c>
      <c r="O116" t="str">
        <f>LEFT(A116,L116-1)</f>
        <v>DAF</v>
      </c>
      <c r="P116">
        <v>2013</v>
      </c>
      <c r="Q116" t="s">
        <v>155</v>
      </c>
      <c r="R116" s="1" t="str">
        <f t="shared" si="14"/>
        <v>15-12-2016</v>
      </c>
      <c r="S116">
        <f t="shared" si="15"/>
        <v>42719</v>
      </c>
      <c r="T116">
        <f t="shared" si="16"/>
        <v>42736</v>
      </c>
      <c r="U116">
        <f t="shared" si="17"/>
        <v>17</v>
      </c>
      <c r="V116">
        <v>17</v>
      </c>
    </row>
    <row r="117" spans="1:22" x14ac:dyDescent="0.25">
      <c r="A117" t="s">
        <v>136</v>
      </c>
      <c r="B117">
        <v>2013</v>
      </c>
      <c r="C117">
        <v>240000</v>
      </c>
      <c r="D117" t="s">
        <v>156</v>
      </c>
      <c r="E117">
        <v>189761</v>
      </c>
      <c r="F117" s="1">
        <v>42719</v>
      </c>
      <c r="G117">
        <f t="shared" si="9"/>
        <v>4</v>
      </c>
      <c r="H117">
        <f t="shared" si="10"/>
        <v>4800</v>
      </c>
      <c r="I117">
        <f t="shared" si="11"/>
        <v>48000</v>
      </c>
      <c r="J117">
        <f t="shared" si="12"/>
        <v>1</v>
      </c>
      <c r="K117">
        <f t="shared" si="13"/>
        <v>187200</v>
      </c>
      <c r="L117">
        <f>FIND(" ",A117)</f>
        <v>4</v>
      </c>
      <c r="O117" t="str">
        <f>LEFT(A117,L117-1)</f>
        <v>DAF</v>
      </c>
      <c r="P117">
        <v>2013</v>
      </c>
      <c r="Q117" t="s">
        <v>156</v>
      </c>
      <c r="R117" s="1" t="str">
        <f t="shared" si="14"/>
        <v>15-12-2016</v>
      </c>
      <c r="S117">
        <f t="shared" si="15"/>
        <v>42719</v>
      </c>
      <c r="T117">
        <f t="shared" si="16"/>
        <v>42736</v>
      </c>
      <c r="U117">
        <f t="shared" si="17"/>
        <v>17</v>
      </c>
      <c r="V117">
        <v>17</v>
      </c>
    </row>
    <row r="118" spans="1:22" x14ac:dyDescent="0.25">
      <c r="A118" t="s">
        <v>157</v>
      </c>
      <c r="B118">
        <v>2013</v>
      </c>
      <c r="C118">
        <v>271000</v>
      </c>
      <c r="D118" t="s">
        <v>158</v>
      </c>
      <c r="E118">
        <v>153000</v>
      </c>
      <c r="F118" s="1">
        <v>42334</v>
      </c>
      <c r="G118">
        <f t="shared" si="9"/>
        <v>4</v>
      </c>
      <c r="H118">
        <f t="shared" si="10"/>
        <v>5420</v>
      </c>
      <c r="I118">
        <f t="shared" si="11"/>
        <v>54200</v>
      </c>
      <c r="J118">
        <f t="shared" si="12"/>
        <v>1</v>
      </c>
      <c r="K118">
        <f t="shared" si="13"/>
        <v>211380</v>
      </c>
      <c r="L118">
        <f>FIND(" ",A118)</f>
        <v>4</v>
      </c>
      <c r="O118" t="str">
        <f>LEFT(A118,L118-1)</f>
        <v>MAN</v>
      </c>
      <c r="P118">
        <v>2013</v>
      </c>
      <c r="Q118" t="s">
        <v>158</v>
      </c>
      <c r="R118" s="1" t="str">
        <f t="shared" si="14"/>
        <v>26-11-2015</v>
      </c>
      <c r="S118">
        <f t="shared" si="15"/>
        <v>42334</v>
      </c>
      <c r="T118">
        <f t="shared" si="16"/>
        <v>42736</v>
      </c>
      <c r="U118">
        <f t="shared" si="17"/>
        <v>402</v>
      </c>
      <c r="V118">
        <v>402</v>
      </c>
    </row>
    <row r="119" spans="1:22" x14ac:dyDescent="0.25">
      <c r="A119" t="s">
        <v>157</v>
      </c>
      <c r="B119">
        <v>2013</v>
      </c>
      <c r="C119">
        <v>271000</v>
      </c>
      <c r="D119" t="s">
        <v>159</v>
      </c>
      <c r="E119">
        <v>123000</v>
      </c>
      <c r="F119" s="1">
        <v>42520</v>
      </c>
      <c r="G119">
        <f t="shared" si="9"/>
        <v>4</v>
      </c>
      <c r="H119">
        <f t="shared" si="10"/>
        <v>5420</v>
      </c>
      <c r="I119">
        <f t="shared" si="11"/>
        <v>54200</v>
      </c>
      <c r="J119">
        <f t="shared" si="12"/>
        <v>1</v>
      </c>
      <c r="K119">
        <f t="shared" si="13"/>
        <v>211380</v>
      </c>
      <c r="L119">
        <f>FIND(" ",A119)</f>
        <v>4</v>
      </c>
      <c r="O119" t="str">
        <f>LEFT(A119,L119-1)</f>
        <v>MAN</v>
      </c>
      <c r="P119">
        <v>2013</v>
      </c>
      <c r="Q119" t="s">
        <v>159</v>
      </c>
      <c r="R119" s="1" t="str">
        <f t="shared" si="14"/>
        <v>30-05-2016</v>
      </c>
      <c r="S119">
        <f t="shared" si="15"/>
        <v>42520</v>
      </c>
      <c r="T119">
        <f t="shared" si="16"/>
        <v>42736</v>
      </c>
      <c r="U119">
        <f t="shared" si="17"/>
        <v>216</v>
      </c>
      <c r="V119">
        <v>216</v>
      </c>
    </row>
    <row r="120" spans="1:22" x14ac:dyDescent="0.25">
      <c r="A120" t="s">
        <v>160</v>
      </c>
      <c r="B120">
        <v>2014</v>
      </c>
      <c r="C120">
        <v>98000</v>
      </c>
      <c r="D120" t="s">
        <v>161</v>
      </c>
      <c r="E120">
        <v>251000</v>
      </c>
      <c r="F120" s="1">
        <v>42344</v>
      </c>
      <c r="G120">
        <f t="shared" si="9"/>
        <v>3</v>
      </c>
      <c r="H120">
        <f t="shared" si="10"/>
        <v>3920</v>
      </c>
      <c r="I120">
        <f t="shared" si="11"/>
        <v>14700</v>
      </c>
      <c r="J120">
        <f t="shared" si="12"/>
        <v>2</v>
      </c>
      <c r="K120">
        <f t="shared" si="13"/>
        <v>79380</v>
      </c>
      <c r="L120">
        <f>FIND(" ",A120)</f>
        <v>4</v>
      </c>
      <c r="O120" t="str">
        <f>LEFT(A120,L120-1)</f>
        <v>MAN</v>
      </c>
      <c r="P120">
        <v>2014</v>
      </c>
      <c r="Q120" t="s">
        <v>161</v>
      </c>
      <c r="R120" s="1" t="str">
        <f t="shared" si="14"/>
        <v>06-12-2015</v>
      </c>
      <c r="S120">
        <f t="shared" si="15"/>
        <v>42344</v>
      </c>
      <c r="T120">
        <f t="shared" si="16"/>
        <v>42736</v>
      </c>
      <c r="U120">
        <f t="shared" si="17"/>
        <v>392</v>
      </c>
      <c r="V120">
        <v>392</v>
      </c>
    </row>
    <row r="121" spans="1:22" x14ac:dyDescent="0.25">
      <c r="A121" t="s">
        <v>160</v>
      </c>
      <c r="B121">
        <v>2014</v>
      </c>
      <c r="C121">
        <v>99000</v>
      </c>
      <c r="D121" t="s">
        <v>162</v>
      </c>
      <c r="E121">
        <v>247000</v>
      </c>
      <c r="F121" s="1">
        <v>42344</v>
      </c>
      <c r="G121">
        <f t="shared" si="9"/>
        <v>3</v>
      </c>
      <c r="H121">
        <f t="shared" si="10"/>
        <v>3960</v>
      </c>
      <c r="I121">
        <f t="shared" si="11"/>
        <v>14850</v>
      </c>
      <c r="J121">
        <f t="shared" si="12"/>
        <v>2</v>
      </c>
      <c r="K121">
        <f t="shared" si="13"/>
        <v>80190</v>
      </c>
      <c r="L121">
        <f>FIND(" ",A121)</f>
        <v>4</v>
      </c>
      <c r="O121" t="str">
        <f>LEFT(A121,L121-1)</f>
        <v>MAN</v>
      </c>
      <c r="P121">
        <v>2014</v>
      </c>
      <c r="Q121" t="s">
        <v>162</v>
      </c>
      <c r="R121" s="1" t="str">
        <f t="shared" si="14"/>
        <v>06-12-2015</v>
      </c>
      <c r="S121">
        <f t="shared" si="15"/>
        <v>42344</v>
      </c>
      <c r="T121">
        <f t="shared" si="16"/>
        <v>42736</v>
      </c>
      <c r="U121">
        <f t="shared" si="17"/>
        <v>392</v>
      </c>
      <c r="V121">
        <v>392</v>
      </c>
    </row>
    <row r="122" spans="1:22" x14ac:dyDescent="0.25">
      <c r="A122" t="s">
        <v>45</v>
      </c>
      <c r="B122">
        <v>2014</v>
      </c>
      <c r="C122">
        <v>136502</v>
      </c>
      <c r="D122" t="s">
        <v>163</v>
      </c>
      <c r="E122">
        <v>243000</v>
      </c>
      <c r="F122" s="1">
        <v>42476</v>
      </c>
      <c r="G122">
        <f t="shared" si="9"/>
        <v>3</v>
      </c>
      <c r="H122">
        <f t="shared" si="10"/>
        <v>5460.08</v>
      </c>
      <c r="I122">
        <f t="shared" si="11"/>
        <v>20475.300000000003</v>
      </c>
      <c r="J122">
        <f t="shared" si="12"/>
        <v>2</v>
      </c>
      <c r="K122">
        <f t="shared" si="13"/>
        <v>110566.62</v>
      </c>
      <c r="L122">
        <f>FIND(" ",A122)</f>
        <v>4</v>
      </c>
      <c r="O122" t="str">
        <f>LEFT(A122,L122-1)</f>
        <v>MAN</v>
      </c>
      <c r="P122">
        <v>2014</v>
      </c>
      <c r="Q122" t="s">
        <v>163</v>
      </c>
      <c r="R122" s="1" t="str">
        <f t="shared" si="14"/>
        <v>16-04-2016</v>
      </c>
      <c r="S122">
        <f t="shared" si="15"/>
        <v>42476</v>
      </c>
      <c r="T122">
        <f t="shared" si="16"/>
        <v>42736</v>
      </c>
      <c r="U122">
        <f t="shared" si="17"/>
        <v>260</v>
      </c>
      <c r="V122">
        <v>260</v>
      </c>
    </row>
    <row r="123" spans="1:22" x14ac:dyDescent="0.25">
      <c r="A123" t="s">
        <v>54</v>
      </c>
      <c r="B123">
        <v>2014</v>
      </c>
      <c r="C123">
        <v>167800</v>
      </c>
      <c r="D123" t="s">
        <v>164</v>
      </c>
      <c r="E123">
        <v>190300</v>
      </c>
      <c r="F123" s="1">
        <v>42272</v>
      </c>
      <c r="G123">
        <f t="shared" si="9"/>
        <v>3</v>
      </c>
      <c r="H123">
        <f t="shared" si="10"/>
        <v>3356</v>
      </c>
      <c r="I123">
        <f t="shared" si="11"/>
        <v>25170</v>
      </c>
      <c r="J123">
        <f t="shared" si="12"/>
        <v>1</v>
      </c>
      <c r="K123">
        <f t="shared" si="13"/>
        <v>139274</v>
      </c>
      <c r="L123">
        <f>FIND(" ",A123)</f>
        <v>4</v>
      </c>
      <c r="O123" t="str">
        <f>LEFT(A123,L123-1)</f>
        <v>MAN</v>
      </c>
      <c r="P123">
        <v>2014</v>
      </c>
      <c r="Q123" t="s">
        <v>164</v>
      </c>
      <c r="R123" s="1" t="str">
        <f t="shared" si="14"/>
        <v>25-09-2015</v>
      </c>
      <c r="S123">
        <f t="shared" si="15"/>
        <v>42272</v>
      </c>
      <c r="T123">
        <f t="shared" si="16"/>
        <v>42736</v>
      </c>
      <c r="U123">
        <f t="shared" si="17"/>
        <v>464</v>
      </c>
      <c r="V123">
        <v>464</v>
      </c>
    </row>
    <row r="124" spans="1:22" x14ac:dyDescent="0.25">
      <c r="A124" t="s">
        <v>35</v>
      </c>
      <c r="B124">
        <v>2014</v>
      </c>
      <c r="C124">
        <v>219000</v>
      </c>
      <c r="D124" t="s">
        <v>165</v>
      </c>
      <c r="E124">
        <v>126290</v>
      </c>
      <c r="F124" s="1">
        <v>42083</v>
      </c>
      <c r="G124">
        <f t="shared" si="9"/>
        <v>3</v>
      </c>
      <c r="H124">
        <f t="shared" si="10"/>
        <v>4380</v>
      </c>
      <c r="I124">
        <f t="shared" si="11"/>
        <v>32850</v>
      </c>
      <c r="J124">
        <f t="shared" si="12"/>
        <v>1</v>
      </c>
      <c r="K124">
        <f t="shared" si="13"/>
        <v>181770</v>
      </c>
      <c r="L124">
        <f>FIND(" ",A124)</f>
        <v>9</v>
      </c>
      <c r="O124" t="str">
        <f>LEFT(A124,L124-1)</f>
        <v>Mercedes</v>
      </c>
      <c r="P124">
        <v>2014</v>
      </c>
      <c r="Q124" t="s">
        <v>165</v>
      </c>
      <c r="R124" s="1" t="str">
        <f t="shared" si="14"/>
        <v>20-03-2015</v>
      </c>
      <c r="S124">
        <f t="shared" si="15"/>
        <v>42083</v>
      </c>
      <c r="T124">
        <f t="shared" si="16"/>
        <v>42736</v>
      </c>
      <c r="U124">
        <f t="shared" si="17"/>
        <v>653</v>
      </c>
      <c r="V124">
        <v>653</v>
      </c>
    </row>
    <row r="125" spans="1:22" x14ac:dyDescent="0.25">
      <c r="A125" t="s">
        <v>136</v>
      </c>
      <c r="B125">
        <v>2014</v>
      </c>
      <c r="C125">
        <v>240000</v>
      </c>
      <c r="D125" t="s">
        <v>166</v>
      </c>
      <c r="E125">
        <v>183788</v>
      </c>
      <c r="F125" s="1">
        <v>42681</v>
      </c>
      <c r="G125">
        <f t="shared" si="9"/>
        <v>3</v>
      </c>
      <c r="H125">
        <f t="shared" si="10"/>
        <v>4800</v>
      </c>
      <c r="I125">
        <f t="shared" si="11"/>
        <v>36000</v>
      </c>
      <c r="J125">
        <f t="shared" si="12"/>
        <v>1</v>
      </c>
      <c r="K125">
        <f t="shared" si="13"/>
        <v>199200</v>
      </c>
      <c r="L125">
        <f>FIND(" ",A125)</f>
        <v>4</v>
      </c>
      <c r="O125" t="str">
        <f>LEFT(A125,L125-1)</f>
        <v>DAF</v>
      </c>
      <c r="P125">
        <v>2014</v>
      </c>
      <c r="Q125" t="s">
        <v>166</v>
      </c>
      <c r="R125" s="1" t="str">
        <f t="shared" si="14"/>
        <v>07-11-2016</v>
      </c>
      <c r="S125">
        <f t="shared" si="15"/>
        <v>42681</v>
      </c>
      <c r="T125">
        <f t="shared" si="16"/>
        <v>42736</v>
      </c>
      <c r="U125">
        <f t="shared" si="17"/>
        <v>55</v>
      </c>
      <c r="V125">
        <v>55</v>
      </c>
    </row>
    <row r="126" spans="1:22" x14ac:dyDescent="0.25">
      <c r="A126" t="s">
        <v>136</v>
      </c>
      <c r="B126">
        <v>2014</v>
      </c>
      <c r="C126">
        <v>240000</v>
      </c>
      <c r="D126" t="s">
        <v>167</v>
      </c>
      <c r="E126">
        <v>160198</v>
      </c>
      <c r="F126" s="1">
        <v>42681</v>
      </c>
      <c r="G126">
        <f t="shared" si="9"/>
        <v>3</v>
      </c>
      <c r="H126">
        <f t="shared" si="10"/>
        <v>4800</v>
      </c>
      <c r="I126">
        <f t="shared" si="11"/>
        <v>36000</v>
      </c>
      <c r="J126">
        <f t="shared" si="12"/>
        <v>1</v>
      </c>
      <c r="K126">
        <f t="shared" si="13"/>
        <v>199200</v>
      </c>
      <c r="L126">
        <f>FIND(" ",A126)</f>
        <v>4</v>
      </c>
      <c r="O126" t="str">
        <f>LEFT(A126,L126-1)</f>
        <v>DAF</v>
      </c>
      <c r="P126">
        <v>2014</v>
      </c>
      <c r="Q126" t="s">
        <v>167</v>
      </c>
      <c r="R126" s="1" t="str">
        <f t="shared" si="14"/>
        <v>07-11-2016</v>
      </c>
      <c r="S126">
        <f t="shared" si="15"/>
        <v>42681</v>
      </c>
      <c r="T126">
        <f t="shared" si="16"/>
        <v>42736</v>
      </c>
      <c r="U126">
        <f t="shared" si="17"/>
        <v>55</v>
      </c>
      <c r="V126">
        <v>55</v>
      </c>
    </row>
    <row r="127" spans="1:22" x14ac:dyDescent="0.25">
      <c r="A127" t="s">
        <v>136</v>
      </c>
      <c r="B127">
        <v>2014</v>
      </c>
      <c r="C127">
        <v>240000</v>
      </c>
      <c r="D127" t="s">
        <v>168</v>
      </c>
      <c r="E127">
        <v>156724</v>
      </c>
      <c r="F127" s="1">
        <v>42681</v>
      </c>
      <c r="G127">
        <f t="shared" si="9"/>
        <v>3</v>
      </c>
      <c r="H127">
        <f t="shared" si="10"/>
        <v>4800</v>
      </c>
      <c r="I127">
        <f t="shared" si="11"/>
        <v>36000</v>
      </c>
      <c r="J127">
        <f t="shared" si="12"/>
        <v>1</v>
      </c>
      <c r="K127">
        <f t="shared" si="13"/>
        <v>199200</v>
      </c>
      <c r="L127">
        <f>FIND(" ",A127)</f>
        <v>4</v>
      </c>
      <c r="O127" t="str">
        <f>LEFT(A127,L127-1)</f>
        <v>DAF</v>
      </c>
      <c r="P127">
        <v>2014</v>
      </c>
      <c r="Q127" t="s">
        <v>168</v>
      </c>
      <c r="R127" s="1" t="str">
        <f t="shared" si="14"/>
        <v>07-11-2016</v>
      </c>
      <c r="S127">
        <f t="shared" si="15"/>
        <v>42681</v>
      </c>
      <c r="T127">
        <f t="shared" si="16"/>
        <v>42736</v>
      </c>
      <c r="U127">
        <f t="shared" si="17"/>
        <v>55</v>
      </c>
      <c r="V127">
        <v>55</v>
      </c>
    </row>
    <row r="128" spans="1:22" x14ac:dyDescent="0.25">
      <c r="A128" t="s">
        <v>157</v>
      </c>
      <c r="B128">
        <v>2014</v>
      </c>
      <c r="C128">
        <v>270000</v>
      </c>
      <c r="D128" t="s">
        <v>169</v>
      </c>
      <c r="E128">
        <v>157000</v>
      </c>
      <c r="F128" s="1">
        <v>42334</v>
      </c>
      <c r="G128">
        <f t="shared" si="9"/>
        <v>3</v>
      </c>
      <c r="H128">
        <f t="shared" si="10"/>
        <v>5400</v>
      </c>
      <c r="I128">
        <f t="shared" si="11"/>
        <v>40500</v>
      </c>
      <c r="J128">
        <f t="shared" si="12"/>
        <v>1</v>
      </c>
      <c r="K128">
        <f t="shared" si="13"/>
        <v>224100</v>
      </c>
      <c r="L128">
        <f>FIND(" ",A128)</f>
        <v>4</v>
      </c>
      <c r="O128" t="str">
        <f>LEFT(A128,L128-1)</f>
        <v>MAN</v>
      </c>
      <c r="P128">
        <v>2014</v>
      </c>
      <c r="Q128" t="s">
        <v>169</v>
      </c>
      <c r="R128" s="1" t="str">
        <f t="shared" si="14"/>
        <v>26-11-2015</v>
      </c>
      <c r="S128">
        <f t="shared" si="15"/>
        <v>42334</v>
      </c>
      <c r="T128">
        <f t="shared" si="16"/>
        <v>42736</v>
      </c>
      <c r="U128">
        <f t="shared" si="17"/>
        <v>402</v>
      </c>
      <c r="V128">
        <v>402</v>
      </c>
    </row>
    <row r="129" spans="1:22" x14ac:dyDescent="0.25">
      <c r="A129" t="s">
        <v>35</v>
      </c>
      <c r="B129">
        <v>2015</v>
      </c>
      <c r="C129">
        <v>218000</v>
      </c>
      <c r="D129" t="s">
        <v>170</v>
      </c>
      <c r="E129">
        <v>130290</v>
      </c>
      <c r="F129" s="1">
        <v>42083</v>
      </c>
      <c r="G129">
        <f t="shared" si="9"/>
        <v>2</v>
      </c>
      <c r="H129">
        <f t="shared" si="10"/>
        <v>4360</v>
      </c>
      <c r="I129">
        <f t="shared" si="11"/>
        <v>21800</v>
      </c>
      <c r="J129">
        <f t="shared" si="12"/>
        <v>1</v>
      </c>
      <c r="K129">
        <f t="shared" si="13"/>
        <v>191840</v>
      </c>
      <c r="L129">
        <f>FIND(" ",A129)</f>
        <v>9</v>
      </c>
      <c r="O129" t="str">
        <f>LEFT(A129,L129-1)</f>
        <v>Mercedes</v>
      </c>
      <c r="P129">
        <v>2015</v>
      </c>
      <c r="Q129" t="s">
        <v>170</v>
      </c>
      <c r="R129" s="1" t="str">
        <f t="shared" si="14"/>
        <v>20-03-2015</v>
      </c>
      <c r="S129">
        <f t="shared" si="15"/>
        <v>42083</v>
      </c>
      <c r="T129">
        <f t="shared" si="16"/>
        <v>42736</v>
      </c>
      <c r="U129">
        <f t="shared" si="17"/>
        <v>653</v>
      </c>
      <c r="V129">
        <v>653</v>
      </c>
    </row>
    <row r="130" spans="1:22" x14ac:dyDescent="0.25">
      <c r="A130" t="s">
        <v>62</v>
      </c>
      <c r="B130">
        <v>2015</v>
      </c>
      <c r="C130">
        <v>258000</v>
      </c>
      <c r="D130" t="s">
        <v>171</v>
      </c>
      <c r="E130">
        <v>160700</v>
      </c>
      <c r="F130" s="1">
        <v>42286</v>
      </c>
      <c r="G130">
        <f t="shared" si="9"/>
        <v>2</v>
      </c>
      <c r="H130">
        <f t="shared" si="10"/>
        <v>5160</v>
      </c>
      <c r="I130">
        <f t="shared" si="11"/>
        <v>25800</v>
      </c>
      <c r="J130">
        <f t="shared" si="12"/>
        <v>1</v>
      </c>
      <c r="K130">
        <f t="shared" si="13"/>
        <v>227040</v>
      </c>
      <c r="L130">
        <f>FIND(" ",A130)</f>
        <v>9</v>
      </c>
      <c r="O130" t="str">
        <f>LEFT(A130,L130-1)</f>
        <v>Mercedes</v>
      </c>
      <c r="P130">
        <v>2015</v>
      </c>
      <c r="Q130" t="s">
        <v>171</v>
      </c>
      <c r="R130" s="1" t="str">
        <f t="shared" si="14"/>
        <v>09-10-2015</v>
      </c>
      <c r="S130">
        <f t="shared" si="15"/>
        <v>42286</v>
      </c>
      <c r="T130">
        <f t="shared" si="16"/>
        <v>42736</v>
      </c>
      <c r="U130">
        <f t="shared" si="17"/>
        <v>450</v>
      </c>
      <c r="V130">
        <v>450</v>
      </c>
    </row>
    <row r="131" spans="1:22" x14ac:dyDescent="0.25">
      <c r="A131" t="s">
        <v>172</v>
      </c>
      <c r="B131">
        <v>2015</v>
      </c>
      <c r="C131">
        <v>360000</v>
      </c>
      <c r="D131" t="s">
        <v>173</v>
      </c>
      <c r="E131">
        <v>100000</v>
      </c>
      <c r="F131" s="1">
        <v>42734</v>
      </c>
      <c r="G131">
        <f t="shared" ref="G131:G135" si="18">2017-B131</f>
        <v>2</v>
      </c>
      <c r="H131">
        <f t="shared" ref="H131:H135" si="19">2%*J131*C131</f>
        <v>7200</v>
      </c>
      <c r="I131">
        <f t="shared" ref="I131:I135" si="20">5%*C131*G131</f>
        <v>36000</v>
      </c>
      <c r="J131">
        <f t="shared" ref="J131:J135" si="21">ROUNDDOWN(E131/100000,0)</f>
        <v>1</v>
      </c>
      <c r="K131">
        <f t="shared" ref="K131:K135" si="22">C131-H131-I131</f>
        <v>316800</v>
      </c>
      <c r="L131">
        <f>FIND(" ",A131)</f>
        <v>6</v>
      </c>
      <c r="O131" t="str">
        <f>LEFT(A131,L131-1)</f>
        <v>Volvo</v>
      </c>
      <c r="P131">
        <v>2015</v>
      </c>
      <c r="Q131" t="s">
        <v>173</v>
      </c>
      <c r="R131" s="1" t="str">
        <f t="shared" ref="R131:R135" si="23">TEXT(F131,"DD-MM-RRR")</f>
        <v>30-12-2016</v>
      </c>
      <c r="S131">
        <f t="shared" ref="S131:S135" si="24">DATEVALUE(R131)</f>
        <v>42734</v>
      </c>
      <c r="T131">
        <f t="shared" ref="T131:T135" si="25">DATEVALUE("1-1-2017")</f>
        <v>42736</v>
      </c>
      <c r="U131">
        <f t="shared" ref="U131:U135" si="26">T131-S131</f>
        <v>2</v>
      </c>
      <c r="V131">
        <v>2</v>
      </c>
    </row>
    <row r="132" spans="1:22" x14ac:dyDescent="0.25">
      <c r="A132" t="s">
        <v>172</v>
      </c>
      <c r="B132">
        <v>2015</v>
      </c>
      <c r="C132">
        <v>360000</v>
      </c>
      <c r="D132" t="s">
        <v>174</v>
      </c>
      <c r="E132">
        <v>115000</v>
      </c>
      <c r="F132" s="1">
        <v>42734</v>
      </c>
      <c r="G132">
        <f t="shared" si="18"/>
        <v>2</v>
      </c>
      <c r="H132">
        <f t="shared" si="19"/>
        <v>7200</v>
      </c>
      <c r="I132">
        <f t="shared" si="20"/>
        <v>36000</v>
      </c>
      <c r="J132">
        <f t="shared" si="21"/>
        <v>1</v>
      </c>
      <c r="K132">
        <f t="shared" si="22"/>
        <v>316800</v>
      </c>
      <c r="L132">
        <f>FIND(" ",A132)</f>
        <v>6</v>
      </c>
      <c r="O132" t="str">
        <f>LEFT(A132,L132-1)</f>
        <v>Volvo</v>
      </c>
      <c r="P132">
        <v>2015</v>
      </c>
      <c r="Q132" t="s">
        <v>174</v>
      </c>
      <c r="R132" s="1" t="str">
        <f t="shared" si="23"/>
        <v>30-12-2016</v>
      </c>
      <c r="S132">
        <f t="shared" si="24"/>
        <v>42734</v>
      </c>
      <c r="T132">
        <f t="shared" si="25"/>
        <v>42736</v>
      </c>
      <c r="U132">
        <f t="shared" si="26"/>
        <v>2</v>
      </c>
      <c r="V132">
        <v>2</v>
      </c>
    </row>
    <row r="133" spans="1:22" x14ac:dyDescent="0.25">
      <c r="A133" t="s">
        <v>172</v>
      </c>
      <c r="B133">
        <v>2015</v>
      </c>
      <c r="C133">
        <v>360000</v>
      </c>
      <c r="D133" t="s">
        <v>175</v>
      </c>
      <c r="E133">
        <v>132000</v>
      </c>
      <c r="F133" s="1">
        <v>42734</v>
      </c>
      <c r="G133">
        <f t="shared" si="18"/>
        <v>2</v>
      </c>
      <c r="H133">
        <f t="shared" si="19"/>
        <v>7200</v>
      </c>
      <c r="I133">
        <f t="shared" si="20"/>
        <v>36000</v>
      </c>
      <c r="J133">
        <f t="shared" si="21"/>
        <v>1</v>
      </c>
      <c r="K133">
        <f t="shared" si="22"/>
        <v>316800</v>
      </c>
      <c r="L133">
        <f>FIND(" ",A133)</f>
        <v>6</v>
      </c>
      <c r="O133" t="str">
        <f>LEFT(A133,L133-1)</f>
        <v>Volvo</v>
      </c>
      <c r="P133">
        <v>2015</v>
      </c>
      <c r="Q133" t="s">
        <v>175</v>
      </c>
      <c r="R133" s="1" t="str">
        <f t="shared" si="23"/>
        <v>30-12-2016</v>
      </c>
      <c r="S133">
        <f t="shared" si="24"/>
        <v>42734</v>
      </c>
      <c r="T133">
        <f t="shared" si="25"/>
        <v>42736</v>
      </c>
      <c r="U133">
        <f t="shared" si="26"/>
        <v>2</v>
      </c>
      <c r="V133">
        <v>2</v>
      </c>
    </row>
    <row r="134" spans="1:22" x14ac:dyDescent="0.25">
      <c r="A134" t="s">
        <v>172</v>
      </c>
      <c r="B134">
        <v>2015</v>
      </c>
      <c r="C134">
        <v>360000</v>
      </c>
      <c r="D134" t="s">
        <v>176</v>
      </c>
      <c r="E134">
        <v>108000</v>
      </c>
      <c r="F134" s="1">
        <v>42734</v>
      </c>
      <c r="G134">
        <f t="shared" si="18"/>
        <v>2</v>
      </c>
      <c r="H134">
        <f t="shared" si="19"/>
        <v>7200</v>
      </c>
      <c r="I134">
        <f t="shared" si="20"/>
        <v>36000</v>
      </c>
      <c r="J134">
        <f t="shared" si="21"/>
        <v>1</v>
      </c>
      <c r="K134">
        <f t="shared" si="22"/>
        <v>316800</v>
      </c>
      <c r="L134">
        <f>FIND(" ",A134)</f>
        <v>6</v>
      </c>
      <c r="O134" t="str">
        <f>LEFT(A134,L134-1)</f>
        <v>Volvo</v>
      </c>
      <c r="P134">
        <v>2015</v>
      </c>
      <c r="Q134" t="s">
        <v>176</v>
      </c>
      <c r="R134" s="1" t="str">
        <f t="shared" si="23"/>
        <v>30-12-2016</v>
      </c>
      <c r="S134">
        <f t="shared" si="24"/>
        <v>42734</v>
      </c>
      <c r="T134">
        <f t="shared" si="25"/>
        <v>42736</v>
      </c>
      <c r="U134">
        <f t="shared" si="26"/>
        <v>2</v>
      </c>
      <c r="V134">
        <v>2</v>
      </c>
    </row>
    <row r="135" spans="1:22" x14ac:dyDescent="0.25">
      <c r="A135" t="s">
        <v>172</v>
      </c>
      <c r="B135">
        <v>2015</v>
      </c>
      <c r="C135">
        <v>360000</v>
      </c>
      <c r="D135" t="s">
        <v>177</v>
      </c>
      <c r="E135">
        <v>140000</v>
      </c>
      <c r="F135" s="1">
        <v>42734</v>
      </c>
      <c r="G135">
        <f t="shared" si="18"/>
        <v>2</v>
      </c>
      <c r="H135">
        <f t="shared" si="19"/>
        <v>7200</v>
      </c>
      <c r="I135">
        <f t="shared" si="20"/>
        <v>36000</v>
      </c>
      <c r="J135">
        <f t="shared" si="21"/>
        <v>1</v>
      </c>
      <c r="K135">
        <f t="shared" si="22"/>
        <v>316800</v>
      </c>
      <c r="L135">
        <f>FIND(" ",A135)</f>
        <v>6</v>
      </c>
      <c r="O135" t="str">
        <f>LEFT(A135,L135-1)</f>
        <v>Volvo</v>
      </c>
      <c r="P135">
        <v>2015</v>
      </c>
      <c r="Q135" t="s">
        <v>177</v>
      </c>
      <c r="R135" s="1" t="str">
        <f t="shared" si="23"/>
        <v>30-12-2016</v>
      </c>
      <c r="S135">
        <f t="shared" si="24"/>
        <v>42734</v>
      </c>
      <c r="T135">
        <f t="shared" si="25"/>
        <v>42736</v>
      </c>
      <c r="U135">
        <f t="shared" si="26"/>
        <v>2</v>
      </c>
      <c r="V135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3</vt:i4>
      </vt:variant>
      <vt:variant>
        <vt:lpstr>Zakresy nazwane</vt:lpstr>
      </vt:variant>
      <vt:variant>
        <vt:i4>2</vt:i4>
      </vt:variant>
    </vt:vector>
  </HeadingPairs>
  <TitlesOfParts>
    <vt:vector size="5" baseType="lpstr">
      <vt:lpstr>INFO</vt:lpstr>
      <vt:lpstr>5_3</vt:lpstr>
      <vt:lpstr>INFO2</vt:lpstr>
      <vt:lpstr>INFO!transport</vt:lpstr>
      <vt:lpstr>INFO2!transport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2021-03-22T13:53:47Z</dcterms:created>
  <dcterms:modified xsi:type="dcterms:W3CDTF">2021-03-22T14:55:19Z</dcterms:modified>
</cp:coreProperties>
</file>