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c\Desktop\STUDIA\Sem 6\PK\"/>
    </mc:Choice>
  </mc:AlternateContent>
  <xr:revisionPtr revIDLastSave="0" documentId="13_ncr:1_{769B7F1C-25F3-455E-9F22-588287667E57}" xr6:coauthVersionLast="47" xr6:coauthVersionMax="47" xr10:uidLastSave="{00000000-0000-0000-0000-000000000000}"/>
  <bookViews>
    <workbookView xWindow="28680" yWindow="-120" windowWidth="29040" windowHeight="15840" activeTab="2" xr2:uid="{A396ECB1-4894-4E58-9833-E28399DAFFC5}"/>
  </bookViews>
  <sheets>
    <sheet name="Wersja zredukowana" sheetId="1" r:id="rId1"/>
    <sheet name="Wersja rozszerzona" sheetId="5" r:id="rId2"/>
    <sheet name="Wersja bazow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5" l="1"/>
  <c r="N27" i="5" s="1"/>
  <c r="L27" i="5"/>
  <c r="M26" i="5"/>
  <c r="N26" i="5" s="1"/>
  <c r="L26" i="5"/>
  <c r="M25" i="5"/>
  <c r="N25" i="5" s="1"/>
  <c r="L25" i="5"/>
  <c r="M24" i="5"/>
  <c r="N24" i="5" s="1"/>
  <c r="L24" i="5"/>
  <c r="M23" i="5"/>
  <c r="N23" i="5" s="1"/>
  <c r="L23" i="5"/>
  <c r="M22" i="5"/>
  <c r="N22" i="5" s="1"/>
  <c r="L22" i="5"/>
  <c r="M21" i="5"/>
  <c r="N21" i="5" s="1"/>
  <c r="L21" i="5"/>
  <c r="M20" i="5"/>
  <c r="N20" i="5" s="1"/>
  <c r="L20" i="5"/>
  <c r="M19" i="5"/>
  <c r="N19" i="5" s="1"/>
  <c r="L19" i="5"/>
  <c r="M18" i="5"/>
  <c r="N18" i="5" s="1"/>
  <c r="L18" i="5"/>
  <c r="M17" i="5"/>
  <c r="N17" i="5" s="1"/>
  <c r="L17" i="5"/>
  <c r="M16" i="5"/>
  <c r="N16" i="5" s="1"/>
  <c r="L16" i="5"/>
  <c r="M15" i="5"/>
  <c r="N15" i="5" s="1"/>
  <c r="L15" i="5"/>
  <c r="M14" i="5"/>
  <c r="N14" i="5" s="1"/>
  <c r="L14" i="5"/>
  <c r="M13" i="5"/>
  <c r="N13" i="5" s="1"/>
  <c r="L13" i="5"/>
  <c r="M12" i="5"/>
  <c r="N12" i="5" s="1"/>
  <c r="L12" i="5"/>
  <c r="M11" i="5"/>
  <c r="N11" i="5" s="1"/>
  <c r="L11" i="5"/>
  <c r="M10" i="5"/>
  <c r="N10" i="5" s="1"/>
  <c r="L10" i="5"/>
  <c r="M9" i="5"/>
  <c r="N9" i="5" s="1"/>
  <c r="L9" i="5"/>
  <c r="M8" i="5"/>
  <c r="N8" i="5" s="1"/>
  <c r="L8" i="5"/>
  <c r="M7" i="5"/>
  <c r="N7" i="5" s="1"/>
  <c r="L7" i="5"/>
  <c r="M6" i="5"/>
  <c r="N6" i="5" s="1"/>
  <c r="L6" i="5"/>
  <c r="M5" i="5"/>
  <c r="N5" i="5" s="1"/>
  <c r="L5" i="5"/>
  <c r="N4" i="5"/>
  <c r="M4" i="5"/>
  <c r="L4" i="5"/>
  <c r="M27" i="1"/>
  <c r="N27" i="1" s="1"/>
  <c r="L27" i="1"/>
  <c r="M26" i="1"/>
  <c r="N26" i="1" s="1"/>
  <c r="L26" i="1"/>
  <c r="M25" i="1"/>
  <c r="N25" i="1" s="1"/>
  <c r="L25" i="1"/>
  <c r="M24" i="1"/>
  <c r="N24" i="1" s="1"/>
  <c r="L24" i="1"/>
  <c r="M23" i="1"/>
  <c r="N23" i="1" s="1"/>
  <c r="L23" i="1"/>
  <c r="M22" i="1"/>
  <c r="N22" i="1" s="1"/>
  <c r="L22" i="1"/>
  <c r="M21" i="1"/>
  <c r="N21" i="1" s="1"/>
  <c r="L21" i="1"/>
  <c r="M20" i="1"/>
  <c r="N20" i="1" s="1"/>
  <c r="L20" i="1"/>
  <c r="M19" i="1"/>
  <c r="N19" i="1" s="1"/>
  <c r="L19" i="1"/>
  <c r="M18" i="1"/>
  <c r="N18" i="1" s="1"/>
  <c r="L18" i="1"/>
  <c r="M17" i="1"/>
  <c r="N17" i="1" s="1"/>
  <c r="L17" i="1"/>
  <c r="M16" i="1"/>
  <c r="N16" i="1" s="1"/>
  <c r="L16" i="1"/>
  <c r="M15" i="1"/>
  <c r="N15" i="1" s="1"/>
  <c r="L15" i="1"/>
  <c r="M14" i="1"/>
  <c r="N14" i="1" s="1"/>
  <c r="L14" i="1"/>
  <c r="M13" i="1"/>
  <c r="N13" i="1" s="1"/>
  <c r="L13" i="1"/>
  <c r="M12" i="1"/>
  <c r="N12" i="1" s="1"/>
  <c r="L12" i="1"/>
  <c r="M11" i="1"/>
  <c r="N11" i="1" s="1"/>
  <c r="L11" i="1"/>
  <c r="M10" i="1"/>
  <c r="N10" i="1" s="1"/>
  <c r="L10" i="1"/>
  <c r="M9" i="1"/>
  <c r="N9" i="1" s="1"/>
  <c r="L9" i="1"/>
  <c r="M8" i="1"/>
  <c r="N8" i="1" s="1"/>
  <c r="L8" i="1"/>
  <c r="M7" i="1"/>
  <c r="N7" i="1" s="1"/>
  <c r="L7" i="1"/>
  <c r="M6" i="1"/>
  <c r="N6" i="1" s="1"/>
  <c r="L6" i="1"/>
  <c r="M5" i="1"/>
  <c r="N5" i="1" s="1"/>
  <c r="L5" i="1"/>
  <c r="M4" i="1"/>
  <c r="N4" i="1" s="1"/>
  <c r="L4" i="1"/>
  <c r="M27" i="4"/>
  <c r="N27" i="4" s="1"/>
  <c r="L27" i="4"/>
  <c r="M26" i="4"/>
  <c r="N26" i="4" s="1"/>
  <c r="L26" i="4"/>
  <c r="N25" i="4"/>
  <c r="M25" i="4"/>
  <c r="L25" i="4"/>
  <c r="M24" i="4"/>
  <c r="N24" i="4" s="1"/>
  <c r="L24" i="4"/>
  <c r="M23" i="4"/>
  <c r="N23" i="4" s="1"/>
  <c r="L23" i="4"/>
  <c r="M22" i="4"/>
  <c r="N22" i="4" s="1"/>
  <c r="L22" i="4"/>
  <c r="N21" i="4"/>
  <c r="M21" i="4"/>
  <c r="L21" i="4"/>
  <c r="M20" i="4"/>
  <c r="N20" i="4" s="1"/>
  <c r="L20" i="4"/>
  <c r="M19" i="4"/>
  <c r="N19" i="4" s="1"/>
  <c r="L19" i="4"/>
  <c r="M18" i="4"/>
  <c r="N18" i="4" s="1"/>
  <c r="L18" i="4"/>
  <c r="N17" i="4"/>
  <c r="M17" i="4"/>
  <c r="L17" i="4"/>
  <c r="M16" i="4"/>
  <c r="N16" i="4" s="1"/>
  <c r="L16" i="4"/>
  <c r="M15" i="4"/>
  <c r="N15" i="4" s="1"/>
  <c r="L15" i="4"/>
  <c r="M14" i="4"/>
  <c r="N14" i="4" s="1"/>
  <c r="L14" i="4"/>
  <c r="N13" i="4"/>
  <c r="M13" i="4"/>
  <c r="L13" i="4"/>
  <c r="M12" i="4"/>
  <c r="N12" i="4" s="1"/>
  <c r="L12" i="4"/>
  <c r="M11" i="4"/>
  <c r="N11" i="4" s="1"/>
  <c r="L11" i="4"/>
  <c r="M10" i="4"/>
  <c r="N10" i="4" s="1"/>
  <c r="L10" i="4"/>
  <c r="N9" i="4"/>
  <c r="M9" i="4"/>
  <c r="L9" i="4"/>
  <c r="M8" i="4"/>
  <c r="N8" i="4" s="1"/>
  <c r="L8" i="4"/>
  <c r="M7" i="4"/>
  <c r="M28" i="4" s="1"/>
  <c r="L7" i="4"/>
  <c r="M6" i="4"/>
  <c r="N6" i="4" s="1"/>
  <c r="L6" i="4"/>
  <c r="N5" i="4"/>
  <c r="M5" i="4"/>
  <c r="L5" i="4"/>
  <c r="M4" i="4"/>
  <c r="N4" i="4" s="1"/>
  <c r="L4" i="4"/>
  <c r="N28" i="5" l="1"/>
  <c r="M28" i="5"/>
  <c r="N7" i="4"/>
  <c r="N28" i="4" s="1"/>
  <c r="N28" i="1"/>
  <c r="M28" i="1"/>
</calcChain>
</file>

<file path=xl/sharedStrings.xml><?xml version="1.0" encoding="utf-8"?>
<sst xmlns="http://schemas.openxmlformats.org/spreadsheetml/2006/main" count="684" uniqueCount="150">
  <si>
    <t>Oznaczenie</t>
  </si>
  <si>
    <t>C1</t>
  </si>
  <si>
    <t>Komentarz</t>
  </si>
  <si>
    <t>Opis</t>
  </si>
  <si>
    <t>Cena dla dobranej ilości</t>
  </si>
  <si>
    <t>netto</t>
  </si>
  <si>
    <t>brutto</t>
  </si>
  <si>
    <t>Suma</t>
  </si>
  <si>
    <t>Producent</t>
  </si>
  <si>
    <t>Odnośnik do sklepu</t>
  </si>
  <si>
    <t>Sklep</t>
  </si>
  <si>
    <t>Oznaczenie producenta</t>
  </si>
  <si>
    <t>LP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</si>
  <si>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</si>
  <si>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</si>
  <si>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</si>
  <si>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</si>
  <si>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</si>
  <si>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</si>
  <si>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</si>
  <si>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</si>
  <si>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</si>
  <si>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</si>
  <si>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U1</t>
  </si>
  <si>
    <t>U2</t>
  </si>
  <si>
    <t>U3</t>
  </si>
  <si>
    <t>Kontroler CAN</t>
  </si>
  <si>
    <t>Transceiver CAN - fault tolerant</t>
  </si>
  <si>
    <t>Transceiver CAN - high speed</t>
  </si>
  <si>
    <t>MCP2515-I/P</t>
  </si>
  <si>
    <t>TJA1055T/C,518</t>
  </si>
  <si>
    <t>MCP2561-E/P</t>
  </si>
  <si>
    <t>Min. Liczba zakupu</t>
  </si>
  <si>
    <t>NXP</t>
  </si>
  <si>
    <t>TJA1055T/C</t>
  </si>
  <si>
    <t>TME</t>
  </si>
  <si>
    <t>Link</t>
  </si>
  <si>
    <t>MICROCHIP TECHNOLOGY</t>
  </si>
  <si>
    <t>D1</t>
  </si>
  <si>
    <t>PESD2IVN24-TR</t>
  </si>
  <si>
    <t>Dwukierunkowa dioda TVS</t>
  </si>
  <si>
    <t>NEXPERIA</t>
  </si>
  <si>
    <t>H1</t>
  </si>
  <si>
    <t>B82787C0104H002</t>
  </si>
  <si>
    <t>EPCOS</t>
  </si>
  <si>
    <t>Dławik common mode</t>
  </si>
  <si>
    <t>Y1</t>
  </si>
  <si>
    <t>20MHz</t>
  </si>
  <si>
    <t>20.00M-SMDHC49S</t>
  </si>
  <si>
    <t>Rezonator kwarcowy</t>
  </si>
  <si>
    <t>YIC</t>
  </si>
  <si>
    <t>15pF</t>
  </si>
  <si>
    <t>Kondensatory przy OSC</t>
  </si>
  <si>
    <t>R1, R2</t>
  </si>
  <si>
    <t>Terminacja w fault tolerant</t>
  </si>
  <si>
    <t>11.</t>
  </si>
  <si>
    <t>12.</t>
  </si>
  <si>
    <t>13.</t>
  </si>
  <si>
    <t>14.</t>
  </si>
  <si>
    <t>15.</t>
  </si>
  <si>
    <t>62 Ohm</t>
  </si>
  <si>
    <t>Terminacja w high speed</t>
  </si>
  <si>
    <t>300 ohm</t>
  </si>
  <si>
    <t>R10</t>
  </si>
  <si>
    <t>Rezystor SPLIT</t>
  </si>
  <si>
    <t>470pF</t>
  </si>
  <si>
    <t>Kondensator SPLIT</t>
  </si>
  <si>
    <t>10kOhm</t>
  </si>
  <si>
    <t>5V Rezystor RESET</t>
  </si>
  <si>
    <t>C7, C8</t>
  </si>
  <si>
    <t>150pF</t>
  </si>
  <si>
    <t>C5, C6</t>
  </si>
  <si>
    <t>Kondensatory filtrujące na CANx</t>
  </si>
  <si>
    <t>C2, C3, C4, C10</t>
  </si>
  <si>
    <t>Kondensatory przy zasilaniu</t>
  </si>
  <si>
    <t>16.</t>
  </si>
  <si>
    <t>17.</t>
  </si>
  <si>
    <t>18.</t>
  </si>
  <si>
    <t>19.</t>
  </si>
  <si>
    <t>20.</t>
  </si>
  <si>
    <t>21.</t>
  </si>
  <si>
    <t>22.</t>
  </si>
  <si>
    <t>23.</t>
  </si>
  <si>
    <t>SW1-SW8</t>
  </si>
  <si>
    <t>BOTLAND</t>
  </si>
  <si>
    <t>OEM</t>
  </si>
  <si>
    <t>UCC-04007</t>
  </si>
  <si>
    <t>Przełącznik 2 pozycyjny</t>
  </si>
  <si>
    <t>ON-ON</t>
  </si>
  <si>
    <t>D3</t>
  </si>
  <si>
    <t>Dioda LED ERROR</t>
  </si>
  <si>
    <t>RED</t>
  </si>
  <si>
    <t>LITEON</t>
  </si>
  <si>
    <t>LTL-307ELC</t>
  </si>
  <si>
    <t>R5</t>
  </si>
  <si>
    <t>Rezystor ograniczający LED</t>
  </si>
  <si>
    <t>R3</t>
  </si>
  <si>
    <t>Rezystor Vbat</t>
  </si>
  <si>
    <t>R4</t>
  </si>
  <si>
    <t>Pull-up RXD</t>
  </si>
  <si>
    <t>C9</t>
  </si>
  <si>
    <t>10nF</t>
  </si>
  <si>
    <t>D2</t>
  </si>
  <si>
    <t>1N4001</t>
  </si>
  <si>
    <t>Dioda Vbat</t>
  </si>
  <si>
    <t>Kondensator filtrujący Vbat</t>
  </si>
  <si>
    <t>PLH6, PLH7</t>
  </si>
  <si>
    <t>Dioda Zenera</t>
  </si>
  <si>
    <t>10 V</t>
  </si>
  <si>
    <t>Opcjonalna liczba</t>
  </si>
  <si>
    <t>Minimalna liczba</t>
  </si>
  <si>
    <t>Budżetowa liczba</t>
  </si>
  <si>
    <t>Liczba do kupienia</t>
  </si>
  <si>
    <t>Suma zakupów</t>
  </si>
  <si>
    <t>Czy kupować?</t>
  </si>
  <si>
    <t>nie</t>
  </si>
  <si>
    <t>tak</t>
  </si>
  <si>
    <t>CC-15/500</t>
  </si>
  <si>
    <t>500 Ohm /510</t>
  </si>
  <si>
    <t>CF1/4W-510R</t>
  </si>
  <si>
    <t>CF1/4W-62R</t>
  </si>
  <si>
    <t>link</t>
  </si>
  <si>
    <t>CF1/4WS-300R</t>
  </si>
  <si>
    <t>CF1/4W-10K</t>
  </si>
  <si>
    <t>CF1/4W-1K5</t>
  </si>
  <si>
    <t>SR PASSIVES</t>
  </si>
  <si>
    <t>1k4 - 1k6 Ohm/1k5</t>
  </si>
  <si>
    <t>1k - 2k Ohm/1k5</t>
  </si>
  <si>
    <t>nie (R5)</t>
  </si>
  <si>
    <t>PRZELBL1X3</t>
  </si>
  <si>
    <t>/</t>
  </si>
  <si>
    <t xml:space="preserve"> Link</t>
  </si>
  <si>
    <t>&gt;725 Ohm/1k5</t>
  </si>
  <si>
    <t>CC-470</t>
  </si>
  <si>
    <t>CC-151/500</t>
  </si>
  <si>
    <t>CCH-10N/2000V</t>
  </si>
  <si>
    <t>nie(^)</t>
  </si>
  <si>
    <t>^</t>
  </si>
  <si>
    <t>114uF/120u</t>
  </si>
  <si>
    <t>PANASONIC</t>
  </si>
  <si>
    <t>EEUFC1V121</t>
  </si>
  <si>
    <t>1N4001A RL101</t>
  </si>
  <si>
    <t>DC COMPONENTS</t>
  </si>
  <si>
    <t>BZX79-C10,113</t>
  </si>
  <si>
    <t>R6</t>
  </si>
  <si>
    <t>Rezystor WAKE</t>
  </si>
  <si>
    <t>CF1/4W-2K</t>
  </si>
  <si>
    <t>R7, R8</t>
  </si>
  <si>
    <t>R9</t>
  </si>
  <si>
    <t>&gt;1k8 Ohm/2k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</si>
</sst>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cf1_4w-62r/rezystory-tht/sr-passives/" TargetMode="External"/><Relationship Id="rId13" Type="http://schemas.openxmlformats.org/officeDocument/2006/relationships/hyperlink" Target="https://www.tme.eu/pl/details/cc-151_500/kondensatory-ceramiczne-tht/sr-passives/" TargetMode="External"/><Relationship Id="rId18" Type="http://schemas.openxmlformats.org/officeDocument/2006/relationships/hyperlink" Target="https://www.tme.eu/pl/details/tja1055t_c.518/uklady-scalone-interfejs-can/nxp/tja1055t-c-518/" TargetMode="External"/><Relationship Id="rId3" Type="http://schemas.openxmlformats.org/officeDocument/2006/relationships/hyperlink" Target="https://www.tme.eu/pl/details/rl101-dc/diody-uniwersalne-tht/dc-components/1n4001a-rl101/" TargetMode="External"/><Relationship Id="rId21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7" Type="http://schemas.openxmlformats.org/officeDocument/2006/relationships/hyperlink" Target="https://www.tme.eu/pl/details/cf1_4w-2k/rezystory-tht/sr-passives/" TargetMode="External"/><Relationship Id="rId12" Type="http://schemas.openxmlformats.org/officeDocument/2006/relationships/hyperlink" Target="https://www.tme.eu/pl/details/eeufc1v121/kondensatory-elektrolityczne-tht/panasonic/" TargetMode="External"/><Relationship Id="rId17" Type="http://schemas.openxmlformats.org/officeDocument/2006/relationships/hyperlink" Target="https://www.tme.eu/pl/details/b82787c0104h002/dlawiki-smd-pozostale/epcos/" TargetMode="External"/><Relationship Id="rId2" Type="http://schemas.openxmlformats.org/officeDocument/2006/relationships/hyperlink" Target="https://www.tme.eu/pl/details/ltl-307elc/diody-led-tht-okragle/liteon/" TargetMode="External"/><Relationship Id="rId16" Type="http://schemas.openxmlformats.org/officeDocument/2006/relationships/hyperlink" Target="https://www.tme.eu/pl/details/20.00m-smdhc49s/rezonatory-kwarcowe-smd/yic/" TargetMode="External"/><Relationship Id="rId20" Type="http://schemas.openxmlformats.org/officeDocument/2006/relationships/hyperlink" Target="https://www.tme.eu/pl/details/mcp2515-i_p/uklady-scalone-interfejs-can/microchip-technology/" TargetMode="External"/><Relationship Id="rId1" Type="http://schemas.openxmlformats.org/officeDocument/2006/relationships/hyperlink" Target="https://www.tme.eu/pl/details/pesd2ivn24-tr/diody-transil-smd-dwukierunkowe/nexperia/" TargetMode="External"/><Relationship Id="rId6" Type="http://schemas.openxmlformats.org/officeDocument/2006/relationships/hyperlink" Target="https://www.tme.eu/pl/details/cf1_4w-1k5/rezystory-tht/sr-passives/" TargetMode="External"/><Relationship Id="rId11" Type="http://schemas.openxmlformats.org/officeDocument/2006/relationships/hyperlink" Target="https://www.tme.eu/pl/details/cc-470/kondensatory-ceramiczne-tht/sr-passives/" TargetMode="External"/><Relationship Id="rId5" Type="http://schemas.openxmlformats.org/officeDocument/2006/relationships/hyperlink" Target="https://www.tme.eu/pl/details/cf1_4w-510r/rezystory-tht/sr-passives/" TargetMode="External"/><Relationship Id="rId15" Type="http://schemas.openxmlformats.org/officeDocument/2006/relationships/hyperlink" Target="https://www.tme.eu/pl/details/cch-10n_2000v/kondensatory-ceramiczne-tht/sr-passiv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tme.eu/pl/details/cf1_4w-10k/rezystory-tht/sr-passives/" TargetMode="External"/><Relationship Id="rId19" Type="http://schemas.openxmlformats.org/officeDocument/2006/relationships/hyperlink" Target="https://www.tme.eu/pl/details/mcp2561-e_p/uklady-scalone-interfejs-can/microchip-technology/" TargetMode="External"/><Relationship Id="rId4" Type="http://schemas.openxmlformats.org/officeDocument/2006/relationships/hyperlink" Target="https://www.tme.eu/pl/details/bzx79-c10.113/diody-zenera-tht/nexperia/bzx79-c10-113/" TargetMode="External"/><Relationship Id="rId9" Type="http://schemas.openxmlformats.org/officeDocument/2006/relationships/hyperlink" Target="https://www.tme.eu/pl/details/cf1_4ws-300r/rezystory-tht/sr-passives/" TargetMode="External"/><Relationship Id="rId14" Type="http://schemas.openxmlformats.org/officeDocument/2006/relationships/hyperlink" Target="https://www.tme.eu/pl/details/cc-15_500/kondensatory-ceramiczne-tht/sr-passives/" TargetMode="External"/><Relationship Id="rId22" Type="http://schemas.openxmlformats.org/officeDocument/2006/relationships/hyperlink" Target="https://www.tme.eu/pl/details/przelbl1x3/przelaczniki-dzwigniow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cf1_4w-62r/rezystory-tht/sr-passives/" TargetMode="External"/><Relationship Id="rId13" Type="http://schemas.openxmlformats.org/officeDocument/2006/relationships/hyperlink" Target="https://www.tme.eu/pl/details/cc-151_500/kondensatory-ceramiczne-tht/sr-passives/" TargetMode="External"/><Relationship Id="rId18" Type="http://schemas.openxmlformats.org/officeDocument/2006/relationships/hyperlink" Target="https://www.tme.eu/pl/details/tja1055t_c.518/uklady-scalone-interfejs-can/nxp/tja1055t-c-518/" TargetMode="External"/><Relationship Id="rId3" Type="http://schemas.openxmlformats.org/officeDocument/2006/relationships/hyperlink" Target="https://www.tme.eu/pl/details/rl101-dc/diody-uniwersalne-tht/dc-components/1n4001a-rl101/" TargetMode="External"/><Relationship Id="rId21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7" Type="http://schemas.openxmlformats.org/officeDocument/2006/relationships/hyperlink" Target="https://www.tme.eu/pl/details/cf1_4w-2k/rezystory-tht/sr-passives/" TargetMode="External"/><Relationship Id="rId12" Type="http://schemas.openxmlformats.org/officeDocument/2006/relationships/hyperlink" Target="https://www.tme.eu/pl/details/eeufc1v121/kondensatory-elektrolityczne-tht/panasonic/" TargetMode="External"/><Relationship Id="rId17" Type="http://schemas.openxmlformats.org/officeDocument/2006/relationships/hyperlink" Target="https://www.tme.eu/pl/details/b82787c0104h002/dlawiki-smd-pozostale/epcos/" TargetMode="External"/><Relationship Id="rId2" Type="http://schemas.openxmlformats.org/officeDocument/2006/relationships/hyperlink" Target="https://www.tme.eu/pl/details/ltl-307elc/diody-led-tht-okragle/liteon/" TargetMode="External"/><Relationship Id="rId16" Type="http://schemas.openxmlformats.org/officeDocument/2006/relationships/hyperlink" Target="https://www.tme.eu/pl/details/20.00m-smdhc49s/rezonatory-kwarcowe-smd/yic/" TargetMode="External"/><Relationship Id="rId20" Type="http://schemas.openxmlformats.org/officeDocument/2006/relationships/hyperlink" Target="https://www.tme.eu/pl/details/mcp2515-i_p/uklady-scalone-interfejs-can/microchip-technology/" TargetMode="External"/><Relationship Id="rId1" Type="http://schemas.openxmlformats.org/officeDocument/2006/relationships/hyperlink" Target="https://www.tme.eu/pl/details/pesd2ivn24-tr/diody-transil-smd-dwukierunkowe/nexperia/" TargetMode="External"/><Relationship Id="rId6" Type="http://schemas.openxmlformats.org/officeDocument/2006/relationships/hyperlink" Target="https://www.tme.eu/pl/details/cf1_4w-1k5/rezystory-tht/sr-passives/" TargetMode="External"/><Relationship Id="rId11" Type="http://schemas.openxmlformats.org/officeDocument/2006/relationships/hyperlink" Target="https://www.tme.eu/pl/details/cc-470/kondensatory-ceramiczne-tht/sr-passives/" TargetMode="External"/><Relationship Id="rId5" Type="http://schemas.openxmlformats.org/officeDocument/2006/relationships/hyperlink" Target="https://www.tme.eu/pl/details/cf1_4w-510r/rezystory-tht/sr-passives/" TargetMode="External"/><Relationship Id="rId15" Type="http://schemas.openxmlformats.org/officeDocument/2006/relationships/hyperlink" Target="https://www.tme.eu/pl/details/cch-10n_2000v/kondensatory-ceramiczne-tht/sr-passives/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tme.eu/pl/details/cf1_4w-10k/rezystory-tht/sr-passives/" TargetMode="External"/><Relationship Id="rId19" Type="http://schemas.openxmlformats.org/officeDocument/2006/relationships/hyperlink" Target="https://www.tme.eu/pl/details/mcp2561-e_p/uklady-scalone-interfejs-can/microchip-technology/" TargetMode="External"/><Relationship Id="rId4" Type="http://schemas.openxmlformats.org/officeDocument/2006/relationships/hyperlink" Target="https://www.tme.eu/pl/details/bzx79-c10.113/diody-zenera-tht/nexperia/bzx79-c10-113/" TargetMode="External"/><Relationship Id="rId9" Type="http://schemas.openxmlformats.org/officeDocument/2006/relationships/hyperlink" Target="https://www.tme.eu/pl/details/cf1_4ws-300r/rezystory-tht/sr-passives/" TargetMode="External"/><Relationship Id="rId14" Type="http://schemas.openxmlformats.org/officeDocument/2006/relationships/hyperlink" Target="https://www.tme.eu/pl/details/cc-15_500/kondensatory-ceramiczne-tht/sr-passives/" TargetMode="External"/><Relationship Id="rId22" Type="http://schemas.openxmlformats.org/officeDocument/2006/relationships/hyperlink" Target="https://www.tme.eu/pl/details/przelbl1x3/przelaczniki-dzwigniow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ltl-307elc/diody-led-tht-okragle/liteon/" TargetMode="External"/><Relationship Id="rId13" Type="http://schemas.openxmlformats.org/officeDocument/2006/relationships/hyperlink" Target="https://www.tme.eu/pl/details/cf1_4w-10k/rezystory-tht/sr-passives/" TargetMode="External"/><Relationship Id="rId18" Type="http://schemas.openxmlformats.org/officeDocument/2006/relationships/hyperlink" Target="https://www.tme.eu/pl/details/cch-10n_2000v/kondensatory-ceramiczne-tht/sr-passives/" TargetMode="External"/><Relationship Id="rId3" Type="http://schemas.openxmlformats.org/officeDocument/2006/relationships/hyperlink" Target="https://www.tme.eu/pl/details/mcp2515-i_p/uklady-scalone-interfejs-can/microchip-technology/" TargetMode="External"/><Relationship Id="rId21" Type="http://schemas.openxmlformats.org/officeDocument/2006/relationships/hyperlink" Target="https://www.tme.eu/pl/details/bzx79-c10.113/diody-zenera-tht/nexperia/bzx79-c10-113/" TargetMode="External"/><Relationship Id="rId7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12" Type="http://schemas.openxmlformats.org/officeDocument/2006/relationships/hyperlink" Target="https://www.tme.eu/pl/details/cf1_4ws-300r/rezystory-tht/sr-passives/" TargetMode="External"/><Relationship Id="rId17" Type="http://schemas.openxmlformats.org/officeDocument/2006/relationships/hyperlink" Target="https://www.tme.eu/pl/details/cc-151_500/kondensatory-ceramiczne-tht/sr-passives/" TargetMode="External"/><Relationship Id="rId2" Type="http://schemas.openxmlformats.org/officeDocument/2006/relationships/hyperlink" Target="https://www.tme.eu/pl/details/mcp2561-e_p/uklady-scalone-interfejs-can/microchip-technology/" TargetMode="External"/><Relationship Id="rId16" Type="http://schemas.openxmlformats.org/officeDocument/2006/relationships/hyperlink" Target="https://www.tme.eu/pl/details/cc-470/kondensatory-ceramiczne-tht/sr-passives/" TargetMode="External"/><Relationship Id="rId20" Type="http://schemas.openxmlformats.org/officeDocument/2006/relationships/hyperlink" Target="https://www.tme.eu/pl/details/rl101-dc/diody-uniwersalne-tht/dc-components/1n4001a-rl101/" TargetMode="External"/><Relationship Id="rId1" Type="http://schemas.openxmlformats.org/officeDocument/2006/relationships/hyperlink" Target="https://www.tme.eu/pl/details/tja1055t_c.518/uklady-scalone-interfejs-can/nxp/tja1055t-c-518/" TargetMode="External"/><Relationship Id="rId6" Type="http://schemas.openxmlformats.org/officeDocument/2006/relationships/hyperlink" Target="https://www.tme.eu/pl/details/20.00m-smdhc49s/rezonatory-kwarcowe-smd/yic/" TargetMode="External"/><Relationship Id="rId11" Type="http://schemas.openxmlformats.org/officeDocument/2006/relationships/hyperlink" Target="https://www.tme.eu/pl/details/cf1_4w-62r/rezystory-tht/sr-passives/" TargetMode="External"/><Relationship Id="rId5" Type="http://schemas.openxmlformats.org/officeDocument/2006/relationships/hyperlink" Target="https://www.tme.eu/pl/details/b82787c0104h002/dlawiki-smd-pozostale/epcos/" TargetMode="External"/><Relationship Id="rId15" Type="http://schemas.openxmlformats.org/officeDocument/2006/relationships/hyperlink" Target="https://www.tme.eu/pl/details/przelbl1x3/przelaczniki-dzwigniowe/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tme.eu/pl/details/cf1_4w-510r/rezystory-tht/sr-passives/" TargetMode="External"/><Relationship Id="rId19" Type="http://schemas.openxmlformats.org/officeDocument/2006/relationships/hyperlink" Target="https://www.tme.eu/pl/details/eeufc1v121/kondensatory-elektrolityczne-tht/panasonic/" TargetMode="External"/><Relationship Id="rId4" Type="http://schemas.openxmlformats.org/officeDocument/2006/relationships/hyperlink" Target="https://www.tme.eu/pl/details/pesd2ivn24-tr/diody-transil-smd-dwukierunkowe/nexperia/" TargetMode="External"/><Relationship Id="rId9" Type="http://schemas.openxmlformats.org/officeDocument/2006/relationships/hyperlink" Target="https://www.tme.eu/pl/details/cc-15_500/kondensatory-ceramiczne-tht/sr-passives/" TargetMode="External"/><Relationship Id="rId14" Type="http://schemas.openxmlformats.org/officeDocument/2006/relationships/hyperlink" Target="https://www.tme.eu/pl/details/cf1_4w-1k5/rezystory-tht/sr-passives/" TargetMode="External"/><Relationship Id="rId22" Type="http://schemas.openxmlformats.org/officeDocument/2006/relationships/hyperlink" Target="https://www.tme.eu/pl/details/cf1_4w-2k/rezystory-tht/sr-pass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10D5-0354-4783-93F4-D1EE6B5D40C8}">
  <dimension ref="A2:R53"/>
  <sheetViews>
    <sheetView zoomScaleNormal="100" workbookViewId="0">
      <selection activeCell="C34" sqref="C34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bestFit="1" customWidth="1"/>
    <col min="5" max="5" width="11.28515625" style="7" hidden="1" customWidth="1"/>
    <col min="6" max="7" width="11" hidden="1" customWidth="1"/>
    <col min="8" max="8" width="10.85546875" hidden="1" customWidth="1"/>
    <col min="9" max="9" width="9.42578125" customWidth="1"/>
    <col min="10" max="10" width="10" customWidth="1"/>
    <col min="11" max="11" width="11.140625" customWidth="1"/>
    <col min="12" max="12" width="10.28515625" customWidth="1"/>
    <col min="13" max="13" width="7.28515625" customWidth="1"/>
    <col min="14" max="14" width="8" customWidth="1"/>
    <col min="15" max="15" width="23.85546875" hidden="1" customWidth="1"/>
    <col min="16" max="16" width="16.85546875" hidden="1" customWidth="1"/>
    <col min="17" max="17" width="9.85546875" customWidth="1"/>
    <col min="18" max="18" width="10.140625" customWidth="1"/>
  </cols>
  <sheetData>
    <row r="2" spans="1:18" ht="15" customHeight="1" x14ac:dyDescent="0.25">
      <c r="A2" s="15" t="s">
        <v>12</v>
      </c>
      <c r="B2" s="15" t="s">
        <v>0</v>
      </c>
      <c r="C2" s="15" t="s">
        <v>2</v>
      </c>
      <c r="D2" s="15" t="s">
        <v>3</v>
      </c>
      <c r="E2" s="14" t="s">
        <v>109</v>
      </c>
      <c r="F2" s="14" t="s">
        <v>110</v>
      </c>
      <c r="G2" s="12" t="s">
        <v>111</v>
      </c>
      <c r="H2" s="12" t="s">
        <v>32</v>
      </c>
      <c r="I2" s="14" t="s">
        <v>112</v>
      </c>
      <c r="J2" s="22" t="s">
        <v>114</v>
      </c>
      <c r="K2" s="15" t="s">
        <v>4</v>
      </c>
      <c r="L2" s="15"/>
      <c r="M2" s="15" t="s">
        <v>7</v>
      </c>
      <c r="N2" s="15"/>
      <c r="O2" s="13" t="s">
        <v>8</v>
      </c>
      <c r="P2" s="12" t="s">
        <v>11</v>
      </c>
      <c r="Q2" s="15" t="s">
        <v>10</v>
      </c>
      <c r="R2" s="12" t="s">
        <v>9</v>
      </c>
    </row>
    <row r="3" spans="1:18" x14ac:dyDescent="0.25">
      <c r="A3" s="15"/>
      <c r="B3" s="15"/>
      <c r="C3" s="15"/>
      <c r="D3" s="15"/>
      <c r="E3" s="14"/>
      <c r="F3" s="14"/>
      <c r="G3" s="12"/>
      <c r="H3" s="12"/>
      <c r="I3" s="14"/>
      <c r="J3" s="22"/>
      <c r="K3" s="1" t="s">
        <v>5</v>
      </c>
      <c r="L3" s="1" t="s">
        <v>6</v>
      </c>
      <c r="M3" s="1" t="s">
        <v>5</v>
      </c>
      <c r="N3" s="1" t="s">
        <v>6</v>
      </c>
      <c r="O3" s="13"/>
      <c r="P3" s="12"/>
      <c r="Q3" s="15"/>
      <c r="R3" s="12"/>
    </row>
    <row r="4" spans="1:18" x14ac:dyDescent="0.25">
      <c r="A4" s="2" t="s">
        <v>13</v>
      </c>
      <c r="B4" s="2" t="s">
        <v>23</v>
      </c>
      <c r="C4" s="2" t="s">
        <v>29</v>
      </c>
      <c r="D4" s="2" t="s">
        <v>26</v>
      </c>
      <c r="E4" s="6">
        <v>11</v>
      </c>
      <c r="F4" s="3">
        <v>11</v>
      </c>
      <c r="G4" s="3">
        <v>11</v>
      </c>
      <c r="H4" s="3">
        <v>1</v>
      </c>
      <c r="I4" s="3">
        <v>11</v>
      </c>
      <c r="J4" s="23" t="s">
        <v>116</v>
      </c>
      <c r="K4" s="4">
        <v>10.95</v>
      </c>
      <c r="L4" s="4">
        <f>K4*1.23</f>
        <v>13.468499999999999</v>
      </c>
      <c r="M4" s="9">
        <f>IF($J4="TAK",$K4*$I4,0)</f>
        <v>120.44999999999999</v>
      </c>
      <c r="N4" s="9">
        <f>$M4*1.23</f>
        <v>148.15349999999998</v>
      </c>
      <c r="O4" s="8" t="s">
        <v>37</v>
      </c>
      <c r="P4" s="3" t="s">
        <v>29</v>
      </c>
      <c r="Q4" s="3" t="s">
        <v>35</v>
      </c>
      <c r="R4" s="5" t="s">
        <v>36</v>
      </c>
    </row>
    <row r="5" spans="1:18" x14ac:dyDescent="0.25">
      <c r="A5" s="2" t="s">
        <v>14</v>
      </c>
      <c r="B5" s="2" t="s">
        <v>24</v>
      </c>
      <c r="C5" s="2" t="s">
        <v>34</v>
      </c>
      <c r="D5" s="2" t="s">
        <v>27</v>
      </c>
      <c r="E5" s="6">
        <v>3</v>
      </c>
      <c r="F5" s="3">
        <v>3</v>
      </c>
      <c r="G5" s="3">
        <v>3</v>
      </c>
      <c r="H5" s="3">
        <v>1</v>
      </c>
      <c r="I5" s="3">
        <v>3</v>
      </c>
      <c r="J5" s="23" t="s">
        <v>116</v>
      </c>
      <c r="K5" s="4">
        <v>11.83</v>
      </c>
      <c r="L5" s="4">
        <f t="shared" ref="L5:L19" si="0">K5*1.23</f>
        <v>14.5509</v>
      </c>
      <c r="M5" s="9">
        <f t="shared" ref="M5:M6" si="1">IF($J5="TAK",$K5*$I5,0)</f>
        <v>35.49</v>
      </c>
      <c r="N5" s="9">
        <f t="shared" ref="N5:N8" si="2">$M5*1.23</f>
        <v>43.652700000000003</v>
      </c>
      <c r="O5" s="8" t="s">
        <v>33</v>
      </c>
      <c r="P5" s="3" t="s">
        <v>30</v>
      </c>
      <c r="Q5" s="3" t="s">
        <v>35</v>
      </c>
      <c r="R5" s="5" t="s">
        <v>36</v>
      </c>
    </row>
    <row r="6" spans="1:18" x14ac:dyDescent="0.25">
      <c r="A6" s="2" t="s">
        <v>15</v>
      </c>
      <c r="B6" s="2" t="s">
        <v>25</v>
      </c>
      <c r="C6" s="2" t="s">
        <v>31</v>
      </c>
      <c r="D6" s="2" t="s">
        <v>28</v>
      </c>
      <c r="E6" s="6">
        <v>8</v>
      </c>
      <c r="F6" s="3">
        <v>8</v>
      </c>
      <c r="G6" s="3">
        <v>8</v>
      </c>
      <c r="H6" s="3">
        <v>1</v>
      </c>
      <c r="I6" s="3">
        <v>8</v>
      </c>
      <c r="J6" s="23" t="s">
        <v>116</v>
      </c>
      <c r="K6" s="4">
        <v>5.67</v>
      </c>
      <c r="L6" s="4">
        <f t="shared" si="0"/>
        <v>6.9741</v>
      </c>
      <c r="M6" s="9">
        <f>IF($J6="TAK",$K6*$I6,0)</f>
        <v>45.36</v>
      </c>
      <c r="N6" s="9">
        <f t="shared" si="2"/>
        <v>55.7928</v>
      </c>
      <c r="O6" s="8" t="s">
        <v>37</v>
      </c>
      <c r="P6" s="3" t="s">
        <v>31</v>
      </c>
      <c r="Q6" s="3" t="s">
        <v>35</v>
      </c>
      <c r="R6" s="5" t="s">
        <v>36</v>
      </c>
    </row>
    <row r="7" spans="1:18" x14ac:dyDescent="0.25">
      <c r="A7" s="2" t="s">
        <v>16</v>
      </c>
      <c r="B7" s="2" t="s">
        <v>42</v>
      </c>
      <c r="C7" s="2" t="s">
        <v>43</v>
      </c>
      <c r="D7" s="2" t="s">
        <v>45</v>
      </c>
      <c r="E7" s="6">
        <v>11</v>
      </c>
      <c r="F7" s="3">
        <v>5</v>
      </c>
      <c r="G7" s="3">
        <v>0</v>
      </c>
      <c r="H7" s="3">
        <v>1</v>
      </c>
      <c r="I7" s="3">
        <v>5</v>
      </c>
      <c r="J7" s="23" t="s">
        <v>116</v>
      </c>
      <c r="K7" s="4">
        <v>5.5638500000000004</v>
      </c>
      <c r="L7" s="4">
        <f t="shared" si="0"/>
        <v>6.8435355000000007</v>
      </c>
      <c r="M7" s="9">
        <f t="shared" ref="M7:M8" si="3">IF($J7="TAK",$K7*$I7,0)</f>
        <v>27.819250000000004</v>
      </c>
      <c r="N7" s="9">
        <f t="shared" si="2"/>
        <v>34.217677500000008</v>
      </c>
      <c r="O7" s="8" t="s">
        <v>44</v>
      </c>
      <c r="P7" s="3" t="s">
        <v>43</v>
      </c>
      <c r="Q7" s="3" t="s">
        <v>35</v>
      </c>
      <c r="R7" s="5" t="s">
        <v>36</v>
      </c>
    </row>
    <row r="8" spans="1:18" x14ac:dyDescent="0.25">
      <c r="A8" s="2" t="s">
        <v>17</v>
      </c>
      <c r="B8" s="2" t="s">
        <v>46</v>
      </c>
      <c r="C8" s="2" t="s">
        <v>47</v>
      </c>
      <c r="D8" s="2" t="s">
        <v>49</v>
      </c>
      <c r="E8" s="6">
        <v>11</v>
      </c>
      <c r="F8" s="3">
        <v>11</v>
      </c>
      <c r="G8" s="3">
        <v>11</v>
      </c>
      <c r="H8" s="3">
        <v>2</v>
      </c>
      <c r="I8" s="3">
        <v>11</v>
      </c>
      <c r="J8" s="23" t="s">
        <v>116</v>
      </c>
      <c r="K8" s="4">
        <v>1.0218</v>
      </c>
      <c r="L8" s="4">
        <f t="shared" si="0"/>
        <v>1.2568140000000001</v>
      </c>
      <c r="M8" s="9">
        <f t="shared" si="3"/>
        <v>11.239800000000001</v>
      </c>
      <c r="N8" s="9">
        <f t="shared" si="2"/>
        <v>13.824954</v>
      </c>
      <c r="O8" s="8" t="s">
        <v>50</v>
      </c>
      <c r="P8" s="3" t="s">
        <v>48</v>
      </c>
      <c r="Q8" s="3" t="s">
        <v>35</v>
      </c>
      <c r="R8" s="5" t="s">
        <v>36</v>
      </c>
    </row>
    <row r="9" spans="1:18" x14ac:dyDescent="0.25">
      <c r="A9" s="2" t="s">
        <v>18</v>
      </c>
      <c r="B9" s="2" t="s">
        <v>38</v>
      </c>
      <c r="C9" s="2" t="s">
        <v>39</v>
      </c>
      <c r="D9" s="2" t="s">
        <v>40</v>
      </c>
      <c r="E9" s="6">
        <v>11</v>
      </c>
      <c r="F9" s="3">
        <v>6</v>
      </c>
      <c r="G9" s="3">
        <v>0</v>
      </c>
      <c r="H9" s="3">
        <v>5</v>
      </c>
      <c r="I9" s="3">
        <v>11</v>
      </c>
      <c r="J9" s="23" t="s">
        <v>116</v>
      </c>
      <c r="K9" s="4">
        <v>0.77100000000000002</v>
      </c>
      <c r="L9" s="4">
        <f t="shared" si="0"/>
        <v>0.94833000000000001</v>
      </c>
      <c r="M9" s="9">
        <f>IF($J9="TAK",$K9*$I9,0)</f>
        <v>8.4809999999999999</v>
      </c>
      <c r="N9" s="9">
        <f>$M9*1.23</f>
        <v>10.43163</v>
      </c>
      <c r="O9" s="8" t="s">
        <v>41</v>
      </c>
      <c r="P9" s="3" t="s">
        <v>39</v>
      </c>
      <c r="Q9" s="3" t="s">
        <v>35</v>
      </c>
      <c r="R9" s="5" t="s">
        <v>36</v>
      </c>
    </row>
    <row r="10" spans="1:18" x14ac:dyDescent="0.25">
      <c r="A10" s="2" t="s">
        <v>19</v>
      </c>
      <c r="B10" s="2" t="s">
        <v>102</v>
      </c>
      <c r="C10" s="2" t="s">
        <v>103</v>
      </c>
      <c r="D10" s="2" t="s">
        <v>104</v>
      </c>
      <c r="E10" s="6">
        <v>3</v>
      </c>
      <c r="F10" s="3">
        <v>3</v>
      </c>
      <c r="G10" s="3">
        <v>3</v>
      </c>
      <c r="H10" s="3">
        <v>25</v>
      </c>
      <c r="I10" s="3">
        <v>25</v>
      </c>
      <c r="J10" s="23" t="s">
        <v>116</v>
      </c>
      <c r="K10" s="3">
        <v>0.13782</v>
      </c>
      <c r="L10" s="4">
        <f t="shared" si="0"/>
        <v>0.16951859999999999</v>
      </c>
      <c r="M10" s="9">
        <f>IF($J10="TAK",$K10*$I10,0)</f>
        <v>3.4455</v>
      </c>
      <c r="N10" s="9">
        <f>$M10*1.23</f>
        <v>4.237965</v>
      </c>
      <c r="O10" s="8" t="s">
        <v>142</v>
      </c>
      <c r="P10" s="3" t="s">
        <v>141</v>
      </c>
      <c r="Q10" s="3" t="s">
        <v>35</v>
      </c>
      <c r="R10" s="10" t="s">
        <v>36</v>
      </c>
    </row>
    <row r="11" spans="1:18" x14ac:dyDescent="0.25">
      <c r="A11" s="2" t="s">
        <v>20</v>
      </c>
      <c r="B11" s="2" t="s">
        <v>89</v>
      </c>
      <c r="C11" s="2" t="s">
        <v>91</v>
      </c>
      <c r="D11" s="2" t="s">
        <v>90</v>
      </c>
      <c r="E11" s="6">
        <v>3</v>
      </c>
      <c r="F11" s="3">
        <v>3</v>
      </c>
      <c r="G11" s="3">
        <v>0</v>
      </c>
      <c r="H11" s="3">
        <v>10</v>
      </c>
      <c r="I11" s="3">
        <v>10</v>
      </c>
      <c r="J11" s="23" t="s">
        <v>116</v>
      </c>
      <c r="K11" s="3">
        <v>0.34429999999999999</v>
      </c>
      <c r="L11" s="4">
        <f t="shared" si="0"/>
        <v>0.423489</v>
      </c>
      <c r="M11" s="9">
        <f>IF($J11="TAK",$K11*$I11,0)</f>
        <v>3.4430000000000001</v>
      </c>
      <c r="N11" s="9">
        <f>$M11*1.23</f>
        <v>4.23489</v>
      </c>
      <c r="O11" s="8" t="s">
        <v>92</v>
      </c>
      <c r="P11" s="3" t="s">
        <v>93</v>
      </c>
      <c r="Q11" s="3" t="s">
        <v>35</v>
      </c>
      <c r="R11" s="5" t="s">
        <v>36</v>
      </c>
    </row>
    <row r="12" spans="1:18" x14ac:dyDescent="0.25">
      <c r="A12" s="2" t="s">
        <v>21</v>
      </c>
      <c r="B12" s="2" t="s">
        <v>106</v>
      </c>
      <c r="C12" s="2" t="s">
        <v>108</v>
      </c>
      <c r="D12" s="2" t="s">
        <v>107</v>
      </c>
      <c r="E12" s="6">
        <v>22</v>
      </c>
      <c r="F12" s="3">
        <v>0</v>
      </c>
      <c r="G12" s="3">
        <v>0</v>
      </c>
      <c r="H12" s="3">
        <v>25</v>
      </c>
      <c r="I12" s="3">
        <v>25</v>
      </c>
      <c r="J12" s="23" t="s">
        <v>115</v>
      </c>
      <c r="K12" s="3">
        <v>0.16220000000000001</v>
      </c>
      <c r="L12" s="4">
        <f t="shared" si="0"/>
        <v>0.19950600000000002</v>
      </c>
      <c r="M12" s="9">
        <f>IF($J12="TAK",$K12*$I12,0)</f>
        <v>0</v>
      </c>
      <c r="N12" s="9">
        <f>$M12*1.23</f>
        <v>0</v>
      </c>
      <c r="O12" s="8" t="s">
        <v>41</v>
      </c>
      <c r="P12" s="3" t="s">
        <v>143</v>
      </c>
      <c r="Q12" s="3" t="s">
        <v>35</v>
      </c>
      <c r="R12" s="10" t="s">
        <v>36</v>
      </c>
    </row>
    <row r="13" spans="1:18" x14ac:dyDescent="0.25">
      <c r="A13" s="2" t="s">
        <v>22</v>
      </c>
      <c r="B13" s="2" t="s">
        <v>53</v>
      </c>
      <c r="C13" s="2" t="s">
        <v>118</v>
      </c>
      <c r="D13" s="2" t="s">
        <v>54</v>
      </c>
      <c r="E13" s="6">
        <v>6</v>
      </c>
      <c r="F13" s="3">
        <v>6</v>
      </c>
      <c r="G13" s="3">
        <v>6</v>
      </c>
      <c r="H13" s="3">
        <v>100</v>
      </c>
      <c r="I13" s="3">
        <v>100</v>
      </c>
      <c r="J13" s="23" t="s">
        <v>116</v>
      </c>
      <c r="K13" s="3">
        <v>3.6060000000000002E-2</v>
      </c>
      <c r="L13" s="4">
        <f t="shared" si="0"/>
        <v>4.4353799999999999E-2</v>
      </c>
      <c r="M13" s="9">
        <f>IF($J13="TAK",$K13*$I13,0)</f>
        <v>3.6060000000000003</v>
      </c>
      <c r="N13" s="9">
        <f>$M13*1.23</f>
        <v>4.4353800000000003</v>
      </c>
      <c r="O13" s="8" t="s">
        <v>125</v>
      </c>
      <c r="P13" s="3" t="s">
        <v>119</v>
      </c>
      <c r="Q13" s="3" t="s">
        <v>35</v>
      </c>
      <c r="R13" s="5" t="s">
        <v>36</v>
      </c>
    </row>
    <row r="14" spans="1:18" x14ac:dyDescent="0.25">
      <c r="A14" s="2" t="s">
        <v>55</v>
      </c>
      <c r="B14" s="2" t="s">
        <v>96</v>
      </c>
      <c r="C14" s="2" t="s">
        <v>127</v>
      </c>
      <c r="D14" s="2" t="s">
        <v>97</v>
      </c>
      <c r="E14" s="6">
        <v>3</v>
      </c>
      <c r="F14" s="3">
        <v>3</v>
      </c>
      <c r="G14" s="3">
        <v>3</v>
      </c>
      <c r="H14" s="3"/>
      <c r="I14" s="3"/>
      <c r="J14" s="23" t="s">
        <v>128</v>
      </c>
      <c r="K14" s="3"/>
      <c r="L14" s="4">
        <f t="shared" si="0"/>
        <v>0</v>
      </c>
      <c r="M14" s="9">
        <f>IF($J14="TAK",$K14*$I14,0)</f>
        <v>0</v>
      </c>
      <c r="N14" s="9">
        <f>$M14*1.23</f>
        <v>0</v>
      </c>
      <c r="O14" s="8"/>
      <c r="P14" s="3"/>
      <c r="Q14" s="3"/>
      <c r="R14" s="10"/>
    </row>
    <row r="15" spans="1:18" x14ac:dyDescent="0.25">
      <c r="A15" s="2" t="s">
        <v>56</v>
      </c>
      <c r="B15" s="2" t="s">
        <v>98</v>
      </c>
      <c r="C15" s="2" t="s">
        <v>132</v>
      </c>
      <c r="D15" s="2" t="s">
        <v>99</v>
      </c>
      <c r="E15" s="6">
        <v>11</v>
      </c>
      <c r="F15" s="3">
        <v>11</v>
      </c>
      <c r="G15" s="3">
        <v>0</v>
      </c>
      <c r="H15" s="3"/>
      <c r="I15" s="3"/>
      <c r="J15" s="23" t="s">
        <v>128</v>
      </c>
      <c r="K15" s="3"/>
      <c r="L15" s="4">
        <f t="shared" si="0"/>
        <v>0</v>
      </c>
      <c r="M15" s="9">
        <f>IF($J15="TAK",$K15*$I15,0)</f>
        <v>0</v>
      </c>
      <c r="N15" s="9">
        <f>$M15*1.23</f>
        <v>0</v>
      </c>
      <c r="O15" s="8"/>
      <c r="P15" s="3"/>
      <c r="Q15" s="3"/>
      <c r="R15" s="3"/>
    </row>
    <row r="16" spans="1:18" x14ac:dyDescent="0.25">
      <c r="A16" s="2" t="s">
        <v>57</v>
      </c>
      <c r="B16" s="2" t="s">
        <v>94</v>
      </c>
      <c r="C16" s="2" t="s">
        <v>126</v>
      </c>
      <c r="D16" s="2" t="s">
        <v>95</v>
      </c>
      <c r="E16" s="6">
        <v>3</v>
      </c>
      <c r="F16" s="3">
        <v>3</v>
      </c>
      <c r="G16" s="3">
        <v>0</v>
      </c>
      <c r="H16" s="3">
        <v>100</v>
      </c>
      <c r="I16" s="3">
        <v>100</v>
      </c>
      <c r="J16" s="23" t="s">
        <v>116</v>
      </c>
      <c r="K16" s="3">
        <v>3.6060000000000002E-2</v>
      </c>
      <c r="L16" s="4">
        <f t="shared" si="0"/>
        <v>4.4353799999999999E-2</v>
      </c>
      <c r="M16" s="9">
        <f>IF($J16="TAK",$K16*$I16,0)</f>
        <v>3.6060000000000003</v>
      </c>
      <c r="N16" s="9">
        <f>$M16*1.23</f>
        <v>4.4353800000000003</v>
      </c>
      <c r="O16" s="8" t="s">
        <v>125</v>
      </c>
      <c r="P16" s="3" t="s">
        <v>124</v>
      </c>
      <c r="Q16" s="3" t="s">
        <v>35</v>
      </c>
      <c r="R16" s="10" t="s">
        <v>36</v>
      </c>
    </row>
    <row r="17" spans="1:18" x14ac:dyDescent="0.25">
      <c r="A17" s="2" t="s">
        <v>58</v>
      </c>
      <c r="B17" s="16" t="s">
        <v>144</v>
      </c>
      <c r="C17" s="16" t="s">
        <v>149</v>
      </c>
      <c r="D17" s="16" t="s">
        <v>145</v>
      </c>
      <c r="E17" s="6">
        <v>3</v>
      </c>
      <c r="F17" s="17">
        <v>0</v>
      </c>
      <c r="G17" s="17">
        <v>0</v>
      </c>
      <c r="H17" s="17">
        <v>100</v>
      </c>
      <c r="I17" s="17">
        <v>100</v>
      </c>
      <c r="J17" s="24" t="s">
        <v>116</v>
      </c>
      <c r="K17" s="17">
        <v>4.4400000000000002E-2</v>
      </c>
      <c r="L17" s="18">
        <f t="shared" si="0"/>
        <v>5.4612000000000001E-2</v>
      </c>
      <c r="M17" s="19">
        <f>IF($J17="TAK",$K17*$I17,0)</f>
        <v>4.4400000000000004</v>
      </c>
      <c r="N17" s="19">
        <f>$M17*1.23</f>
        <v>5.4612000000000007</v>
      </c>
      <c r="O17" s="8" t="s">
        <v>125</v>
      </c>
      <c r="P17" s="3" t="s">
        <v>146</v>
      </c>
      <c r="Q17" s="17" t="s">
        <v>35</v>
      </c>
      <c r="R17" s="5" t="s">
        <v>36</v>
      </c>
    </row>
    <row r="18" spans="1:18" x14ac:dyDescent="0.25">
      <c r="A18" s="2" t="s">
        <v>59</v>
      </c>
      <c r="B18" s="2" t="s">
        <v>147</v>
      </c>
      <c r="C18" s="2" t="s">
        <v>60</v>
      </c>
      <c r="D18" s="2" t="s">
        <v>61</v>
      </c>
      <c r="E18" s="6">
        <v>4</v>
      </c>
      <c r="F18" s="3">
        <v>4</v>
      </c>
      <c r="G18" s="3">
        <v>4</v>
      </c>
      <c r="H18" s="3">
        <v>100</v>
      </c>
      <c r="I18" s="3">
        <v>100</v>
      </c>
      <c r="J18" s="23" t="s">
        <v>116</v>
      </c>
      <c r="K18" s="3">
        <v>3.6060000000000002E-2</v>
      </c>
      <c r="L18" s="4">
        <f t="shared" si="0"/>
        <v>4.4353799999999999E-2</v>
      </c>
      <c r="M18" s="9">
        <f>IF($J18="TAK",$K18*$I18,0)</f>
        <v>3.6060000000000003</v>
      </c>
      <c r="N18" s="9">
        <f>$M18*1.23</f>
        <v>4.4353800000000003</v>
      </c>
      <c r="O18" s="8" t="s">
        <v>125</v>
      </c>
      <c r="P18" s="3" t="s">
        <v>120</v>
      </c>
      <c r="Q18" s="3" t="s">
        <v>35</v>
      </c>
      <c r="R18" s="5" t="s">
        <v>36</v>
      </c>
    </row>
    <row r="19" spans="1:18" x14ac:dyDescent="0.25">
      <c r="A19" s="2" t="s">
        <v>75</v>
      </c>
      <c r="B19" s="2" t="s">
        <v>148</v>
      </c>
      <c r="C19" s="2" t="s">
        <v>62</v>
      </c>
      <c r="D19" s="2" t="s">
        <v>64</v>
      </c>
      <c r="E19" s="6">
        <v>2</v>
      </c>
      <c r="F19" s="3">
        <v>0</v>
      </c>
      <c r="G19" s="3">
        <v>0</v>
      </c>
      <c r="H19" s="3">
        <v>100</v>
      </c>
      <c r="I19" s="3">
        <v>100</v>
      </c>
      <c r="J19" s="23" t="s">
        <v>116</v>
      </c>
      <c r="K19" s="3">
        <v>4.2590000000000003E-2</v>
      </c>
      <c r="L19" s="4">
        <f t="shared" si="0"/>
        <v>5.23857E-2</v>
      </c>
      <c r="M19" s="9">
        <f>IF($J19="TAK",$K19*$I19,0)</f>
        <v>4.2590000000000003</v>
      </c>
      <c r="N19" s="9">
        <f>$M19*1.23</f>
        <v>5.2385700000000002</v>
      </c>
      <c r="O19" s="8" t="s">
        <v>125</v>
      </c>
      <c r="P19" s="3" t="s">
        <v>122</v>
      </c>
      <c r="Q19" s="3" t="s">
        <v>35</v>
      </c>
      <c r="R19" s="5" t="s">
        <v>121</v>
      </c>
    </row>
    <row r="20" spans="1:18" x14ac:dyDescent="0.25">
      <c r="A20" s="2" t="s">
        <v>76</v>
      </c>
      <c r="B20" s="2" t="s">
        <v>63</v>
      </c>
      <c r="C20" s="2" t="s">
        <v>67</v>
      </c>
      <c r="D20" s="2" t="s">
        <v>68</v>
      </c>
      <c r="E20" s="6">
        <v>11</v>
      </c>
      <c r="F20" s="3">
        <v>11</v>
      </c>
      <c r="G20" s="3">
        <v>11</v>
      </c>
      <c r="H20" s="3">
        <v>100</v>
      </c>
      <c r="I20" s="3">
        <v>100</v>
      </c>
      <c r="J20" s="23" t="s">
        <v>116</v>
      </c>
      <c r="K20" s="3">
        <v>3.5159999999999997E-2</v>
      </c>
      <c r="L20" s="4">
        <f>K20*1.23</f>
        <v>4.3246799999999995E-2</v>
      </c>
      <c r="M20" s="9">
        <f>IF($J20="TAK",$K20*$I20,0)</f>
        <v>3.5159999999999996</v>
      </c>
      <c r="N20" s="9">
        <f>$M20*1.23</f>
        <v>4.324679999999999</v>
      </c>
      <c r="O20" s="8" t="s">
        <v>125</v>
      </c>
      <c r="P20" s="3" t="s">
        <v>123</v>
      </c>
      <c r="Q20" s="3" t="s">
        <v>35</v>
      </c>
      <c r="R20" s="5" t="s">
        <v>36</v>
      </c>
    </row>
    <row r="21" spans="1:18" x14ac:dyDescent="0.25">
      <c r="A21" s="2" t="s">
        <v>77</v>
      </c>
      <c r="B21" s="2" t="s">
        <v>1</v>
      </c>
      <c r="C21" s="2" t="s">
        <v>65</v>
      </c>
      <c r="D21" s="2" t="s">
        <v>66</v>
      </c>
      <c r="E21" s="6">
        <v>2</v>
      </c>
      <c r="F21" s="3">
        <v>2</v>
      </c>
      <c r="G21" s="3">
        <v>2</v>
      </c>
      <c r="H21" s="3">
        <v>100</v>
      </c>
      <c r="I21" s="3">
        <v>100</v>
      </c>
      <c r="J21" s="23" t="s">
        <v>116</v>
      </c>
      <c r="K21" s="3">
        <v>6.9980000000000001E-2</v>
      </c>
      <c r="L21" s="4">
        <f>K21*1.23</f>
        <v>8.6075399999999996E-2</v>
      </c>
      <c r="M21" s="9">
        <f>IF($J21="TAK",$K21*$I21,0)</f>
        <v>6.9980000000000002</v>
      </c>
      <c r="N21" s="9">
        <f>$M21*1.23</f>
        <v>8.6075400000000002</v>
      </c>
      <c r="O21" s="8" t="s">
        <v>125</v>
      </c>
      <c r="P21" s="3" t="s">
        <v>133</v>
      </c>
      <c r="Q21" s="3" t="s">
        <v>35</v>
      </c>
      <c r="R21" s="10" t="s">
        <v>36</v>
      </c>
    </row>
    <row r="22" spans="1:18" x14ac:dyDescent="0.25">
      <c r="A22" s="2" t="s">
        <v>78</v>
      </c>
      <c r="B22" s="2" t="s">
        <v>73</v>
      </c>
      <c r="C22" s="2" t="s">
        <v>138</v>
      </c>
      <c r="D22" s="2" t="s">
        <v>74</v>
      </c>
      <c r="E22" s="6">
        <v>25</v>
      </c>
      <c r="F22" s="3">
        <v>25</v>
      </c>
      <c r="G22" s="3">
        <v>0</v>
      </c>
      <c r="H22" s="3">
        <v>5</v>
      </c>
      <c r="I22" s="3">
        <v>25</v>
      </c>
      <c r="J22" s="23" t="s">
        <v>116</v>
      </c>
      <c r="K22" s="3">
        <v>0.96899999999999997</v>
      </c>
      <c r="L22" s="4">
        <f t="shared" ref="L22:L27" si="4">K22*1.23</f>
        <v>1.19187</v>
      </c>
      <c r="M22" s="9">
        <f>IF($J22="TAK",$K22*$I22,0)</f>
        <v>24.224999999999998</v>
      </c>
      <c r="N22" s="9">
        <f>$M22*1.23</f>
        <v>29.796749999999996</v>
      </c>
      <c r="O22" s="8" t="s">
        <v>139</v>
      </c>
      <c r="P22" s="3" t="s">
        <v>140</v>
      </c>
      <c r="Q22" s="3" t="s">
        <v>35</v>
      </c>
      <c r="R22" s="10" t="s">
        <v>36</v>
      </c>
    </row>
    <row r="23" spans="1:18" x14ac:dyDescent="0.25">
      <c r="A23" s="2" t="s">
        <v>79</v>
      </c>
      <c r="B23" s="2" t="s">
        <v>71</v>
      </c>
      <c r="C23" s="2" t="s">
        <v>70</v>
      </c>
      <c r="D23" s="2" t="s">
        <v>72</v>
      </c>
      <c r="E23" s="6">
        <v>22</v>
      </c>
      <c r="F23" s="3">
        <v>22</v>
      </c>
      <c r="G23" s="3">
        <v>0</v>
      </c>
      <c r="H23" s="3">
        <v>100</v>
      </c>
      <c r="I23" s="3">
        <v>100</v>
      </c>
      <c r="J23" s="23" t="s">
        <v>116</v>
      </c>
      <c r="K23" s="3">
        <v>0.12322</v>
      </c>
      <c r="L23" s="4">
        <f t="shared" si="4"/>
        <v>0.15156059999999999</v>
      </c>
      <c r="M23" s="9">
        <f>IF($J23="TAK",$K23*$I23,0)</f>
        <v>12.321999999999999</v>
      </c>
      <c r="N23" s="9">
        <f>$M23*1.23</f>
        <v>15.156059999999998</v>
      </c>
      <c r="O23" s="8" t="s">
        <v>125</v>
      </c>
      <c r="P23" s="3" t="s">
        <v>134</v>
      </c>
      <c r="Q23" s="3" t="s">
        <v>35</v>
      </c>
      <c r="R23" s="10" t="s">
        <v>36</v>
      </c>
    </row>
    <row r="24" spans="1:18" x14ac:dyDescent="0.25">
      <c r="A24" s="2" t="s">
        <v>80</v>
      </c>
      <c r="B24" s="2" t="s">
        <v>69</v>
      </c>
      <c r="C24" s="2" t="s">
        <v>51</v>
      </c>
      <c r="D24" s="2" t="s">
        <v>52</v>
      </c>
      <c r="E24" s="6">
        <v>22</v>
      </c>
      <c r="F24" s="3">
        <v>22</v>
      </c>
      <c r="G24" s="3">
        <v>22</v>
      </c>
      <c r="H24" s="3">
        <v>100</v>
      </c>
      <c r="I24" s="3">
        <v>100</v>
      </c>
      <c r="J24" s="23" t="s">
        <v>116</v>
      </c>
      <c r="K24" s="3">
        <v>0.12322</v>
      </c>
      <c r="L24" s="4">
        <f t="shared" si="4"/>
        <v>0.15156059999999999</v>
      </c>
      <c r="M24" s="9">
        <f>IF($J24="TAK",$K24*$I24,0)</f>
        <v>12.321999999999999</v>
      </c>
      <c r="N24" s="9">
        <f>$M24*1.23</f>
        <v>15.156059999999998</v>
      </c>
      <c r="O24" s="8" t="s">
        <v>125</v>
      </c>
      <c r="P24" s="3" t="s">
        <v>117</v>
      </c>
      <c r="Q24" s="3" t="s">
        <v>35</v>
      </c>
      <c r="R24" s="5" t="s">
        <v>36</v>
      </c>
    </row>
    <row r="25" spans="1:18" x14ac:dyDescent="0.25">
      <c r="A25" s="2" t="s">
        <v>81</v>
      </c>
      <c r="B25" s="2" t="s">
        <v>100</v>
      </c>
      <c r="C25" s="2" t="s">
        <v>101</v>
      </c>
      <c r="D25" s="2" t="s">
        <v>105</v>
      </c>
      <c r="E25" s="6">
        <v>3</v>
      </c>
      <c r="F25" s="3">
        <v>0</v>
      </c>
      <c r="G25" s="3">
        <v>0</v>
      </c>
      <c r="H25" s="3">
        <v>10</v>
      </c>
      <c r="I25" s="3">
        <v>10</v>
      </c>
      <c r="J25" s="23" t="s">
        <v>116</v>
      </c>
      <c r="K25" s="3">
        <v>0.55813999999999997</v>
      </c>
      <c r="L25" s="4">
        <f t="shared" si="4"/>
        <v>0.68651219999999991</v>
      </c>
      <c r="M25" s="9">
        <f>IF($J25="TAK",$K25*$I25,0)</f>
        <v>5.5813999999999995</v>
      </c>
      <c r="N25" s="9">
        <f>$M25*1.23</f>
        <v>6.8651219999999995</v>
      </c>
      <c r="O25" s="8" t="s">
        <v>125</v>
      </c>
      <c r="P25" s="3" t="s">
        <v>135</v>
      </c>
      <c r="Q25" s="3" t="s">
        <v>35</v>
      </c>
      <c r="R25" s="10" t="s">
        <v>36</v>
      </c>
    </row>
    <row r="26" spans="1:18" x14ac:dyDescent="0.25">
      <c r="A26" s="15" t="s">
        <v>82</v>
      </c>
      <c r="B26" s="2" t="s">
        <v>83</v>
      </c>
      <c r="C26" s="2" t="s">
        <v>88</v>
      </c>
      <c r="D26" s="2" t="s">
        <v>87</v>
      </c>
      <c r="E26" s="6">
        <v>8</v>
      </c>
      <c r="F26" s="3">
        <v>8</v>
      </c>
      <c r="G26" s="3">
        <v>8</v>
      </c>
      <c r="H26" s="3">
        <v>1</v>
      </c>
      <c r="I26" s="3">
        <v>8</v>
      </c>
      <c r="J26" s="23" t="s">
        <v>116</v>
      </c>
      <c r="K26" s="3">
        <v>1.79</v>
      </c>
      <c r="L26" s="4">
        <f t="shared" si="4"/>
        <v>2.2017000000000002</v>
      </c>
      <c r="M26" s="9">
        <f>IF($J26="TAK",$K26*$I26,0)</f>
        <v>14.32</v>
      </c>
      <c r="N26" s="9">
        <f>$M26*1.23</f>
        <v>17.613600000000002</v>
      </c>
      <c r="O26" s="8" t="s">
        <v>85</v>
      </c>
      <c r="P26" s="3" t="s">
        <v>86</v>
      </c>
      <c r="Q26" s="3" t="s">
        <v>84</v>
      </c>
      <c r="R26" s="5" t="s">
        <v>36</v>
      </c>
    </row>
    <row r="27" spans="1:18" x14ac:dyDescent="0.25">
      <c r="A27" s="15"/>
      <c r="B27" s="3" t="s">
        <v>137</v>
      </c>
      <c r="C27" s="3" t="s">
        <v>137</v>
      </c>
      <c r="D27" s="3" t="s">
        <v>137</v>
      </c>
      <c r="E27" s="6">
        <v>8</v>
      </c>
      <c r="F27" s="3">
        <v>8</v>
      </c>
      <c r="G27" s="3">
        <v>8</v>
      </c>
      <c r="H27" s="3">
        <v>1</v>
      </c>
      <c r="I27" s="3">
        <v>8</v>
      </c>
      <c r="J27" s="23" t="s">
        <v>136</v>
      </c>
      <c r="K27" s="3">
        <v>2.95</v>
      </c>
      <c r="L27" s="4">
        <f t="shared" si="4"/>
        <v>3.6285000000000003</v>
      </c>
      <c r="M27" s="9">
        <f>IF($J27="TAK",$K27*$I27,0)</f>
        <v>0</v>
      </c>
      <c r="N27" s="9">
        <f>$M27*1.23</f>
        <v>0</v>
      </c>
      <c r="O27" s="8" t="s">
        <v>130</v>
      </c>
      <c r="P27" s="3" t="s">
        <v>129</v>
      </c>
      <c r="Q27" s="3" t="s">
        <v>35</v>
      </c>
      <c r="R27" s="5" t="s">
        <v>131</v>
      </c>
    </row>
    <row r="28" spans="1:18" x14ac:dyDescent="0.25">
      <c r="K28" s="20" t="s">
        <v>113</v>
      </c>
      <c r="L28" s="21"/>
      <c r="M28" s="11">
        <f>SUM(M4:M27)</f>
        <v>354.52995000000004</v>
      </c>
      <c r="N28" s="11">
        <f>SUM(N4:N27)</f>
        <v>436.07183849999996</v>
      </c>
    </row>
    <row r="29" spans="1:18" x14ac:dyDescent="0.25">
      <c r="E29"/>
    </row>
    <row r="30" spans="1:18" x14ac:dyDescent="0.25">
      <c r="E30"/>
    </row>
    <row r="31" spans="1:18" x14ac:dyDescent="0.25">
      <c r="E31"/>
    </row>
    <row r="32" spans="1:18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</sheetData>
  <mergeCells count="18">
    <mergeCell ref="K28:L28"/>
    <mergeCell ref="A26:A27"/>
    <mergeCell ref="A2:A3"/>
    <mergeCell ref="B2:B3"/>
    <mergeCell ref="C2:C3"/>
    <mergeCell ref="D2:D3"/>
    <mergeCell ref="E2:E3"/>
    <mergeCell ref="F2:F3"/>
    <mergeCell ref="G2:G3"/>
    <mergeCell ref="H2:H3"/>
    <mergeCell ref="K2:L2"/>
    <mergeCell ref="R2:R3"/>
    <mergeCell ref="M2:N2"/>
    <mergeCell ref="O2:O3"/>
    <mergeCell ref="P2:P3"/>
    <mergeCell ref="I2:I3"/>
    <mergeCell ref="J2:J3"/>
    <mergeCell ref="Q2:Q3"/>
  </mergeCells>
  <phoneticPr fontId="1" type="noConversion"/>
  <hyperlinks>
    <hyperlink ref="R9" r:id="rId1" xr:uid="{F24FAA56-4BA3-4FAC-969B-3DFFF609E126}"/>
    <hyperlink ref="R11" r:id="rId2" xr:uid="{E5E72704-9F5E-4EAB-A27E-1AFE542E29A5}"/>
    <hyperlink ref="R10" r:id="rId3" xr:uid="{1C400A43-9133-4FFC-B7A8-5141BA081A8E}"/>
    <hyperlink ref="R12" r:id="rId4" xr:uid="{8668A095-F2C9-44C5-810A-1E7C084FF79F}"/>
    <hyperlink ref="R13" r:id="rId5" xr:uid="{62A9762C-CD1E-4A09-B17C-EDF13F3A978E}"/>
    <hyperlink ref="R16" r:id="rId6" xr:uid="{3A5F0A40-D0DC-4EB7-8465-FED97A45CFAB}"/>
    <hyperlink ref="R17" r:id="rId7" xr:uid="{B3B37877-7481-4D16-ADD6-1785482989A5}"/>
    <hyperlink ref="R18" r:id="rId8" xr:uid="{DB08EA25-9074-4121-BB4C-C3EFB25650B5}"/>
    <hyperlink ref="R19" r:id="rId9" xr:uid="{7F0FDAC4-2563-4128-9D0B-06028BA532D7}"/>
    <hyperlink ref="R20" r:id="rId10" xr:uid="{E85F7312-4A91-41FC-81C6-15DBFE18CB48}"/>
    <hyperlink ref="R21" r:id="rId11" xr:uid="{8280ADE4-19B9-4FEA-BA49-FC5BB012B329}"/>
    <hyperlink ref="R22" r:id="rId12" xr:uid="{A81C62C8-D779-42D0-9DC2-E1047AAA8663}"/>
    <hyperlink ref="R23" r:id="rId13" xr:uid="{2C5AB8AB-5512-4B0E-9FCD-5730CCD5D5B9}"/>
    <hyperlink ref="R24" r:id="rId14" xr:uid="{697D9CF9-3246-48E7-912B-D8F5CE03F602}"/>
    <hyperlink ref="R25" r:id="rId15" xr:uid="{BB9D9DCF-BFDF-4EB1-AB6C-002319EFD4EA}"/>
    <hyperlink ref="R8" r:id="rId16" xr:uid="{705FB383-2DD4-4904-AC95-6F8092AE46FD}"/>
    <hyperlink ref="R7" r:id="rId17" xr:uid="{2396378F-01B3-4ABE-BE19-0C6E682F5D19}"/>
    <hyperlink ref="R5" r:id="rId18" xr:uid="{49791377-A725-4EFB-9F76-FE89BDDCBC00}"/>
    <hyperlink ref="R6" r:id="rId19" xr:uid="{FACA59DB-A994-4127-A688-5C711CFFC324}"/>
    <hyperlink ref="R4" r:id="rId20" xr:uid="{7466BF66-4985-4E06-9308-4AF1759339A4}"/>
    <hyperlink ref="R26" r:id="rId21" xr:uid="{945E0DC3-811D-4768-AEB9-502439906996}"/>
    <hyperlink ref="R27" r:id="rId22" xr:uid="{104AD3A3-B2F8-4113-A719-B71D40CDA2C2}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44E-0C6B-4891-A59F-EF6301C1E416}">
  <dimension ref="A2:R53"/>
  <sheetViews>
    <sheetView zoomScaleNormal="100" workbookViewId="0">
      <selection activeCell="C39" sqref="C39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bestFit="1" customWidth="1"/>
    <col min="5" max="5" width="11.28515625" style="7" customWidth="1"/>
    <col min="6" max="7" width="11" customWidth="1"/>
    <col min="8" max="8" width="10.85546875" customWidth="1"/>
    <col min="9" max="9" width="9.42578125" customWidth="1"/>
    <col min="10" max="10" width="10" customWidth="1"/>
    <col min="11" max="11" width="11.140625" customWidth="1"/>
    <col min="12" max="12" width="10.28515625" customWidth="1"/>
    <col min="13" max="13" width="7.28515625" customWidth="1"/>
    <col min="14" max="14" width="8" customWidth="1"/>
    <col min="15" max="15" width="23.85546875" customWidth="1"/>
    <col min="16" max="16" width="16.85546875" customWidth="1"/>
    <col min="17" max="17" width="9.85546875" customWidth="1"/>
    <col min="18" max="18" width="10.140625" customWidth="1"/>
  </cols>
  <sheetData>
    <row r="2" spans="1:18" ht="15" customHeight="1" x14ac:dyDescent="0.25">
      <c r="A2" s="15" t="s">
        <v>12</v>
      </c>
      <c r="B2" s="15" t="s">
        <v>0</v>
      </c>
      <c r="C2" s="15" t="s">
        <v>2</v>
      </c>
      <c r="D2" s="15" t="s">
        <v>3</v>
      </c>
      <c r="E2" s="14" t="s">
        <v>109</v>
      </c>
      <c r="F2" s="14" t="s">
        <v>110</v>
      </c>
      <c r="G2" s="12" t="s">
        <v>111</v>
      </c>
      <c r="H2" s="12" t="s">
        <v>32</v>
      </c>
      <c r="I2" s="14" t="s">
        <v>112</v>
      </c>
      <c r="J2" s="22" t="s">
        <v>114</v>
      </c>
      <c r="K2" s="15" t="s">
        <v>4</v>
      </c>
      <c r="L2" s="15"/>
      <c r="M2" s="15" t="s">
        <v>7</v>
      </c>
      <c r="N2" s="15"/>
      <c r="O2" s="13" t="s">
        <v>8</v>
      </c>
      <c r="P2" s="12" t="s">
        <v>11</v>
      </c>
      <c r="Q2" s="15" t="s">
        <v>10</v>
      </c>
      <c r="R2" s="12" t="s">
        <v>9</v>
      </c>
    </row>
    <row r="3" spans="1:18" x14ac:dyDescent="0.25">
      <c r="A3" s="15"/>
      <c r="B3" s="15"/>
      <c r="C3" s="15"/>
      <c r="D3" s="15"/>
      <c r="E3" s="14"/>
      <c r="F3" s="14"/>
      <c r="G3" s="12"/>
      <c r="H3" s="12"/>
      <c r="I3" s="14"/>
      <c r="J3" s="22"/>
      <c r="K3" s="1" t="s">
        <v>5</v>
      </c>
      <c r="L3" s="1" t="s">
        <v>6</v>
      </c>
      <c r="M3" s="1" t="s">
        <v>5</v>
      </c>
      <c r="N3" s="1" t="s">
        <v>6</v>
      </c>
      <c r="O3" s="13"/>
      <c r="P3" s="12"/>
      <c r="Q3" s="15"/>
      <c r="R3" s="12"/>
    </row>
    <row r="4" spans="1:18" x14ac:dyDescent="0.25">
      <c r="A4" s="2" t="s">
        <v>13</v>
      </c>
      <c r="B4" s="2" t="s">
        <v>23</v>
      </c>
      <c r="C4" s="2" t="s">
        <v>29</v>
      </c>
      <c r="D4" s="2" t="s">
        <v>26</v>
      </c>
      <c r="E4" s="6">
        <v>11</v>
      </c>
      <c r="F4" s="3">
        <v>11</v>
      </c>
      <c r="G4" s="3">
        <v>11</v>
      </c>
      <c r="H4" s="3">
        <v>1</v>
      </c>
      <c r="I4" s="3">
        <v>11</v>
      </c>
      <c r="J4" s="23" t="s">
        <v>116</v>
      </c>
      <c r="K4" s="4">
        <v>10.95</v>
      </c>
      <c r="L4" s="4">
        <f>K4*1.23</f>
        <v>13.468499999999999</v>
      </c>
      <c r="M4" s="9">
        <f>IF($J4="TAK",$K4*$I4,0)</f>
        <v>120.44999999999999</v>
      </c>
      <c r="N4" s="9">
        <f>$M4*1.23</f>
        <v>148.15349999999998</v>
      </c>
      <c r="O4" s="8" t="s">
        <v>37</v>
      </c>
      <c r="P4" s="3" t="s">
        <v>29</v>
      </c>
      <c r="Q4" s="3" t="s">
        <v>35</v>
      </c>
      <c r="R4" s="5" t="s">
        <v>36</v>
      </c>
    </row>
    <row r="5" spans="1:18" x14ac:dyDescent="0.25">
      <c r="A5" s="2" t="s">
        <v>14</v>
      </c>
      <c r="B5" s="2" t="s">
        <v>24</v>
      </c>
      <c r="C5" s="2" t="s">
        <v>34</v>
      </c>
      <c r="D5" s="2" t="s">
        <v>27</v>
      </c>
      <c r="E5" s="6">
        <v>3</v>
      </c>
      <c r="F5" s="3">
        <v>3</v>
      </c>
      <c r="G5" s="3">
        <v>3</v>
      </c>
      <c r="H5" s="3">
        <v>1</v>
      </c>
      <c r="I5" s="3">
        <v>3</v>
      </c>
      <c r="J5" s="23" t="s">
        <v>116</v>
      </c>
      <c r="K5" s="4">
        <v>11.83</v>
      </c>
      <c r="L5" s="4">
        <f t="shared" ref="L5:L19" si="0">K5*1.23</f>
        <v>14.5509</v>
      </c>
      <c r="M5" s="9">
        <f t="shared" ref="M5:M6" si="1">IF($J5="TAK",$K5*$I5,0)</f>
        <v>35.49</v>
      </c>
      <c r="N5" s="9">
        <f t="shared" ref="N5:N8" si="2">$M5*1.23</f>
        <v>43.652700000000003</v>
      </c>
      <c r="O5" s="8" t="s">
        <v>33</v>
      </c>
      <c r="P5" s="3" t="s">
        <v>30</v>
      </c>
      <c r="Q5" s="3" t="s">
        <v>35</v>
      </c>
      <c r="R5" s="5" t="s">
        <v>36</v>
      </c>
    </row>
    <row r="6" spans="1:18" x14ac:dyDescent="0.25">
      <c r="A6" s="2" t="s">
        <v>15</v>
      </c>
      <c r="B6" s="2" t="s">
        <v>25</v>
      </c>
      <c r="C6" s="2" t="s">
        <v>31</v>
      </c>
      <c r="D6" s="2" t="s">
        <v>28</v>
      </c>
      <c r="E6" s="6">
        <v>8</v>
      </c>
      <c r="F6" s="3">
        <v>8</v>
      </c>
      <c r="G6" s="3">
        <v>8</v>
      </c>
      <c r="H6" s="3">
        <v>1</v>
      </c>
      <c r="I6" s="3">
        <v>8</v>
      </c>
      <c r="J6" s="23" t="s">
        <v>116</v>
      </c>
      <c r="K6" s="4">
        <v>5.67</v>
      </c>
      <c r="L6" s="4">
        <f t="shared" si="0"/>
        <v>6.9741</v>
      </c>
      <c r="M6" s="9">
        <f>IF($J6="TAK",$K6*$I6,0)</f>
        <v>45.36</v>
      </c>
      <c r="N6" s="9">
        <f t="shared" si="2"/>
        <v>55.7928</v>
      </c>
      <c r="O6" s="8" t="s">
        <v>37</v>
      </c>
      <c r="P6" s="3" t="s">
        <v>31</v>
      </c>
      <c r="Q6" s="3" t="s">
        <v>35</v>
      </c>
      <c r="R6" s="5" t="s">
        <v>36</v>
      </c>
    </row>
    <row r="7" spans="1:18" x14ac:dyDescent="0.25">
      <c r="A7" s="2" t="s">
        <v>16</v>
      </c>
      <c r="B7" s="2" t="s">
        <v>42</v>
      </c>
      <c r="C7" s="2" t="s">
        <v>43</v>
      </c>
      <c r="D7" s="2" t="s">
        <v>45</v>
      </c>
      <c r="E7" s="6">
        <v>11</v>
      </c>
      <c r="F7" s="3">
        <v>5</v>
      </c>
      <c r="G7" s="3">
        <v>0</v>
      </c>
      <c r="H7" s="3">
        <v>1</v>
      </c>
      <c r="I7" s="3">
        <v>5</v>
      </c>
      <c r="J7" s="23" t="s">
        <v>116</v>
      </c>
      <c r="K7" s="4">
        <v>5.5638500000000004</v>
      </c>
      <c r="L7" s="4">
        <f t="shared" si="0"/>
        <v>6.8435355000000007</v>
      </c>
      <c r="M7" s="9">
        <f t="shared" ref="M7:M8" si="3">IF($J7="TAK",$K7*$I7,0)</f>
        <v>27.819250000000004</v>
      </c>
      <c r="N7" s="9">
        <f t="shared" si="2"/>
        <v>34.217677500000008</v>
      </c>
      <c r="O7" s="8" t="s">
        <v>44</v>
      </c>
      <c r="P7" s="3" t="s">
        <v>43</v>
      </c>
      <c r="Q7" s="3" t="s">
        <v>35</v>
      </c>
      <c r="R7" s="5" t="s">
        <v>36</v>
      </c>
    </row>
    <row r="8" spans="1:18" x14ac:dyDescent="0.25">
      <c r="A8" s="2" t="s">
        <v>17</v>
      </c>
      <c r="B8" s="2" t="s">
        <v>46</v>
      </c>
      <c r="C8" s="2" t="s">
        <v>47</v>
      </c>
      <c r="D8" s="2" t="s">
        <v>49</v>
      </c>
      <c r="E8" s="6">
        <v>11</v>
      </c>
      <c r="F8" s="3">
        <v>11</v>
      </c>
      <c r="G8" s="3">
        <v>11</v>
      </c>
      <c r="H8" s="3">
        <v>2</v>
      </c>
      <c r="I8" s="3">
        <v>11</v>
      </c>
      <c r="J8" s="23" t="s">
        <v>116</v>
      </c>
      <c r="K8" s="4">
        <v>1.0218</v>
      </c>
      <c r="L8" s="4">
        <f t="shared" si="0"/>
        <v>1.2568140000000001</v>
      </c>
      <c r="M8" s="9">
        <f t="shared" si="3"/>
        <v>11.239800000000001</v>
      </c>
      <c r="N8" s="9">
        <f t="shared" si="2"/>
        <v>13.824954</v>
      </c>
      <c r="O8" s="8" t="s">
        <v>50</v>
      </c>
      <c r="P8" s="3" t="s">
        <v>48</v>
      </c>
      <c r="Q8" s="3" t="s">
        <v>35</v>
      </c>
      <c r="R8" s="5" t="s">
        <v>36</v>
      </c>
    </row>
    <row r="9" spans="1:18" x14ac:dyDescent="0.25">
      <c r="A9" s="2" t="s">
        <v>18</v>
      </c>
      <c r="B9" s="2" t="s">
        <v>38</v>
      </c>
      <c r="C9" s="2" t="s">
        <v>39</v>
      </c>
      <c r="D9" s="2" t="s">
        <v>40</v>
      </c>
      <c r="E9" s="6">
        <v>11</v>
      </c>
      <c r="F9" s="3">
        <v>6</v>
      </c>
      <c r="G9" s="3">
        <v>0</v>
      </c>
      <c r="H9" s="3">
        <v>5</v>
      </c>
      <c r="I9" s="3">
        <v>11</v>
      </c>
      <c r="J9" s="23" t="s">
        <v>116</v>
      </c>
      <c r="K9" s="4">
        <v>0.77100000000000002</v>
      </c>
      <c r="L9" s="4">
        <f t="shared" si="0"/>
        <v>0.94833000000000001</v>
      </c>
      <c r="M9" s="9">
        <f>IF($J9="TAK",$K9*$I9,0)</f>
        <v>8.4809999999999999</v>
      </c>
      <c r="N9" s="9">
        <f>$M9*1.23</f>
        <v>10.43163</v>
      </c>
      <c r="O9" s="8" t="s">
        <v>41</v>
      </c>
      <c r="P9" s="3" t="s">
        <v>39</v>
      </c>
      <c r="Q9" s="3" t="s">
        <v>35</v>
      </c>
      <c r="R9" s="5" t="s">
        <v>36</v>
      </c>
    </row>
    <row r="10" spans="1:18" x14ac:dyDescent="0.25">
      <c r="A10" s="2" t="s">
        <v>19</v>
      </c>
      <c r="B10" s="2" t="s">
        <v>102</v>
      </c>
      <c r="C10" s="2" t="s">
        <v>103</v>
      </c>
      <c r="D10" s="2" t="s">
        <v>104</v>
      </c>
      <c r="E10" s="6">
        <v>3</v>
      </c>
      <c r="F10" s="3">
        <v>3</v>
      </c>
      <c r="G10" s="3">
        <v>3</v>
      </c>
      <c r="H10" s="3">
        <v>25</v>
      </c>
      <c r="I10" s="3">
        <v>25</v>
      </c>
      <c r="J10" s="23" t="s">
        <v>116</v>
      </c>
      <c r="K10" s="3">
        <v>0.13782</v>
      </c>
      <c r="L10" s="4">
        <f t="shared" si="0"/>
        <v>0.16951859999999999</v>
      </c>
      <c r="M10" s="9">
        <f>IF($J10="TAK",$K10*$I10,0)</f>
        <v>3.4455</v>
      </c>
      <c r="N10" s="9">
        <f>$M10*1.23</f>
        <v>4.237965</v>
      </c>
      <c r="O10" s="8" t="s">
        <v>142</v>
      </c>
      <c r="P10" s="3" t="s">
        <v>141</v>
      </c>
      <c r="Q10" s="3" t="s">
        <v>35</v>
      </c>
      <c r="R10" s="10" t="s">
        <v>36</v>
      </c>
    </row>
    <row r="11" spans="1:18" x14ac:dyDescent="0.25">
      <c r="A11" s="2" t="s">
        <v>20</v>
      </c>
      <c r="B11" s="2" t="s">
        <v>89</v>
      </c>
      <c r="C11" s="2" t="s">
        <v>91</v>
      </c>
      <c r="D11" s="2" t="s">
        <v>90</v>
      </c>
      <c r="E11" s="6">
        <v>3</v>
      </c>
      <c r="F11" s="3">
        <v>3</v>
      </c>
      <c r="G11" s="3">
        <v>0</v>
      </c>
      <c r="H11" s="3">
        <v>10</v>
      </c>
      <c r="I11" s="3">
        <v>10</v>
      </c>
      <c r="J11" s="23" t="s">
        <v>116</v>
      </c>
      <c r="K11" s="3">
        <v>0.34429999999999999</v>
      </c>
      <c r="L11" s="4">
        <f t="shared" si="0"/>
        <v>0.423489</v>
      </c>
      <c r="M11" s="9">
        <f>IF($J11="TAK",$K11*$I11,0)</f>
        <v>3.4430000000000001</v>
      </c>
      <c r="N11" s="9">
        <f>$M11*1.23</f>
        <v>4.23489</v>
      </c>
      <c r="O11" s="8" t="s">
        <v>92</v>
      </c>
      <c r="P11" s="3" t="s">
        <v>93</v>
      </c>
      <c r="Q11" s="3" t="s">
        <v>35</v>
      </c>
      <c r="R11" s="5" t="s">
        <v>36</v>
      </c>
    </row>
    <row r="12" spans="1:18" x14ac:dyDescent="0.25">
      <c r="A12" s="2" t="s">
        <v>21</v>
      </c>
      <c r="B12" s="2" t="s">
        <v>106</v>
      </c>
      <c r="C12" s="2" t="s">
        <v>108</v>
      </c>
      <c r="D12" s="2" t="s">
        <v>107</v>
      </c>
      <c r="E12" s="6">
        <v>22</v>
      </c>
      <c r="F12" s="3">
        <v>0</v>
      </c>
      <c r="G12" s="3">
        <v>0</v>
      </c>
      <c r="H12" s="3">
        <v>25</v>
      </c>
      <c r="I12" s="3">
        <v>25</v>
      </c>
      <c r="J12" s="23" t="s">
        <v>115</v>
      </c>
      <c r="K12" s="3">
        <v>0.16220000000000001</v>
      </c>
      <c r="L12" s="4">
        <f t="shared" si="0"/>
        <v>0.19950600000000002</v>
      </c>
      <c r="M12" s="9">
        <f>IF($J12="TAK",$K12*$I12,0)</f>
        <v>0</v>
      </c>
      <c r="N12" s="9">
        <f>$M12*1.23</f>
        <v>0</v>
      </c>
      <c r="O12" s="8" t="s">
        <v>41</v>
      </c>
      <c r="P12" s="3" t="s">
        <v>143</v>
      </c>
      <c r="Q12" s="3" t="s">
        <v>35</v>
      </c>
      <c r="R12" s="10" t="s">
        <v>36</v>
      </c>
    </row>
    <row r="13" spans="1:18" x14ac:dyDescent="0.25">
      <c r="A13" s="2" t="s">
        <v>22</v>
      </c>
      <c r="B13" s="2" t="s">
        <v>53</v>
      </c>
      <c r="C13" s="2" t="s">
        <v>118</v>
      </c>
      <c r="D13" s="2" t="s">
        <v>54</v>
      </c>
      <c r="E13" s="6">
        <v>6</v>
      </c>
      <c r="F13" s="3">
        <v>6</v>
      </c>
      <c r="G13" s="3">
        <v>6</v>
      </c>
      <c r="H13" s="3">
        <v>100</v>
      </c>
      <c r="I13" s="3">
        <v>100</v>
      </c>
      <c r="J13" s="23" t="s">
        <v>116</v>
      </c>
      <c r="K13" s="3">
        <v>3.6060000000000002E-2</v>
      </c>
      <c r="L13" s="4">
        <f t="shared" si="0"/>
        <v>4.4353799999999999E-2</v>
      </c>
      <c r="M13" s="9">
        <f>IF($J13="TAK",$K13*$I13,0)</f>
        <v>3.6060000000000003</v>
      </c>
      <c r="N13" s="9">
        <f>$M13*1.23</f>
        <v>4.4353800000000003</v>
      </c>
      <c r="O13" s="8" t="s">
        <v>125</v>
      </c>
      <c r="P13" s="3" t="s">
        <v>119</v>
      </c>
      <c r="Q13" s="3" t="s">
        <v>35</v>
      </c>
      <c r="R13" s="5" t="s">
        <v>36</v>
      </c>
    </row>
    <row r="14" spans="1:18" x14ac:dyDescent="0.25">
      <c r="A14" s="2" t="s">
        <v>55</v>
      </c>
      <c r="B14" s="2" t="s">
        <v>96</v>
      </c>
      <c r="C14" s="2" t="s">
        <v>127</v>
      </c>
      <c r="D14" s="2" t="s">
        <v>97</v>
      </c>
      <c r="E14" s="6">
        <v>3</v>
      </c>
      <c r="F14" s="3">
        <v>3</v>
      </c>
      <c r="G14" s="3">
        <v>3</v>
      </c>
      <c r="H14" s="3"/>
      <c r="I14" s="3"/>
      <c r="J14" s="23" t="s">
        <v>128</v>
      </c>
      <c r="K14" s="3"/>
      <c r="L14" s="4">
        <f t="shared" si="0"/>
        <v>0</v>
      </c>
      <c r="M14" s="9">
        <f>IF($J14="TAK",$K14*$I14,0)</f>
        <v>0</v>
      </c>
      <c r="N14" s="9">
        <f>$M14*1.23</f>
        <v>0</v>
      </c>
      <c r="O14" s="8"/>
      <c r="P14" s="3"/>
      <c r="Q14" s="3"/>
      <c r="R14" s="10"/>
    </row>
    <row r="15" spans="1:18" x14ac:dyDescent="0.25">
      <c r="A15" s="2" t="s">
        <v>56</v>
      </c>
      <c r="B15" s="2" t="s">
        <v>98</v>
      </c>
      <c r="C15" s="2" t="s">
        <v>132</v>
      </c>
      <c r="D15" s="2" t="s">
        <v>99</v>
      </c>
      <c r="E15" s="6">
        <v>11</v>
      </c>
      <c r="F15" s="3">
        <v>11</v>
      </c>
      <c r="G15" s="3">
        <v>0</v>
      </c>
      <c r="H15" s="3"/>
      <c r="I15" s="3"/>
      <c r="J15" s="23" t="s">
        <v>128</v>
      </c>
      <c r="K15" s="3"/>
      <c r="L15" s="4">
        <f t="shared" si="0"/>
        <v>0</v>
      </c>
      <c r="M15" s="9">
        <f>IF($J15="TAK",$K15*$I15,0)</f>
        <v>0</v>
      </c>
      <c r="N15" s="9">
        <f>$M15*1.23</f>
        <v>0</v>
      </c>
      <c r="O15" s="8"/>
      <c r="P15" s="3"/>
      <c r="Q15" s="3"/>
      <c r="R15" s="3"/>
    </row>
    <row r="16" spans="1:18" x14ac:dyDescent="0.25">
      <c r="A16" s="2" t="s">
        <v>57</v>
      </c>
      <c r="B16" s="2" t="s">
        <v>94</v>
      </c>
      <c r="C16" s="2" t="s">
        <v>126</v>
      </c>
      <c r="D16" s="2" t="s">
        <v>95</v>
      </c>
      <c r="E16" s="6">
        <v>3</v>
      </c>
      <c r="F16" s="3">
        <v>3</v>
      </c>
      <c r="G16" s="3">
        <v>0</v>
      </c>
      <c r="H16" s="3">
        <v>100</v>
      </c>
      <c r="I16" s="3">
        <v>100</v>
      </c>
      <c r="J16" s="23" t="s">
        <v>116</v>
      </c>
      <c r="K16" s="3">
        <v>3.6060000000000002E-2</v>
      </c>
      <c r="L16" s="4">
        <f t="shared" si="0"/>
        <v>4.4353799999999999E-2</v>
      </c>
      <c r="M16" s="9">
        <f>IF($J16="TAK",$K16*$I16,0)</f>
        <v>3.6060000000000003</v>
      </c>
      <c r="N16" s="9">
        <f>$M16*1.23</f>
        <v>4.4353800000000003</v>
      </c>
      <c r="O16" s="8" t="s">
        <v>125</v>
      </c>
      <c r="P16" s="3" t="s">
        <v>124</v>
      </c>
      <c r="Q16" s="3" t="s">
        <v>35</v>
      </c>
      <c r="R16" s="10" t="s">
        <v>36</v>
      </c>
    </row>
    <row r="17" spans="1:18" x14ac:dyDescent="0.25">
      <c r="A17" s="2" t="s">
        <v>58</v>
      </c>
      <c r="B17" s="16" t="s">
        <v>144</v>
      </c>
      <c r="C17" s="16" t="s">
        <v>149</v>
      </c>
      <c r="D17" s="16" t="s">
        <v>145</v>
      </c>
      <c r="E17" s="6">
        <v>3</v>
      </c>
      <c r="F17" s="17">
        <v>0</v>
      </c>
      <c r="G17" s="17">
        <v>0</v>
      </c>
      <c r="H17" s="17">
        <v>100</v>
      </c>
      <c r="I17" s="17">
        <v>100</v>
      </c>
      <c r="J17" s="24" t="s">
        <v>116</v>
      </c>
      <c r="K17" s="17">
        <v>4.4400000000000002E-2</v>
      </c>
      <c r="L17" s="18">
        <f t="shared" si="0"/>
        <v>5.4612000000000001E-2</v>
      </c>
      <c r="M17" s="19">
        <f>IF($J17="TAK",$K17*$I17,0)</f>
        <v>4.4400000000000004</v>
      </c>
      <c r="N17" s="19">
        <f>$M17*1.23</f>
        <v>5.4612000000000007</v>
      </c>
      <c r="O17" s="8" t="s">
        <v>125</v>
      </c>
      <c r="P17" s="3" t="s">
        <v>146</v>
      </c>
      <c r="Q17" s="17" t="s">
        <v>35</v>
      </c>
      <c r="R17" s="5" t="s">
        <v>36</v>
      </c>
    </row>
    <row r="18" spans="1:18" x14ac:dyDescent="0.25">
      <c r="A18" s="2" t="s">
        <v>59</v>
      </c>
      <c r="B18" s="2" t="s">
        <v>147</v>
      </c>
      <c r="C18" s="2" t="s">
        <v>60</v>
      </c>
      <c r="D18" s="2" t="s">
        <v>61</v>
      </c>
      <c r="E18" s="6">
        <v>4</v>
      </c>
      <c r="F18" s="3">
        <v>4</v>
      </c>
      <c r="G18" s="3">
        <v>4</v>
      </c>
      <c r="H18" s="3">
        <v>100</v>
      </c>
      <c r="I18" s="3">
        <v>100</v>
      </c>
      <c r="J18" s="23" t="s">
        <v>116</v>
      </c>
      <c r="K18" s="3">
        <v>3.6060000000000002E-2</v>
      </c>
      <c r="L18" s="4">
        <f t="shared" si="0"/>
        <v>4.4353799999999999E-2</v>
      </c>
      <c r="M18" s="9">
        <f>IF($J18="TAK",$K18*$I18,0)</f>
        <v>3.6060000000000003</v>
      </c>
      <c r="N18" s="9">
        <f>$M18*1.23</f>
        <v>4.4353800000000003</v>
      </c>
      <c r="O18" s="8" t="s">
        <v>125</v>
      </c>
      <c r="P18" s="3" t="s">
        <v>120</v>
      </c>
      <c r="Q18" s="3" t="s">
        <v>35</v>
      </c>
      <c r="R18" s="5" t="s">
        <v>36</v>
      </c>
    </row>
    <row r="19" spans="1:18" x14ac:dyDescent="0.25">
      <c r="A19" s="2" t="s">
        <v>75</v>
      </c>
      <c r="B19" s="2" t="s">
        <v>148</v>
      </c>
      <c r="C19" s="2" t="s">
        <v>62</v>
      </c>
      <c r="D19" s="2" t="s">
        <v>64</v>
      </c>
      <c r="E19" s="6">
        <v>2</v>
      </c>
      <c r="F19" s="3">
        <v>0</v>
      </c>
      <c r="G19" s="3">
        <v>0</v>
      </c>
      <c r="H19" s="3">
        <v>100</v>
      </c>
      <c r="I19" s="3">
        <v>100</v>
      </c>
      <c r="J19" s="23" t="s">
        <v>116</v>
      </c>
      <c r="K19" s="3">
        <v>4.2590000000000003E-2</v>
      </c>
      <c r="L19" s="4">
        <f t="shared" si="0"/>
        <v>5.23857E-2</v>
      </c>
      <c r="M19" s="9">
        <f>IF($J19="TAK",$K19*$I19,0)</f>
        <v>4.2590000000000003</v>
      </c>
      <c r="N19" s="9">
        <f>$M19*1.23</f>
        <v>5.2385700000000002</v>
      </c>
      <c r="O19" s="8" t="s">
        <v>125</v>
      </c>
      <c r="P19" s="3" t="s">
        <v>122</v>
      </c>
      <c r="Q19" s="3" t="s">
        <v>35</v>
      </c>
      <c r="R19" s="5" t="s">
        <v>121</v>
      </c>
    </row>
    <row r="20" spans="1:18" x14ac:dyDescent="0.25">
      <c r="A20" s="2" t="s">
        <v>76</v>
      </c>
      <c r="B20" s="2" t="s">
        <v>63</v>
      </c>
      <c r="C20" s="2" t="s">
        <v>67</v>
      </c>
      <c r="D20" s="2" t="s">
        <v>68</v>
      </c>
      <c r="E20" s="6">
        <v>11</v>
      </c>
      <c r="F20" s="3">
        <v>11</v>
      </c>
      <c r="G20" s="3">
        <v>11</v>
      </c>
      <c r="H20" s="3">
        <v>100</v>
      </c>
      <c r="I20" s="3">
        <v>100</v>
      </c>
      <c r="J20" s="23" t="s">
        <v>116</v>
      </c>
      <c r="K20" s="3">
        <v>3.5159999999999997E-2</v>
      </c>
      <c r="L20" s="4">
        <f>K20*1.23</f>
        <v>4.3246799999999995E-2</v>
      </c>
      <c r="M20" s="9">
        <f>IF($J20="TAK",$K20*$I20,0)</f>
        <v>3.5159999999999996</v>
      </c>
      <c r="N20" s="9">
        <f>$M20*1.23</f>
        <v>4.324679999999999</v>
      </c>
      <c r="O20" s="8" t="s">
        <v>125</v>
      </c>
      <c r="P20" s="3" t="s">
        <v>123</v>
      </c>
      <c r="Q20" s="3" t="s">
        <v>35</v>
      </c>
      <c r="R20" s="5" t="s">
        <v>36</v>
      </c>
    </row>
    <row r="21" spans="1:18" x14ac:dyDescent="0.25">
      <c r="A21" s="2" t="s">
        <v>77</v>
      </c>
      <c r="B21" s="2" t="s">
        <v>1</v>
      </c>
      <c r="C21" s="2" t="s">
        <v>65</v>
      </c>
      <c r="D21" s="2" t="s">
        <v>66</v>
      </c>
      <c r="E21" s="6">
        <v>2</v>
      </c>
      <c r="F21" s="3">
        <v>2</v>
      </c>
      <c r="G21" s="3">
        <v>2</v>
      </c>
      <c r="H21" s="3">
        <v>100</v>
      </c>
      <c r="I21" s="3">
        <v>100</v>
      </c>
      <c r="J21" s="23" t="s">
        <v>116</v>
      </c>
      <c r="K21" s="3">
        <v>6.9980000000000001E-2</v>
      </c>
      <c r="L21" s="4">
        <f>K21*1.23</f>
        <v>8.6075399999999996E-2</v>
      </c>
      <c r="M21" s="9">
        <f>IF($J21="TAK",$K21*$I21,0)</f>
        <v>6.9980000000000002</v>
      </c>
      <c r="N21" s="9">
        <f>$M21*1.23</f>
        <v>8.6075400000000002</v>
      </c>
      <c r="O21" s="8" t="s">
        <v>125</v>
      </c>
      <c r="P21" s="3" t="s">
        <v>133</v>
      </c>
      <c r="Q21" s="3" t="s">
        <v>35</v>
      </c>
      <c r="R21" s="10" t="s">
        <v>36</v>
      </c>
    </row>
    <row r="22" spans="1:18" x14ac:dyDescent="0.25">
      <c r="A22" s="2" t="s">
        <v>78</v>
      </c>
      <c r="B22" s="2" t="s">
        <v>73</v>
      </c>
      <c r="C22" s="2" t="s">
        <v>138</v>
      </c>
      <c r="D22" s="2" t="s">
        <v>74</v>
      </c>
      <c r="E22" s="6">
        <v>25</v>
      </c>
      <c r="F22" s="3">
        <v>25</v>
      </c>
      <c r="G22" s="3">
        <v>0</v>
      </c>
      <c r="H22" s="3">
        <v>5</v>
      </c>
      <c r="I22" s="3">
        <v>25</v>
      </c>
      <c r="J22" s="23" t="s">
        <v>116</v>
      </c>
      <c r="K22" s="3">
        <v>0.96899999999999997</v>
      </c>
      <c r="L22" s="4">
        <f t="shared" ref="L22:L27" si="4">K22*1.23</f>
        <v>1.19187</v>
      </c>
      <c r="M22" s="9">
        <f>IF($J22="TAK",$K22*$I22,0)</f>
        <v>24.224999999999998</v>
      </c>
      <c r="N22" s="9">
        <f>$M22*1.23</f>
        <v>29.796749999999996</v>
      </c>
      <c r="O22" s="8" t="s">
        <v>139</v>
      </c>
      <c r="P22" s="3" t="s">
        <v>140</v>
      </c>
      <c r="Q22" s="3" t="s">
        <v>35</v>
      </c>
      <c r="R22" s="10" t="s">
        <v>36</v>
      </c>
    </row>
    <row r="23" spans="1:18" x14ac:dyDescent="0.25">
      <c r="A23" s="2" t="s">
        <v>79</v>
      </c>
      <c r="B23" s="2" t="s">
        <v>71</v>
      </c>
      <c r="C23" s="2" t="s">
        <v>70</v>
      </c>
      <c r="D23" s="2" t="s">
        <v>72</v>
      </c>
      <c r="E23" s="6">
        <v>22</v>
      </c>
      <c r="F23" s="3">
        <v>22</v>
      </c>
      <c r="G23" s="3">
        <v>0</v>
      </c>
      <c r="H23" s="3">
        <v>100</v>
      </c>
      <c r="I23" s="3">
        <v>100</v>
      </c>
      <c r="J23" s="23" t="s">
        <v>116</v>
      </c>
      <c r="K23" s="3">
        <v>0.12322</v>
      </c>
      <c r="L23" s="4">
        <f t="shared" si="4"/>
        <v>0.15156059999999999</v>
      </c>
      <c r="M23" s="9">
        <f>IF($J23="TAK",$K23*$I23,0)</f>
        <v>12.321999999999999</v>
      </c>
      <c r="N23" s="9">
        <f>$M23*1.23</f>
        <v>15.156059999999998</v>
      </c>
      <c r="O23" s="8" t="s">
        <v>125</v>
      </c>
      <c r="P23" s="3" t="s">
        <v>134</v>
      </c>
      <c r="Q23" s="3" t="s">
        <v>35</v>
      </c>
      <c r="R23" s="10" t="s">
        <v>36</v>
      </c>
    </row>
    <row r="24" spans="1:18" x14ac:dyDescent="0.25">
      <c r="A24" s="2" t="s">
        <v>80</v>
      </c>
      <c r="B24" s="2" t="s">
        <v>69</v>
      </c>
      <c r="C24" s="2" t="s">
        <v>51</v>
      </c>
      <c r="D24" s="2" t="s">
        <v>52</v>
      </c>
      <c r="E24" s="6">
        <v>22</v>
      </c>
      <c r="F24" s="3">
        <v>22</v>
      </c>
      <c r="G24" s="3">
        <v>22</v>
      </c>
      <c r="H24" s="3">
        <v>100</v>
      </c>
      <c r="I24" s="3">
        <v>100</v>
      </c>
      <c r="J24" s="23" t="s">
        <v>116</v>
      </c>
      <c r="K24" s="3">
        <v>0.12322</v>
      </c>
      <c r="L24" s="4">
        <f t="shared" si="4"/>
        <v>0.15156059999999999</v>
      </c>
      <c r="M24" s="9">
        <f>IF($J24="TAK",$K24*$I24,0)</f>
        <v>12.321999999999999</v>
      </c>
      <c r="N24" s="9">
        <f>$M24*1.23</f>
        <v>15.156059999999998</v>
      </c>
      <c r="O24" s="8" t="s">
        <v>125</v>
      </c>
      <c r="P24" s="3" t="s">
        <v>117</v>
      </c>
      <c r="Q24" s="3" t="s">
        <v>35</v>
      </c>
      <c r="R24" s="5" t="s">
        <v>36</v>
      </c>
    </row>
    <row r="25" spans="1:18" x14ac:dyDescent="0.25">
      <c r="A25" s="2" t="s">
        <v>81</v>
      </c>
      <c r="B25" s="2" t="s">
        <v>100</v>
      </c>
      <c r="C25" s="2" t="s">
        <v>101</v>
      </c>
      <c r="D25" s="2" t="s">
        <v>105</v>
      </c>
      <c r="E25" s="6">
        <v>3</v>
      </c>
      <c r="F25" s="3">
        <v>0</v>
      </c>
      <c r="G25" s="3">
        <v>0</v>
      </c>
      <c r="H25" s="3">
        <v>10</v>
      </c>
      <c r="I25" s="3">
        <v>10</v>
      </c>
      <c r="J25" s="23" t="s">
        <v>116</v>
      </c>
      <c r="K25" s="3">
        <v>0.55813999999999997</v>
      </c>
      <c r="L25" s="4">
        <f t="shared" si="4"/>
        <v>0.68651219999999991</v>
      </c>
      <c r="M25" s="9">
        <f>IF($J25="TAK",$K25*$I25,0)</f>
        <v>5.5813999999999995</v>
      </c>
      <c r="N25" s="9">
        <f>$M25*1.23</f>
        <v>6.8651219999999995</v>
      </c>
      <c r="O25" s="8" t="s">
        <v>125</v>
      </c>
      <c r="P25" s="3" t="s">
        <v>135</v>
      </c>
      <c r="Q25" s="3" t="s">
        <v>35</v>
      </c>
      <c r="R25" s="10" t="s">
        <v>36</v>
      </c>
    </row>
    <row r="26" spans="1:18" x14ac:dyDescent="0.25">
      <c r="A26" s="15" t="s">
        <v>82</v>
      </c>
      <c r="B26" s="2" t="s">
        <v>83</v>
      </c>
      <c r="C26" s="2" t="s">
        <v>88</v>
      </c>
      <c r="D26" s="2" t="s">
        <v>87</v>
      </c>
      <c r="E26" s="6">
        <v>8</v>
      </c>
      <c r="F26" s="3">
        <v>8</v>
      </c>
      <c r="G26" s="3">
        <v>8</v>
      </c>
      <c r="H26" s="3">
        <v>1</v>
      </c>
      <c r="I26" s="3">
        <v>8</v>
      </c>
      <c r="J26" s="23" t="s">
        <v>116</v>
      </c>
      <c r="K26" s="3">
        <v>1.79</v>
      </c>
      <c r="L26" s="4">
        <f t="shared" si="4"/>
        <v>2.2017000000000002</v>
      </c>
      <c r="M26" s="9">
        <f>IF($J26="TAK",$K26*$I26,0)</f>
        <v>14.32</v>
      </c>
      <c r="N26" s="9">
        <f>$M26*1.23</f>
        <v>17.613600000000002</v>
      </c>
      <c r="O26" s="8" t="s">
        <v>85</v>
      </c>
      <c r="P26" s="3" t="s">
        <v>86</v>
      </c>
      <c r="Q26" s="3" t="s">
        <v>84</v>
      </c>
      <c r="R26" s="5" t="s">
        <v>36</v>
      </c>
    </row>
    <row r="27" spans="1:18" x14ac:dyDescent="0.25">
      <c r="A27" s="15"/>
      <c r="B27" s="3" t="s">
        <v>137</v>
      </c>
      <c r="C27" s="3" t="s">
        <v>137</v>
      </c>
      <c r="D27" s="3" t="s">
        <v>137</v>
      </c>
      <c r="E27" s="6">
        <v>8</v>
      </c>
      <c r="F27" s="3">
        <v>8</v>
      </c>
      <c r="G27" s="3">
        <v>8</v>
      </c>
      <c r="H27" s="3">
        <v>1</v>
      </c>
      <c r="I27" s="3">
        <v>8</v>
      </c>
      <c r="J27" s="23" t="s">
        <v>136</v>
      </c>
      <c r="K27" s="3">
        <v>2.95</v>
      </c>
      <c r="L27" s="4">
        <f t="shared" si="4"/>
        <v>3.6285000000000003</v>
      </c>
      <c r="M27" s="9">
        <f>IF($J27="TAK",$K27*$I27,0)</f>
        <v>0</v>
      </c>
      <c r="N27" s="9">
        <f>$M27*1.23</f>
        <v>0</v>
      </c>
      <c r="O27" s="8" t="s">
        <v>130</v>
      </c>
      <c r="P27" s="3" t="s">
        <v>129</v>
      </c>
      <c r="Q27" s="3" t="s">
        <v>35</v>
      </c>
      <c r="R27" s="5" t="s">
        <v>131</v>
      </c>
    </row>
    <row r="28" spans="1:18" x14ac:dyDescent="0.25">
      <c r="K28" s="20" t="s">
        <v>113</v>
      </c>
      <c r="L28" s="21"/>
      <c r="M28" s="11">
        <f>SUM(M4:M27)</f>
        <v>354.52995000000004</v>
      </c>
      <c r="N28" s="11">
        <f>SUM(N4:N27)</f>
        <v>436.07183849999996</v>
      </c>
    </row>
    <row r="29" spans="1:18" x14ac:dyDescent="0.25">
      <c r="E29"/>
    </row>
    <row r="30" spans="1:18" x14ac:dyDescent="0.25">
      <c r="E30"/>
    </row>
    <row r="31" spans="1:18" x14ac:dyDescent="0.25">
      <c r="E31"/>
    </row>
    <row r="32" spans="1:18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</sheetData>
  <mergeCells count="18">
    <mergeCell ref="O2:O3"/>
    <mergeCell ref="P2:P3"/>
    <mergeCell ref="Q2:Q3"/>
    <mergeCell ref="R2:R3"/>
    <mergeCell ref="A26:A27"/>
    <mergeCell ref="K28:L28"/>
    <mergeCell ref="G2:G3"/>
    <mergeCell ref="H2:H3"/>
    <mergeCell ref="I2:I3"/>
    <mergeCell ref="J2:J3"/>
    <mergeCell ref="K2:L2"/>
    <mergeCell ref="M2:N2"/>
    <mergeCell ref="A2:A3"/>
    <mergeCell ref="B2:B3"/>
    <mergeCell ref="C2:C3"/>
    <mergeCell ref="D2:D3"/>
    <mergeCell ref="E2:E3"/>
    <mergeCell ref="F2:F3"/>
  </mergeCells>
  <hyperlinks>
    <hyperlink ref="R9" r:id="rId1" xr:uid="{14EC9EAE-AB0F-4B85-AFE4-680EA5B446C9}"/>
    <hyperlink ref="R11" r:id="rId2" xr:uid="{F56A48C0-A9EA-4EBD-BC36-D32B75D1F586}"/>
    <hyperlink ref="R10" r:id="rId3" xr:uid="{0FFFBF6B-E37D-45C4-8B58-1CBDF5193E1F}"/>
    <hyperlink ref="R12" r:id="rId4" xr:uid="{FCD4E536-ED2F-4A77-9F69-17453AE53187}"/>
    <hyperlink ref="R13" r:id="rId5" xr:uid="{7DDA11C5-9F0D-4E31-84EE-B329E97588EE}"/>
    <hyperlink ref="R16" r:id="rId6" xr:uid="{00DF748E-A10C-4305-9B3E-8E84BC598A13}"/>
    <hyperlink ref="R17" r:id="rId7" xr:uid="{C798E369-A7F4-47B4-9358-8512142BF8C5}"/>
    <hyperlink ref="R18" r:id="rId8" xr:uid="{62558E16-1346-4D05-9268-82D54F06CC95}"/>
    <hyperlink ref="R19" r:id="rId9" xr:uid="{E9AD622B-6060-46E4-90EA-35DB8949C122}"/>
    <hyperlink ref="R20" r:id="rId10" xr:uid="{07ABE974-9577-4B03-A7E3-9774783B6A69}"/>
    <hyperlink ref="R21" r:id="rId11" xr:uid="{21A4E968-8F17-4ED9-A328-0BA6C5CE33D7}"/>
    <hyperlink ref="R22" r:id="rId12" xr:uid="{F3A6ADEF-BAC0-4358-93FD-8379A833B07F}"/>
    <hyperlink ref="R23" r:id="rId13" xr:uid="{CF76A85E-8907-4542-BFBA-1B0715A82E1B}"/>
    <hyperlink ref="R24" r:id="rId14" xr:uid="{D7D60C6D-F3B9-4E8C-93D2-9F47A2175273}"/>
    <hyperlink ref="R25" r:id="rId15" xr:uid="{CACE9F8D-5F57-4DF4-A109-42B39814EBB0}"/>
    <hyperlink ref="R8" r:id="rId16" xr:uid="{C49C8A9A-E106-4063-8CEF-79F751099B8C}"/>
    <hyperlink ref="R7" r:id="rId17" xr:uid="{2A76EF9E-0CB3-4225-B1A3-33EAA9B4C4B9}"/>
    <hyperlink ref="R5" r:id="rId18" xr:uid="{11F65FF7-15BC-4730-90B2-D036D2E4CF14}"/>
    <hyperlink ref="R6" r:id="rId19" xr:uid="{602B06B2-394F-4E9B-8CE6-DCC6109B59AA}"/>
    <hyperlink ref="R4" r:id="rId20" xr:uid="{8E9D3DAE-1983-41B9-BA0E-1B513C08D57E}"/>
    <hyperlink ref="R26" r:id="rId21" xr:uid="{FF526C30-E578-4B7E-A2A6-0CC6CBE34156}"/>
    <hyperlink ref="R27" r:id="rId22" xr:uid="{D50CEF0D-C8DC-4195-94DB-53E2E9583DC3}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271B-8184-4F8F-9488-B5204A7E3110}">
  <dimension ref="A2:R52"/>
  <sheetViews>
    <sheetView tabSelected="1" zoomScaleNormal="100" workbookViewId="0">
      <selection activeCell="D34" sqref="D34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bestFit="1" customWidth="1"/>
    <col min="5" max="5" width="11.28515625" style="7" customWidth="1"/>
    <col min="6" max="7" width="11" customWidth="1"/>
    <col min="8" max="8" width="10.85546875" customWidth="1"/>
    <col min="9" max="9" width="9.42578125" customWidth="1"/>
    <col min="10" max="10" width="10" customWidth="1"/>
    <col min="11" max="11" width="11.140625" customWidth="1"/>
    <col min="12" max="12" width="10.28515625" customWidth="1"/>
    <col min="13" max="13" width="7.28515625" customWidth="1"/>
    <col min="14" max="14" width="8" customWidth="1"/>
    <col min="15" max="15" width="23.85546875" bestFit="1" customWidth="1"/>
    <col min="16" max="16" width="16.85546875" customWidth="1"/>
    <col min="17" max="17" width="9.85546875" customWidth="1"/>
    <col min="18" max="18" width="10.140625" customWidth="1"/>
  </cols>
  <sheetData>
    <row r="2" spans="1:18" ht="15" customHeight="1" x14ac:dyDescent="0.25">
      <c r="A2" s="15" t="s">
        <v>12</v>
      </c>
      <c r="B2" s="15" t="s">
        <v>0</v>
      </c>
      <c r="C2" s="15" t="s">
        <v>2</v>
      </c>
      <c r="D2" s="15" t="s">
        <v>3</v>
      </c>
      <c r="E2" s="14" t="s">
        <v>109</v>
      </c>
      <c r="F2" s="14" t="s">
        <v>110</v>
      </c>
      <c r="G2" s="12" t="s">
        <v>111</v>
      </c>
      <c r="H2" s="12" t="s">
        <v>32</v>
      </c>
      <c r="I2" s="14" t="s">
        <v>112</v>
      </c>
      <c r="J2" s="22" t="s">
        <v>114</v>
      </c>
      <c r="K2" s="15" t="s">
        <v>4</v>
      </c>
      <c r="L2" s="15"/>
      <c r="M2" s="15" t="s">
        <v>7</v>
      </c>
      <c r="N2" s="15"/>
      <c r="O2" s="13" t="s">
        <v>8</v>
      </c>
      <c r="P2" s="12" t="s">
        <v>11</v>
      </c>
      <c r="Q2" s="15" t="s">
        <v>10</v>
      </c>
      <c r="R2" s="12" t="s">
        <v>9</v>
      </c>
    </row>
    <row r="3" spans="1:18" x14ac:dyDescent="0.25">
      <c r="A3" s="15"/>
      <c r="B3" s="15"/>
      <c r="C3" s="15"/>
      <c r="D3" s="15"/>
      <c r="E3" s="14"/>
      <c r="F3" s="14"/>
      <c r="G3" s="12"/>
      <c r="H3" s="12"/>
      <c r="I3" s="14"/>
      <c r="J3" s="22"/>
      <c r="K3" s="1" t="s">
        <v>5</v>
      </c>
      <c r="L3" s="1" t="s">
        <v>6</v>
      </c>
      <c r="M3" s="1" t="s">
        <v>5</v>
      </c>
      <c r="N3" s="1" t="s">
        <v>6</v>
      </c>
      <c r="O3" s="13"/>
      <c r="P3" s="12"/>
      <c r="Q3" s="15"/>
      <c r="R3" s="12"/>
    </row>
    <row r="4" spans="1:18" x14ac:dyDescent="0.25">
      <c r="A4" s="2" t="s">
        <v>13</v>
      </c>
      <c r="B4" s="2" t="s">
        <v>23</v>
      </c>
      <c r="C4" s="2" t="s">
        <v>29</v>
      </c>
      <c r="D4" s="2" t="s">
        <v>26</v>
      </c>
      <c r="E4" s="6">
        <v>11</v>
      </c>
      <c r="F4" s="3">
        <v>11</v>
      </c>
      <c r="G4" s="3">
        <v>11</v>
      </c>
      <c r="H4" s="3">
        <v>1</v>
      </c>
      <c r="I4" s="3">
        <v>11</v>
      </c>
      <c r="J4" s="23" t="s">
        <v>116</v>
      </c>
      <c r="K4" s="4">
        <v>10.95</v>
      </c>
      <c r="L4" s="4">
        <f>K4*1.23</f>
        <v>13.468499999999999</v>
      </c>
      <c r="M4" s="9">
        <f>IF($J4="TAK",$K4*$I4,0)</f>
        <v>120.44999999999999</v>
      </c>
      <c r="N4" s="9">
        <f>$M4*1.23</f>
        <v>148.15349999999998</v>
      </c>
      <c r="O4" s="8" t="s">
        <v>37</v>
      </c>
      <c r="P4" s="3" t="s">
        <v>29</v>
      </c>
      <c r="Q4" s="3" t="s">
        <v>35</v>
      </c>
      <c r="R4" s="5" t="s">
        <v>36</v>
      </c>
    </row>
    <row r="5" spans="1:18" x14ac:dyDescent="0.25">
      <c r="A5" s="2" t="s">
        <v>14</v>
      </c>
      <c r="B5" s="16" t="s">
        <v>24</v>
      </c>
      <c r="C5" s="2" t="s">
        <v>34</v>
      </c>
      <c r="D5" s="2" t="s">
        <v>27</v>
      </c>
      <c r="E5" s="6">
        <v>3</v>
      </c>
      <c r="F5" s="3">
        <v>3</v>
      </c>
      <c r="G5" s="3">
        <v>3</v>
      </c>
      <c r="H5" s="3">
        <v>1</v>
      </c>
      <c r="I5" s="3">
        <v>3</v>
      </c>
      <c r="J5" s="23" t="s">
        <v>116</v>
      </c>
      <c r="K5" s="4">
        <v>11.83</v>
      </c>
      <c r="L5" s="4">
        <f t="shared" ref="L5:L27" si="0">K5*1.23</f>
        <v>14.5509</v>
      </c>
      <c r="M5" s="9">
        <f t="shared" ref="M5:M20" si="1">IF($J5="TAK",$K5*$I5,0)</f>
        <v>35.49</v>
      </c>
      <c r="N5" s="9">
        <f t="shared" ref="N5:N20" si="2">$M5*1.23</f>
        <v>43.652700000000003</v>
      </c>
      <c r="O5" s="8" t="s">
        <v>33</v>
      </c>
      <c r="P5" s="3" t="s">
        <v>30</v>
      </c>
      <c r="Q5" s="3" t="s">
        <v>35</v>
      </c>
      <c r="R5" s="5" t="s">
        <v>36</v>
      </c>
    </row>
    <row r="6" spans="1:18" x14ac:dyDescent="0.25">
      <c r="A6" s="2" t="s">
        <v>15</v>
      </c>
      <c r="B6" s="16" t="s">
        <v>25</v>
      </c>
      <c r="C6" s="2" t="s">
        <v>31</v>
      </c>
      <c r="D6" s="2" t="s">
        <v>28</v>
      </c>
      <c r="E6" s="6">
        <v>8</v>
      </c>
      <c r="F6" s="3">
        <v>8</v>
      </c>
      <c r="G6" s="3">
        <v>8</v>
      </c>
      <c r="H6" s="3">
        <v>1</v>
      </c>
      <c r="I6" s="3">
        <v>8</v>
      </c>
      <c r="J6" s="23" t="s">
        <v>116</v>
      </c>
      <c r="K6" s="4">
        <v>5.67</v>
      </c>
      <c r="L6" s="4">
        <f t="shared" si="0"/>
        <v>6.9741</v>
      </c>
      <c r="M6" s="9">
        <f>IF($J6="TAK",$K6*$I6,0)</f>
        <v>45.36</v>
      </c>
      <c r="N6" s="9">
        <f t="shared" si="2"/>
        <v>55.7928</v>
      </c>
      <c r="O6" s="8" t="s">
        <v>37</v>
      </c>
      <c r="P6" s="3" t="s">
        <v>31</v>
      </c>
      <c r="Q6" s="3" t="s">
        <v>35</v>
      </c>
      <c r="R6" s="5" t="s">
        <v>36</v>
      </c>
    </row>
    <row r="7" spans="1:18" x14ac:dyDescent="0.25">
      <c r="A7" s="2" t="s">
        <v>16</v>
      </c>
      <c r="B7" s="16" t="s">
        <v>38</v>
      </c>
      <c r="C7" s="2" t="s">
        <v>39</v>
      </c>
      <c r="D7" s="2" t="s">
        <v>40</v>
      </c>
      <c r="E7" s="6">
        <v>11</v>
      </c>
      <c r="F7" s="3">
        <v>6</v>
      </c>
      <c r="G7" s="3">
        <v>0</v>
      </c>
      <c r="H7" s="3">
        <v>5</v>
      </c>
      <c r="I7" s="3">
        <v>11</v>
      </c>
      <c r="J7" s="23" t="s">
        <v>116</v>
      </c>
      <c r="K7" s="4">
        <v>0.77100000000000002</v>
      </c>
      <c r="L7" s="4">
        <f t="shared" si="0"/>
        <v>0.94833000000000001</v>
      </c>
      <c r="M7" s="9">
        <f t="shared" si="1"/>
        <v>8.4809999999999999</v>
      </c>
      <c r="N7" s="9">
        <f t="shared" si="2"/>
        <v>10.43163</v>
      </c>
      <c r="O7" s="8" t="s">
        <v>41</v>
      </c>
      <c r="P7" s="3" t="s">
        <v>39</v>
      </c>
      <c r="Q7" s="3" t="s">
        <v>35</v>
      </c>
      <c r="R7" s="5" t="s">
        <v>36</v>
      </c>
    </row>
    <row r="8" spans="1:18" x14ac:dyDescent="0.25">
      <c r="A8" s="2" t="s">
        <v>17</v>
      </c>
      <c r="B8" s="16" t="s">
        <v>42</v>
      </c>
      <c r="C8" s="2" t="s">
        <v>43</v>
      </c>
      <c r="D8" s="2" t="s">
        <v>45</v>
      </c>
      <c r="E8" s="6">
        <v>11</v>
      </c>
      <c r="F8" s="3">
        <v>5</v>
      </c>
      <c r="G8" s="3">
        <v>0</v>
      </c>
      <c r="H8" s="3">
        <v>1</v>
      </c>
      <c r="I8" s="3">
        <v>5</v>
      </c>
      <c r="J8" s="23" t="s">
        <v>116</v>
      </c>
      <c r="K8" s="4">
        <v>5.5638500000000004</v>
      </c>
      <c r="L8" s="4">
        <f t="shared" si="0"/>
        <v>6.8435355000000007</v>
      </c>
      <c r="M8" s="9">
        <f t="shared" si="1"/>
        <v>27.819250000000004</v>
      </c>
      <c r="N8" s="9">
        <f t="shared" si="2"/>
        <v>34.217677500000008</v>
      </c>
      <c r="O8" s="8" t="s">
        <v>44</v>
      </c>
      <c r="P8" s="3" t="s">
        <v>43</v>
      </c>
      <c r="Q8" s="3" t="s">
        <v>35</v>
      </c>
      <c r="R8" s="5" t="s">
        <v>36</v>
      </c>
    </row>
    <row r="9" spans="1:18" x14ac:dyDescent="0.25">
      <c r="A9" s="2" t="s">
        <v>18</v>
      </c>
      <c r="B9" s="16" t="s">
        <v>46</v>
      </c>
      <c r="C9" s="2" t="s">
        <v>47</v>
      </c>
      <c r="D9" s="2" t="s">
        <v>49</v>
      </c>
      <c r="E9" s="6">
        <v>11</v>
      </c>
      <c r="F9" s="3">
        <v>11</v>
      </c>
      <c r="G9" s="3">
        <v>11</v>
      </c>
      <c r="H9" s="3">
        <v>2</v>
      </c>
      <c r="I9" s="3">
        <v>11</v>
      </c>
      <c r="J9" s="23" t="s">
        <v>116</v>
      </c>
      <c r="K9" s="4">
        <v>1.0218</v>
      </c>
      <c r="L9" s="4">
        <f t="shared" si="0"/>
        <v>1.2568140000000001</v>
      </c>
      <c r="M9" s="9">
        <f t="shared" si="1"/>
        <v>11.239800000000001</v>
      </c>
      <c r="N9" s="9">
        <f t="shared" si="2"/>
        <v>13.824954</v>
      </c>
      <c r="O9" s="8" t="s">
        <v>50</v>
      </c>
      <c r="P9" s="3" t="s">
        <v>48</v>
      </c>
      <c r="Q9" s="3" t="s">
        <v>35</v>
      </c>
      <c r="R9" s="5" t="s">
        <v>36</v>
      </c>
    </row>
    <row r="10" spans="1:18" x14ac:dyDescent="0.25">
      <c r="A10" s="2" t="s">
        <v>19</v>
      </c>
      <c r="B10" s="16" t="s">
        <v>69</v>
      </c>
      <c r="C10" s="2" t="s">
        <v>51</v>
      </c>
      <c r="D10" s="2" t="s">
        <v>52</v>
      </c>
      <c r="E10" s="6">
        <v>22</v>
      </c>
      <c r="F10" s="3">
        <v>22</v>
      </c>
      <c r="G10" s="3">
        <v>22</v>
      </c>
      <c r="H10" s="3">
        <v>100</v>
      </c>
      <c r="I10" s="3">
        <v>100</v>
      </c>
      <c r="J10" s="23" t="s">
        <v>116</v>
      </c>
      <c r="K10" s="3">
        <v>0.12322</v>
      </c>
      <c r="L10" s="4">
        <f t="shared" si="0"/>
        <v>0.15156059999999999</v>
      </c>
      <c r="M10" s="9">
        <f t="shared" si="1"/>
        <v>12.321999999999999</v>
      </c>
      <c r="N10" s="9">
        <f t="shared" si="2"/>
        <v>15.156059999999998</v>
      </c>
      <c r="O10" s="8" t="s">
        <v>125</v>
      </c>
      <c r="P10" s="3" t="s">
        <v>117</v>
      </c>
      <c r="Q10" s="3" t="s">
        <v>35</v>
      </c>
      <c r="R10" s="5" t="s">
        <v>36</v>
      </c>
    </row>
    <row r="11" spans="1:18" x14ac:dyDescent="0.25">
      <c r="A11" s="2" t="s">
        <v>20</v>
      </c>
      <c r="B11" s="16" t="s">
        <v>53</v>
      </c>
      <c r="C11" s="2" t="s">
        <v>118</v>
      </c>
      <c r="D11" s="2" t="s">
        <v>54</v>
      </c>
      <c r="E11" s="6">
        <v>6</v>
      </c>
      <c r="F11" s="3">
        <v>6</v>
      </c>
      <c r="G11" s="3">
        <v>6</v>
      </c>
      <c r="H11" s="3">
        <v>100</v>
      </c>
      <c r="I11" s="3">
        <v>100</v>
      </c>
      <c r="J11" s="23" t="s">
        <v>116</v>
      </c>
      <c r="K11" s="3">
        <v>3.6060000000000002E-2</v>
      </c>
      <c r="L11" s="4">
        <f t="shared" si="0"/>
        <v>4.4353799999999999E-2</v>
      </c>
      <c r="M11" s="9">
        <f t="shared" si="1"/>
        <v>3.6060000000000003</v>
      </c>
      <c r="N11" s="9">
        <f t="shared" si="2"/>
        <v>4.4353800000000003</v>
      </c>
      <c r="O11" s="8" t="s">
        <v>125</v>
      </c>
      <c r="P11" s="3" t="s">
        <v>119</v>
      </c>
      <c r="Q11" s="3" t="s">
        <v>35</v>
      </c>
      <c r="R11" s="5" t="s">
        <v>36</v>
      </c>
    </row>
    <row r="12" spans="1:18" x14ac:dyDescent="0.25">
      <c r="A12" s="2" t="s">
        <v>21</v>
      </c>
      <c r="B12" s="16" t="s">
        <v>147</v>
      </c>
      <c r="C12" s="2" t="s">
        <v>60</v>
      </c>
      <c r="D12" s="2" t="s">
        <v>61</v>
      </c>
      <c r="E12" s="6">
        <v>4</v>
      </c>
      <c r="F12" s="3">
        <v>4</v>
      </c>
      <c r="G12" s="3">
        <v>4</v>
      </c>
      <c r="H12" s="3">
        <v>100</v>
      </c>
      <c r="I12" s="3">
        <v>100</v>
      </c>
      <c r="J12" s="23" t="s">
        <v>116</v>
      </c>
      <c r="K12" s="3">
        <v>3.6060000000000002E-2</v>
      </c>
      <c r="L12" s="4">
        <f t="shared" si="0"/>
        <v>4.4353799999999999E-2</v>
      </c>
      <c r="M12" s="9">
        <f t="shared" si="1"/>
        <v>3.6060000000000003</v>
      </c>
      <c r="N12" s="9">
        <f t="shared" si="2"/>
        <v>4.4353800000000003</v>
      </c>
      <c r="O12" s="8" t="s">
        <v>125</v>
      </c>
      <c r="P12" s="3" t="s">
        <v>120</v>
      </c>
      <c r="Q12" s="3" t="s">
        <v>35</v>
      </c>
      <c r="R12" s="5" t="s">
        <v>36</v>
      </c>
    </row>
    <row r="13" spans="1:18" x14ac:dyDescent="0.25">
      <c r="A13" s="2" t="s">
        <v>22</v>
      </c>
      <c r="B13" s="16" t="s">
        <v>148</v>
      </c>
      <c r="C13" s="2" t="s">
        <v>62</v>
      </c>
      <c r="D13" s="2" t="s">
        <v>64</v>
      </c>
      <c r="E13" s="6">
        <v>2</v>
      </c>
      <c r="F13" s="3">
        <v>0</v>
      </c>
      <c r="G13" s="3">
        <v>0</v>
      </c>
      <c r="H13" s="3">
        <v>100</v>
      </c>
      <c r="I13" s="3">
        <v>100</v>
      </c>
      <c r="J13" s="23" t="s">
        <v>116</v>
      </c>
      <c r="K13" s="3">
        <v>4.2590000000000003E-2</v>
      </c>
      <c r="L13" s="4">
        <f t="shared" si="0"/>
        <v>5.23857E-2</v>
      </c>
      <c r="M13" s="9">
        <f t="shared" si="1"/>
        <v>4.2590000000000003</v>
      </c>
      <c r="N13" s="9">
        <f t="shared" si="2"/>
        <v>5.2385700000000002</v>
      </c>
      <c r="O13" s="8" t="s">
        <v>125</v>
      </c>
      <c r="P13" s="3" t="s">
        <v>122</v>
      </c>
      <c r="Q13" s="3" t="s">
        <v>35</v>
      </c>
      <c r="R13" s="5" t="s">
        <v>121</v>
      </c>
    </row>
    <row r="14" spans="1:18" x14ac:dyDescent="0.25">
      <c r="A14" s="2" t="s">
        <v>55</v>
      </c>
      <c r="B14" s="16" t="s">
        <v>1</v>
      </c>
      <c r="C14" s="2" t="s">
        <v>65</v>
      </c>
      <c r="D14" s="2" t="s">
        <v>66</v>
      </c>
      <c r="E14" s="6">
        <v>2</v>
      </c>
      <c r="F14" s="3">
        <v>2</v>
      </c>
      <c r="G14" s="3">
        <v>2</v>
      </c>
      <c r="H14" s="3">
        <v>100</v>
      </c>
      <c r="I14" s="3">
        <v>100</v>
      </c>
      <c r="J14" s="23" t="s">
        <v>116</v>
      </c>
      <c r="K14" s="3">
        <v>6.9980000000000001E-2</v>
      </c>
      <c r="L14" s="4">
        <f>K14*1.23</f>
        <v>8.6075399999999996E-2</v>
      </c>
      <c r="M14" s="9">
        <f>IF($J14="TAK",$K14*$I14,0)</f>
        <v>6.9980000000000002</v>
      </c>
      <c r="N14" s="9">
        <f t="shared" si="2"/>
        <v>8.6075400000000002</v>
      </c>
      <c r="O14" s="8" t="s">
        <v>125</v>
      </c>
      <c r="P14" s="3" t="s">
        <v>133</v>
      </c>
      <c r="Q14" s="3" t="s">
        <v>35</v>
      </c>
      <c r="R14" s="10" t="s">
        <v>36</v>
      </c>
    </row>
    <row r="15" spans="1:18" x14ac:dyDescent="0.25">
      <c r="A15" s="2" t="s">
        <v>56</v>
      </c>
      <c r="B15" s="16" t="s">
        <v>63</v>
      </c>
      <c r="C15" s="2" t="s">
        <v>67</v>
      </c>
      <c r="D15" s="2" t="s">
        <v>68</v>
      </c>
      <c r="E15" s="6">
        <v>11</v>
      </c>
      <c r="F15" s="3">
        <v>11</v>
      </c>
      <c r="G15" s="3">
        <v>11</v>
      </c>
      <c r="H15" s="3">
        <v>100</v>
      </c>
      <c r="I15" s="3">
        <v>100</v>
      </c>
      <c r="J15" s="23" t="s">
        <v>116</v>
      </c>
      <c r="K15" s="3">
        <v>3.5159999999999997E-2</v>
      </c>
      <c r="L15" s="4">
        <f>K15*1.23</f>
        <v>4.3246799999999995E-2</v>
      </c>
      <c r="M15" s="9">
        <f>IF($J15="TAK",$K15*$I15,0)</f>
        <v>3.5159999999999996</v>
      </c>
      <c r="N15" s="9">
        <f t="shared" si="2"/>
        <v>4.324679999999999</v>
      </c>
      <c r="O15" s="8" t="s">
        <v>125</v>
      </c>
      <c r="P15" s="3" t="s">
        <v>123</v>
      </c>
      <c r="Q15" s="3" t="s">
        <v>35</v>
      </c>
      <c r="R15" s="5" t="s">
        <v>36</v>
      </c>
    </row>
    <row r="16" spans="1:18" x14ac:dyDescent="0.25">
      <c r="A16" s="2" t="s">
        <v>57</v>
      </c>
      <c r="B16" s="16" t="s">
        <v>71</v>
      </c>
      <c r="C16" s="2" t="s">
        <v>70</v>
      </c>
      <c r="D16" s="2" t="s">
        <v>72</v>
      </c>
      <c r="E16" s="6">
        <v>22</v>
      </c>
      <c r="F16" s="3">
        <v>22</v>
      </c>
      <c r="G16" s="3">
        <v>0</v>
      </c>
      <c r="H16" s="3">
        <v>100</v>
      </c>
      <c r="I16" s="3">
        <v>100</v>
      </c>
      <c r="J16" s="23" t="s">
        <v>116</v>
      </c>
      <c r="K16" s="3">
        <v>0.12322</v>
      </c>
      <c r="L16" s="4">
        <f t="shared" si="0"/>
        <v>0.15156059999999999</v>
      </c>
      <c r="M16" s="9">
        <f t="shared" si="1"/>
        <v>12.321999999999999</v>
      </c>
      <c r="N16" s="9">
        <f t="shared" si="2"/>
        <v>15.156059999999998</v>
      </c>
      <c r="O16" s="8" t="s">
        <v>125</v>
      </c>
      <c r="P16" s="3" t="s">
        <v>134</v>
      </c>
      <c r="Q16" s="3" t="s">
        <v>35</v>
      </c>
      <c r="R16" s="10" t="s">
        <v>36</v>
      </c>
    </row>
    <row r="17" spans="1:18" x14ac:dyDescent="0.25">
      <c r="A17" s="2" t="s">
        <v>58</v>
      </c>
      <c r="B17" s="16" t="s">
        <v>73</v>
      </c>
      <c r="C17" s="2" t="s">
        <v>138</v>
      </c>
      <c r="D17" s="2" t="s">
        <v>74</v>
      </c>
      <c r="E17" s="6">
        <v>25</v>
      </c>
      <c r="F17" s="3">
        <v>25</v>
      </c>
      <c r="G17" s="3">
        <v>0</v>
      </c>
      <c r="H17" s="3">
        <v>5</v>
      </c>
      <c r="I17" s="3">
        <v>25</v>
      </c>
      <c r="J17" s="23" t="s">
        <v>116</v>
      </c>
      <c r="K17" s="3">
        <v>0.96899999999999997</v>
      </c>
      <c r="L17" s="4">
        <f t="shared" si="0"/>
        <v>1.19187</v>
      </c>
      <c r="M17" s="9">
        <f t="shared" si="1"/>
        <v>24.224999999999998</v>
      </c>
      <c r="N17" s="9">
        <f t="shared" si="2"/>
        <v>29.796749999999996</v>
      </c>
      <c r="O17" s="8" t="s">
        <v>139</v>
      </c>
      <c r="P17" s="3" t="s">
        <v>140</v>
      </c>
      <c r="Q17" s="3" t="s">
        <v>35</v>
      </c>
      <c r="R17" s="10" t="s">
        <v>36</v>
      </c>
    </row>
    <row r="18" spans="1:18" x14ac:dyDescent="0.25">
      <c r="A18" s="2" t="s">
        <v>59</v>
      </c>
      <c r="B18" s="16" t="s">
        <v>89</v>
      </c>
      <c r="C18" s="2" t="s">
        <v>91</v>
      </c>
      <c r="D18" s="2" t="s">
        <v>90</v>
      </c>
      <c r="E18" s="6">
        <v>3</v>
      </c>
      <c r="F18" s="3">
        <v>3</v>
      </c>
      <c r="G18" s="3">
        <v>0</v>
      </c>
      <c r="H18" s="3">
        <v>10</v>
      </c>
      <c r="I18" s="3">
        <v>10</v>
      </c>
      <c r="J18" s="23" t="s">
        <v>116</v>
      </c>
      <c r="K18" s="3">
        <v>0.34429999999999999</v>
      </c>
      <c r="L18" s="4">
        <f t="shared" si="0"/>
        <v>0.423489</v>
      </c>
      <c r="M18" s="9">
        <f t="shared" si="1"/>
        <v>3.4430000000000001</v>
      </c>
      <c r="N18" s="9">
        <f t="shared" si="2"/>
        <v>4.23489</v>
      </c>
      <c r="O18" s="8" t="s">
        <v>92</v>
      </c>
      <c r="P18" s="3" t="s">
        <v>93</v>
      </c>
      <c r="Q18" s="3" t="s">
        <v>35</v>
      </c>
      <c r="R18" s="5" t="s">
        <v>36</v>
      </c>
    </row>
    <row r="19" spans="1:18" x14ac:dyDescent="0.25">
      <c r="A19" s="2" t="s">
        <v>75</v>
      </c>
      <c r="B19" s="16" t="s">
        <v>94</v>
      </c>
      <c r="C19" s="2" t="s">
        <v>126</v>
      </c>
      <c r="D19" s="2" t="s">
        <v>95</v>
      </c>
      <c r="E19" s="6">
        <v>3</v>
      </c>
      <c r="F19" s="3">
        <v>3</v>
      </c>
      <c r="G19" s="3">
        <v>0</v>
      </c>
      <c r="H19" s="3">
        <v>100</v>
      </c>
      <c r="I19" s="3">
        <v>100</v>
      </c>
      <c r="J19" s="23" t="s">
        <v>116</v>
      </c>
      <c r="K19" s="3">
        <v>3.6060000000000002E-2</v>
      </c>
      <c r="L19" s="4">
        <f t="shared" si="0"/>
        <v>4.4353799999999999E-2</v>
      </c>
      <c r="M19" s="9">
        <f t="shared" si="1"/>
        <v>3.6060000000000003</v>
      </c>
      <c r="N19" s="9">
        <f t="shared" si="2"/>
        <v>4.4353800000000003</v>
      </c>
      <c r="O19" s="8" t="s">
        <v>125</v>
      </c>
      <c r="P19" s="3" t="s">
        <v>124</v>
      </c>
      <c r="Q19" s="3" t="s">
        <v>35</v>
      </c>
      <c r="R19" s="10" t="s">
        <v>36</v>
      </c>
    </row>
    <row r="20" spans="1:18" x14ac:dyDescent="0.25">
      <c r="A20" s="2"/>
      <c r="B20" s="16" t="s">
        <v>144</v>
      </c>
      <c r="C20" s="16" t="s">
        <v>149</v>
      </c>
      <c r="D20" s="16" t="s">
        <v>145</v>
      </c>
      <c r="E20" s="6">
        <v>3</v>
      </c>
      <c r="F20" s="17">
        <v>0</v>
      </c>
      <c r="G20" s="17">
        <v>0</v>
      </c>
      <c r="H20" s="17">
        <v>100</v>
      </c>
      <c r="I20" s="17">
        <v>100</v>
      </c>
      <c r="J20" s="24" t="s">
        <v>116</v>
      </c>
      <c r="K20" s="17">
        <v>4.4400000000000002E-2</v>
      </c>
      <c r="L20" s="18">
        <f t="shared" si="0"/>
        <v>5.4612000000000001E-2</v>
      </c>
      <c r="M20" s="19">
        <f t="shared" si="1"/>
        <v>4.4400000000000004</v>
      </c>
      <c r="N20" s="19">
        <f t="shared" si="2"/>
        <v>5.4612000000000007</v>
      </c>
      <c r="O20" s="8" t="s">
        <v>125</v>
      </c>
      <c r="P20" s="3" t="s">
        <v>146</v>
      </c>
      <c r="Q20" s="17" t="s">
        <v>35</v>
      </c>
      <c r="R20" s="5" t="s">
        <v>36</v>
      </c>
    </row>
    <row r="21" spans="1:18" x14ac:dyDescent="0.25">
      <c r="A21" s="2" t="s">
        <v>76</v>
      </c>
      <c r="B21" s="16" t="s">
        <v>96</v>
      </c>
      <c r="C21" s="2" t="s">
        <v>127</v>
      </c>
      <c r="D21" s="2" t="s">
        <v>97</v>
      </c>
      <c r="E21" s="6">
        <v>3</v>
      </c>
      <c r="F21" s="3">
        <v>3</v>
      </c>
      <c r="G21" s="3">
        <v>3</v>
      </c>
      <c r="H21" s="3"/>
      <c r="I21" s="3"/>
      <c r="J21" s="23" t="s">
        <v>128</v>
      </c>
      <c r="K21" s="3"/>
      <c r="L21" s="4">
        <f t="shared" si="0"/>
        <v>0</v>
      </c>
      <c r="M21" s="9">
        <f>IF($J21="TAK",$K21*$I21,0)</f>
        <v>0</v>
      </c>
      <c r="N21" s="9">
        <f>$M21*1.23</f>
        <v>0</v>
      </c>
      <c r="O21" s="8"/>
      <c r="P21" s="3"/>
      <c r="Q21" s="3"/>
      <c r="R21" s="10"/>
    </row>
    <row r="22" spans="1:18" x14ac:dyDescent="0.25">
      <c r="A22" s="2" t="s">
        <v>77</v>
      </c>
      <c r="B22" s="16" t="s">
        <v>102</v>
      </c>
      <c r="C22" s="2" t="s">
        <v>103</v>
      </c>
      <c r="D22" s="2" t="s">
        <v>104</v>
      </c>
      <c r="E22" s="6">
        <v>3</v>
      </c>
      <c r="F22" s="3">
        <v>3</v>
      </c>
      <c r="G22" s="3">
        <v>3</v>
      </c>
      <c r="H22" s="3">
        <v>25</v>
      </c>
      <c r="I22" s="3">
        <v>25</v>
      </c>
      <c r="J22" s="23" t="s">
        <v>116</v>
      </c>
      <c r="K22" s="3">
        <v>0.13782</v>
      </c>
      <c r="L22" s="4">
        <f t="shared" si="0"/>
        <v>0.16951859999999999</v>
      </c>
      <c r="M22" s="9">
        <f>IF($J22="TAK",$K22*$I22,0)</f>
        <v>3.4455</v>
      </c>
      <c r="N22" s="9">
        <f>$M22*1.23</f>
        <v>4.237965</v>
      </c>
      <c r="O22" s="8" t="s">
        <v>142</v>
      </c>
      <c r="P22" s="3" t="s">
        <v>141</v>
      </c>
      <c r="Q22" s="3" t="s">
        <v>35</v>
      </c>
      <c r="R22" s="10" t="s">
        <v>36</v>
      </c>
    </row>
    <row r="23" spans="1:18" x14ac:dyDescent="0.25">
      <c r="A23" s="2" t="s">
        <v>78</v>
      </c>
      <c r="B23" s="16" t="s">
        <v>98</v>
      </c>
      <c r="C23" s="2" t="s">
        <v>132</v>
      </c>
      <c r="D23" s="2" t="s">
        <v>99</v>
      </c>
      <c r="E23" s="6">
        <v>11</v>
      </c>
      <c r="F23" s="3">
        <v>11</v>
      </c>
      <c r="G23" s="3">
        <v>0</v>
      </c>
      <c r="H23" s="3"/>
      <c r="I23" s="3"/>
      <c r="J23" s="23" t="s">
        <v>128</v>
      </c>
      <c r="K23" s="3"/>
      <c r="L23" s="4">
        <f t="shared" si="0"/>
        <v>0</v>
      </c>
      <c r="M23" s="9">
        <f>IF($J23="TAK",$K23*$I23,0)</f>
        <v>0</v>
      </c>
      <c r="N23" s="9">
        <f>$M23*1.23</f>
        <v>0</v>
      </c>
      <c r="O23" s="8"/>
      <c r="P23" s="3"/>
      <c r="Q23" s="3"/>
      <c r="R23" s="3"/>
    </row>
    <row r="24" spans="1:18" x14ac:dyDescent="0.25">
      <c r="A24" s="2" t="s">
        <v>79</v>
      </c>
      <c r="B24" s="16" t="s">
        <v>100</v>
      </c>
      <c r="C24" s="2" t="s">
        <v>101</v>
      </c>
      <c r="D24" s="2" t="s">
        <v>105</v>
      </c>
      <c r="E24" s="6">
        <v>3</v>
      </c>
      <c r="F24" s="3">
        <v>0</v>
      </c>
      <c r="G24" s="3">
        <v>0</v>
      </c>
      <c r="H24" s="3">
        <v>10</v>
      </c>
      <c r="I24" s="3">
        <v>10</v>
      </c>
      <c r="J24" s="23" t="s">
        <v>116</v>
      </c>
      <c r="K24" s="3">
        <v>0.55813999999999997</v>
      </c>
      <c r="L24" s="4">
        <f t="shared" si="0"/>
        <v>0.68651219999999991</v>
      </c>
      <c r="M24" s="9">
        <f>IF($J24="TAK",$K24*$I24,0)</f>
        <v>5.5813999999999995</v>
      </c>
      <c r="N24" s="9">
        <f>$M24*1.23</f>
        <v>6.8651219999999995</v>
      </c>
      <c r="O24" s="8" t="s">
        <v>125</v>
      </c>
      <c r="P24" s="3" t="s">
        <v>135</v>
      </c>
      <c r="Q24" s="3" t="s">
        <v>35</v>
      </c>
      <c r="R24" s="10" t="s">
        <v>36</v>
      </c>
    </row>
    <row r="25" spans="1:18" x14ac:dyDescent="0.25">
      <c r="A25" s="2" t="s">
        <v>80</v>
      </c>
      <c r="B25" s="16" t="s">
        <v>106</v>
      </c>
      <c r="C25" s="2" t="s">
        <v>108</v>
      </c>
      <c r="D25" s="2" t="s">
        <v>107</v>
      </c>
      <c r="E25" s="6">
        <v>22</v>
      </c>
      <c r="F25" s="3">
        <v>0</v>
      </c>
      <c r="G25" s="3">
        <v>0</v>
      </c>
      <c r="H25" s="3">
        <v>25</v>
      </c>
      <c r="I25" s="3">
        <v>25</v>
      </c>
      <c r="J25" s="23" t="s">
        <v>115</v>
      </c>
      <c r="K25" s="3">
        <v>0.16220000000000001</v>
      </c>
      <c r="L25" s="4">
        <f t="shared" si="0"/>
        <v>0.19950600000000002</v>
      </c>
      <c r="M25" s="9">
        <f>IF($J25="TAK",$K25*$I25,0)</f>
        <v>0</v>
      </c>
      <c r="N25" s="9">
        <f>$M25*1.23</f>
        <v>0</v>
      </c>
      <c r="O25" s="8" t="s">
        <v>41</v>
      </c>
      <c r="P25" s="3" t="s">
        <v>143</v>
      </c>
      <c r="Q25" s="3" t="s">
        <v>35</v>
      </c>
      <c r="R25" s="10" t="s">
        <v>36</v>
      </c>
    </row>
    <row r="26" spans="1:18" x14ac:dyDescent="0.25">
      <c r="A26" s="2" t="s">
        <v>81</v>
      </c>
      <c r="B26" s="16" t="s">
        <v>83</v>
      </c>
      <c r="C26" s="2" t="s">
        <v>88</v>
      </c>
      <c r="D26" s="2" t="s">
        <v>87</v>
      </c>
      <c r="E26" s="6">
        <v>8</v>
      </c>
      <c r="F26" s="3">
        <v>8</v>
      </c>
      <c r="G26" s="3">
        <v>8</v>
      </c>
      <c r="H26" s="3">
        <v>1</v>
      </c>
      <c r="I26" s="3">
        <v>8</v>
      </c>
      <c r="J26" s="23" t="s">
        <v>116</v>
      </c>
      <c r="K26" s="3">
        <v>1.79</v>
      </c>
      <c r="L26" s="4">
        <f t="shared" si="0"/>
        <v>2.2017000000000002</v>
      </c>
      <c r="M26" s="9">
        <f>IF($J26="TAK",$K26*$I26,0)</f>
        <v>14.32</v>
      </c>
      <c r="N26" s="9">
        <f>$M26*1.23</f>
        <v>17.613600000000002</v>
      </c>
      <c r="O26" s="8" t="s">
        <v>85</v>
      </c>
      <c r="P26" s="3" t="s">
        <v>86</v>
      </c>
      <c r="Q26" s="3" t="s">
        <v>84</v>
      </c>
      <c r="R26" s="5" t="s">
        <v>36</v>
      </c>
    </row>
    <row r="27" spans="1:18" x14ac:dyDescent="0.25">
      <c r="A27" s="2" t="s">
        <v>82</v>
      </c>
      <c r="B27" s="3" t="s">
        <v>137</v>
      </c>
      <c r="C27" s="3" t="s">
        <v>137</v>
      </c>
      <c r="D27" s="3" t="s">
        <v>137</v>
      </c>
      <c r="E27" s="6">
        <v>8</v>
      </c>
      <c r="F27" s="3">
        <v>8</v>
      </c>
      <c r="G27" s="3">
        <v>8</v>
      </c>
      <c r="H27" s="3">
        <v>1</v>
      </c>
      <c r="I27" s="3">
        <v>8</v>
      </c>
      <c r="J27" s="23" t="s">
        <v>136</v>
      </c>
      <c r="K27" s="3">
        <v>2.95</v>
      </c>
      <c r="L27" s="4">
        <f t="shared" si="0"/>
        <v>3.6285000000000003</v>
      </c>
      <c r="M27" s="9">
        <f>IF($J27="TAK",$K27*$I27,0)</f>
        <v>0</v>
      </c>
      <c r="N27" s="9">
        <f>$M27*1.23</f>
        <v>0</v>
      </c>
      <c r="O27" s="8" t="s">
        <v>130</v>
      </c>
      <c r="P27" s="3" t="s">
        <v>129</v>
      </c>
      <c r="Q27" s="3" t="s">
        <v>35</v>
      </c>
      <c r="R27" s="5" t="s">
        <v>131</v>
      </c>
    </row>
    <row r="28" spans="1:18" x14ac:dyDescent="0.25">
      <c r="K28" s="20" t="s">
        <v>113</v>
      </c>
      <c r="L28" s="21"/>
      <c r="M28" s="11">
        <f>SUM(M4:M27)</f>
        <v>354.52994999999999</v>
      </c>
      <c r="N28" s="11">
        <f>SUM(N4:N27)</f>
        <v>436.07183850000007</v>
      </c>
    </row>
    <row r="29" spans="1:18" x14ac:dyDescent="0.25">
      <c r="E29"/>
    </row>
    <row r="30" spans="1:18" x14ac:dyDescent="0.25">
      <c r="E30"/>
    </row>
    <row r="31" spans="1:18" x14ac:dyDescent="0.25">
      <c r="E31"/>
    </row>
    <row r="32" spans="1:18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</sheetData>
  <mergeCells count="17">
    <mergeCell ref="O2:O3"/>
    <mergeCell ref="P2:P3"/>
    <mergeCell ref="Q2:Q3"/>
    <mergeCell ref="R2:R3"/>
    <mergeCell ref="K28:L28"/>
    <mergeCell ref="G2:G3"/>
    <mergeCell ref="H2:H3"/>
    <mergeCell ref="I2:I3"/>
    <mergeCell ref="J2:J3"/>
    <mergeCell ref="K2:L2"/>
    <mergeCell ref="M2:N2"/>
    <mergeCell ref="A2:A3"/>
    <mergeCell ref="B2:B3"/>
    <mergeCell ref="C2:C3"/>
    <mergeCell ref="D2:D3"/>
    <mergeCell ref="E2:E3"/>
    <mergeCell ref="F2:F3"/>
  </mergeCells>
  <hyperlinks>
    <hyperlink ref="R5" r:id="rId1" xr:uid="{771AA121-4866-46D6-984A-A0A3D84E0EB1}"/>
    <hyperlink ref="R6" r:id="rId2" xr:uid="{15B3C27A-A9EB-415E-BCD7-E61C998C2520}"/>
    <hyperlink ref="R4" r:id="rId3" xr:uid="{62B52B90-C664-4F9F-8C53-D643563988A3}"/>
    <hyperlink ref="R7" r:id="rId4" xr:uid="{BA1E44CB-5F55-4687-B7E6-AC66A6E7DBB4}"/>
    <hyperlink ref="R8" r:id="rId5" xr:uid="{6594CB37-2EBD-4C92-9D07-1D590E4ED0BB}"/>
    <hyperlink ref="R9" r:id="rId6" xr:uid="{2C4E4A0A-0767-40A7-8167-97ACB107DFB4}"/>
    <hyperlink ref="R26" r:id="rId7" xr:uid="{B91C3CFB-2678-4737-80CA-95A12E0932DE}"/>
    <hyperlink ref="R18" r:id="rId8" xr:uid="{34CBCFFC-F1A5-4C99-9032-DAED8BCE0113}"/>
    <hyperlink ref="R10" r:id="rId9" xr:uid="{A21ABDE3-FBCA-4670-825B-C2DFD3BF2EE6}"/>
    <hyperlink ref="R11" r:id="rId10" xr:uid="{6E0565FD-D42F-4FF8-BD5E-DABDEB6C0AB4}"/>
    <hyperlink ref="R12" r:id="rId11" xr:uid="{B2F40320-BE5C-4D34-B911-C8BD21CD7B98}"/>
    <hyperlink ref="R13" r:id="rId12" xr:uid="{66288EDD-D1AA-4DBB-A585-825004D51705}"/>
    <hyperlink ref="R15" r:id="rId13" xr:uid="{4D06F8F8-20D6-417F-B514-863C8408089B}"/>
    <hyperlink ref="R19" r:id="rId14" xr:uid="{40FE2E44-CACA-4BC7-A9AD-80ADB03C9B1B}"/>
    <hyperlink ref="R27" r:id="rId15" xr:uid="{F776F25B-19EB-4A6A-9CF7-30D53772D309}"/>
    <hyperlink ref="R14" r:id="rId16" xr:uid="{B8D0BCD5-30EC-4EFB-9B86-7D2E46B605B1}"/>
    <hyperlink ref="R16" r:id="rId17" xr:uid="{41E01BA9-E017-4339-B14B-D8C488D0E1C6}"/>
    <hyperlink ref="R24" r:id="rId18" xr:uid="{A42DEF7C-5067-4B39-A33C-754DE3861B48}"/>
    <hyperlink ref="R17" r:id="rId19" xr:uid="{F1B1F5CF-4F3F-4708-B6B4-4A6C53F11C58}"/>
    <hyperlink ref="R22" r:id="rId20" xr:uid="{3F34A92A-3218-4C1C-B1FF-60D8D4CE9278}"/>
    <hyperlink ref="R25" r:id="rId21" xr:uid="{89BD4949-F139-4B42-A5C7-9290F7E19898}"/>
    <hyperlink ref="R20" r:id="rId22" xr:uid="{40B4063E-614B-429E-BFBC-0FFEC4D0861A}"/>
  </hyperlinks>
  <pageMargins left="0.7" right="0.7" top="0.75" bottom="0.75" header="0.3" footer="0.3"/>
  <pageSetup paperSize="9"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Wersja zredukowana</vt:lpstr>
      <vt:lpstr>Wersja rozszerzona</vt:lpstr>
      <vt:lpstr>Wersja bazowa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Kaczorowski</dc:creator>
  <cp:lastModifiedBy>Maciej Kaczorowski</cp:lastModifiedBy>
  <cp:lastPrinted>2023-04-01T12:30:59Z</cp:lastPrinted>
  <dcterms:created xsi:type="dcterms:W3CDTF">2023-03-31T22:22:11Z</dcterms:created>
  <dcterms:modified xsi:type="dcterms:W3CDTF">2023-04-01T18:43:04Z</dcterms:modified>
</cp:coreProperties>
</file>