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olitechnika\ProjektKompetencyjny\Dokumentacja\OcenaCykluŻycia\"/>
    </mc:Choice>
  </mc:AlternateContent>
  <xr:revisionPtr revIDLastSave="0" documentId="13_ncr:1_{654CB9D3-B57A-4D83-A209-E608A8AFD57A}" xr6:coauthVersionLast="47" xr6:coauthVersionMax="47" xr10:uidLastSave="{00000000-0000-0000-0000-000000000000}"/>
  <bookViews>
    <workbookView xWindow="-120" yWindow="-120" windowWidth="29040" windowHeight="15720" xr2:uid="{5FE2A219-8E85-48C8-ADF1-9C2F84C10E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1" i="1"/>
  <c r="X16" i="1"/>
  <c r="X15" i="1"/>
  <c r="X14" i="1"/>
  <c r="X13" i="1"/>
  <c r="X12" i="1"/>
  <c r="W12" i="1"/>
  <c r="C22" i="1"/>
  <c r="C23" i="1"/>
  <c r="C24" i="1"/>
  <c r="C25" i="1"/>
  <c r="C21" i="1"/>
  <c r="F22" i="1"/>
  <c r="F30" i="1" s="1"/>
  <c r="F23" i="1"/>
  <c r="F24" i="1"/>
  <c r="F32" i="1" s="1"/>
  <c r="F25" i="1"/>
  <c r="F21" i="1"/>
  <c r="W14" i="1"/>
  <c r="W15" i="1"/>
  <c r="W16" i="1"/>
  <c r="W13" i="1"/>
  <c r="F31" i="1" l="1"/>
  <c r="C32" i="1"/>
  <c r="F29" i="1"/>
  <c r="F33" i="1"/>
  <c r="C33" i="1"/>
  <c r="C31" i="1"/>
  <c r="E31" i="1" s="1"/>
  <c r="C30" i="1"/>
  <c r="C29" i="1"/>
  <c r="E29" i="1" s="1"/>
  <c r="E32" i="1"/>
  <c r="E30" i="1"/>
  <c r="E33" i="1" l="1"/>
</calcChain>
</file>

<file path=xl/sharedStrings.xml><?xml version="1.0" encoding="utf-8"?>
<sst xmlns="http://schemas.openxmlformats.org/spreadsheetml/2006/main" count="75" uniqueCount="47">
  <si>
    <t>Unit</t>
  </si>
  <si>
    <t>Aluminium</t>
  </si>
  <si>
    <t>ceramiczne</t>
  </si>
  <si>
    <t>elektrolityczne</t>
  </si>
  <si>
    <t>finisz</t>
  </si>
  <si>
    <t>HDPE</t>
  </si>
  <si>
    <t>konektory</t>
  </si>
  <si>
    <t>LEDy</t>
  </si>
  <si>
    <t>LQFP</t>
  </si>
  <si>
    <t>Miedź</t>
  </si>
  <si>
    <t>Nylon</t>
  </si>
  <si>
    <t>obudowa</t>
  </si>
  <si>
    <t>pokrycie</t>
  </si>
  <si>
    <t>PVC</t>
  </si>
  <si>
    <t>płytka drukowana</t>
  </si>
  <si>
    <t>rdzeń</t>
  </si>
  <si>
    <t>rezonator</t>
  </si>
  <si>
    <t>SO</t>
  </si>
  <si>
    <t>SOT</t>
  </si>
  <si>
    <t>tantalowe</t>
  </si>
  <si>
    <t>THT</t>
  </si>
  <si>
    <t>kg CO2 eq</t>
  </si>
  <si>
    <t>CTUe</t>
  </si>
  <si>
    <t>Pt</t>
  </si>
  <si>
    <t>kg Sb eq</t>
  </si>
  <si>
    <t>m3 depriv.</t>
  </si>
  <si>
    <t>Interfejs</t>
  </si>
  <si>
    <t>kondensatory</t>
  </si>
  <si>
    <t>Elementy elektroniczne</t>
  </si>
  <si>
    <t>układy scalone</t>
  </si>
  <si>
    <t>PCB</t>
  </si>
  <si>
    <t>Skrętka</t>
  </si>
  <si>
    <t>Żyły</t>
  </si>
  <si>
    <t>Izolacja</t>
  </si>
  <si>
    <t>Światłowód</t>
  </si>
  <si>
    <t>Kategorie wpływu</t>
  </si>
  <si>
    <t>Ekotoksyczność, woda słodka</t>
  </si>
  <si>
    <t>Użycie terenu</t>
  </si>
  <si>
    <t>Zużycie surowców, metale i minerały</t>
  </si>
  <si>
    <t>Zużycie wody</t>
  </si>
  <si>
    <t>Zmiana klimatu</t>
  </si>
  <si>
    <t>Inne</t>
  </si>
  <si>
    <t>Układy scalone</t>
  </si>
  <si>
    <t>Suma 55 interfejsów</t>
  </si>
  <si>
    <t>Sumy</t>
  </si>
  <si>
    <t>Procenty</t>
  </si>
  <si>
    <t>Suma per interfejs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</si>
</sst>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71" formatCode="0.00000"/>
    <numFmt numFmtId="173" formatCode="0.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/>
      <top style="medium">
        <color theme="5"/>
      </top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1">
    <xf numFmtId="0" fontId="0" fillId="0" borderId="0"/>
  </cellStyleXfs>
  <cellXfs count="75">
    <xf numFmtId="0" fontId="0" fillId="0" borderId="0" xfId="0"/>
    <xf numFmtId="11" fontId="0" fillId="0" borderId="0" xfId="0" applyNumberFormat="1"/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1" fontId="0" fillId="3" borderId="11" xfId="0" applyNumberFormat="1" applyFill="1" applyBorder="1" applyAlignment="1">
      <alignment horizontal="center" vertical="center"/>
    </xf>
    <xf numFmtId="11" fontId="0" fillId="3" borderId="3" xfId="0" applyNumberFormat="1" applyFill="1" applyBorder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3" borderId="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1" fontId="0" fillId="2" borderId="11" xfId="0" applyNumberFormat="1" applyFill="1" applyBorder="1" applyAlignment="1">
      <alignment horizontal="center" vertical="center"/>
    </xf>
    <xf numFmtId="0" fontId="0" fillId="4" borderId="13" xfId="0" applyFill="1" applyBorder="1"/>
    <xf numFmtId="0" fontId="0" fillId="4" borderId="14" xfId="0" applyFill="1" applyBorder="1"/>
    <xf numFmtId="164" fontId="0" fillId="2" borderId="11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15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4" borderId="18" xfId="0" applyFill="1" applyBorder="1" applyAlignment="1">
      <alignment horizontal="center" vertical="center"/>
    </xf>
    <xf numFmtId="0" fontId="0" fillId="4" borderId="18" xfId="0" applyNumberForma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171" fontId="0" fillId="3" borderId="3" xfId="0" applyNumberFormat="1" applyFill="1" applyBorder="1" applyAlignment="1">
      <alignment horizontal="center"/>
    </xf>
    <xf numFmtId="171" fontId="0" fillId="3" borderId="4" xfId="0" applyNumberFormat="1" applyFill="1" applyBorder="1" applyAlignment="1">
      <alignment horizontal="center"/>
    </xf>
    <xf numFmtId="171" fontId="0" fillId="2" borderId="11" xfId="0" applyNumberFormat="1" applyFill="1" applyBorder="1" applyAlignment="1">
      <alignment horizontal="center"/>
    </xf>
    <xf numFmtId="173" fontId="0" fillId="3" borderId="11" xfId="0" applyNumberForma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Procentowy</a:t>
            </a:r>
            <a:r>
              <a:rPr lang="pl-PL" baseline="0"/>
              <a:t> udział we wpływie na środowisko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Układy scalone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Sheet1!$A$29:$B$33</c:f>
              <c:multiLvlStrCache>
                <c:ptCount val="5"/>
                <c:lvl>
                  <c:pt idx="0">
                    <c:v>kg CO2 eq</c:v>
                  </c:pt>
                  <c:pt idx="1">
                    <c:v>CTUe</c:v>
                  </c:pt>
                  <c:pt idx="2">
                    <c:v>Pt</c:v>
                  </c:pt>
                  <c:pt idx="3">
                    <c:v>kg Sb eq</c:v>
                  </c:pt>
                  <c:pt idx="4">
                    <c:v>m3 depriv.</c:v>
                  </c:pt>
                </c:lvl>
                <c:lvl>
                  <c:pt idx="0">
                    <c:v>Zmiana klimatu</c:v>
                  </c:pt>
                  <c:pt idx="1">
                    <c:v>Ekotoksyczność, woda słodka</c:v>
                  </c:pt>
                  <c:pt idx="2">
                    <c:v>Użycie terenu</c:v>
                  </c:pt>
                  <c:pt idx="3">
                    <c:v>Zużycie surowców, metale i minerały</c:v>
                  </c:pt>
                  <c:pt idx="4">
                    <c:v>Zużycie wody</c:v>
                  </c:pt>
                </c:lvl>
              </c:multiLvlStrCache>
            </c:multiLvlStrRef>
          </c:cat>
          <c:val>
            <c:numRef>
              <c:f>Sheet1!$C$29:$C$33</c:f>
              <c:numCache>
                <c:formatCode>0.0</c:formatCode>
                <c:ptCount val="5"/>
                <c:pt idx="0">
                  <c:v>94.259231099034722</c:v>
                </c:pt>
                <c:pt idx="1">
                  <c:v>90.37405265151834</c:v>
                </c:pt>
                <c:pt idx="2">
                  <c:v>83.656534510093024</c:v>
                </c:pt>
                <c:pt idx="3">
                  <c:v>93.109667743393615</c:v>
                </c:pt>
                <c:pt idx="4">
                  <c:v>99.317471800576982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4-4677-A49C-E175282961BD}"/>
            </c:ext>
          </c:extLst>
        </c:ser>
        <c:ser>
          <c:idx val="1"/>
          <c:order val="1"/>
          <c:tx>
            <c:strRef>
              <c:f>Sheet1!$D$28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Sheet1!$A$29:$B$33</c:f>
              <c:multiLvlStrCache>
                <c:ptCount val="5"/>
                <c:lvl>
                  <c:pt idx="0">
                    <c:v>kg CO2 eq</c:v>
                  </c:pt>
                  <c:pt idx="1">
                    <c:v>CTUe</c:v>
                  </c:pt>
                  <c:pt idx="2">
                    <c:v>Pt</c:v>
                  </c:pt>
                  <c:pt idx="3">
                    <c:v>kg Sb eq</c:v>
                  </c:pt>
                  <c:pt idx="4">
                    <c:v>m3 depriv.</c:v>
                  </c:pt>
                </c:lvl>
                <c:lvl>
                  <c:pt idx="0">
                    <c:v>Zmiana klimatu</c:v>
                  </c:pt>
                  <c:pt idx="1">
                    <c:v>Ekotoksyczność, woda słodka</c:v>
                  </c:pt>
                  <c:pt idx="2">
                    <c:v>Użycie terenu</c:v>
                  </c:pt>
                  <c:pt idx="3">
                    <c:v>Zużycie surowców, metale i minerały</c:v>
                  </c:pt>
                  <c:pt idx="4">
                    <c:v>Zużycie wody</c:v>
                  </c:pt>
                </c:lvl>
              </c:multiLvlStrCache>
            </c:multiLvlStrRef>
          </c:cat>
          <c:val>
            <c:numRef>
              <c:f>Sheet1!$D$29:$D$33</c:f>
              <c:numCache>
                <c:formatCode>0.0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104-4677-A49C-E175282961BD}"/>
            </c:ext>
          </c:extLst>
        </c:ser>
        <c:ser>
          <c:idx val="2"/>
          <c:order val="2"/>
          <c:tx>
            <c:strRef>
              <c:f>Sheet1!$E$28</c:f>
              <c:strCache>
                <c:ptCount val="1"/>
                <c:pt idx="0">
                  <c:v>Inne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Sheet1!$A$29:$B$33</c:f>
              <c:multiLvlStrCache>
                <c:ptCount val="5"/>
                <c:lvl>
                  <c:pt idx="0">
                    <c:v>kg CO2 eq</c:v>
                  </c:pt>
                  <c:pt idx="1">
                    <c:v>CTUe</c:v>
                  </c:pt>
                  <c:pt idx="2">
                    <c:v>Pt</c:v>
                  </c:pt>
                  <c:pt idx="3">
                    <c:v>kg Sb eq</c:v>
                  </c:pt>
                  <c:pt idx="4">
                    <c:v>m3 depriv.</c:v>
                  </c:pt>
                </c:lvl>
                <c:lvl>
                  <c:pt idx="0">
                    <c:v>Zmiana klimatu</c:v>
                  </c:pt>
                  <c:pt idx="1">
                    <c:v>Ekotoksyczność, woda słodka</c:v>
                  </c:pt>
                  <c:pt idx="2">
                    <c:v>Użycie terenu</c:v>
                  </c:pt>
                  <c:pt idx="3">
                    <c:v>Zużycie surowców, metale i minerały</c:v>
                  </c:pt>
                  <c:pt idx="4">
                    <c:v>Zużycie wody</c:v>
                  </c:pt>
                </c:lvl>
              </c:multiLvlStrCache>
            </c:multiLvlStrRef>
          </c:cat>
          <c:val>
            <c:numRef>
              <c:f>Sheet1!$E$29:$E$33</c:f>
              <c:numCache>
                <c:formatCode>0.0</c:formatCode>
                <c:ptCount val="5"/>
                <c:pt idx="0">
                  <c:v>4.633968131465279</c:v>
                </c:pt>
                <c:pt idx="1">
                  <c:v>4.613704652984902</c:v>
                </c:pt>
                <c:pt idx="2">
                  <c:v>10.775422781440376</c:v>
                </c:pt>
                <c:pt idx="3">
                  <c:v>6.8826573225751329</c:v>
                </c:pt>
                <c:pt idx="4">
                  <c:v>0.63665061224878938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4-4677-A49C-E175282961BD}"/>
            </c:ext>
          </c:extLst>
        </c:ser>
        <c:ser>
          <c:idx val="3"/>
          <c:order val="3"/>
          <c:tx>
            <c:strRef>
              <c:f>Sheet1!$F$28</c:f>
              <c:strCache>
                <c:ptCount val="1"/>
                <c:pt idx="0">
                  <c:v>Skrętka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975029640112879E-3"/>
                  <c:y val="-3.30441923140769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04-4677-A49C-E175282961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04-4677-A49C-E175282961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04-4677-A49C-E175282961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Sheet1!$A$29:$B$33</c:f>
              <c:multiLvlStrCache>
                <c:ptCount val="5"/>
                <c:lvl>
                  <c:pt idx="0">
                    <c:v>kg CO2 eq</c:v>
                  </c:pt>
                  <c:pt idx="1">
                    <c:v>CTUe</c:v>
                  </c:pt>
                  <c:pt idx="2">
                    <c:v>Pt</c:v>
                  </c:pt>
                  <c:pt idx="3">
                    <c:v>kg Sb eq</c:v>
                  </c:pt>
                  <c:pt idx="4">
                    <c:v>m3 depriv.</c:v>
                  </c:pt>
                </c:lvl>
                <c:lvl>
                  <c:pt idx="0">
                    <c:v>Zmiana klimatu</c:v>
                  </c:pt>
                  <c:pt idx="1">
                    <c:v>Ekotoksyczność, woda słodka</c:v>
                  </c:pt>
                  <c:pt idx="2">
                    <c:v>Użycie terenu</c:v>
                  </c:pt>
                  <c:pt idx="3">
                    <c:v>Zużycie surowców, metale i minerały</c:v>
                  </c:pt>
                  <c:pt idx="4">
                    <c:v>Zużycie wody</c:v>
                  </c:pt>
                </c:lvl>
              </c:multiLvlStrCache>
            </c:multiLvlStrRef>
          </c:cat>
          <c:val>
            <c:numRef>
              <c:f>Sheet1!$F$29:$F$33</c:f>
              <c:numCache>
                <c:formatCode>0.0</c:formatCode>
                <c:ptCount val="5"/>
                <c:pt idx="0">
                  <c:v>1.1068007694999997</c:v>
                </c:pt>
                <c:pt idx="1">
                  <c:v>5.0122426954967576</c:v>
                </c:pt>
                <c:pt idx="2">
                  <c:v>5.5680427084665984</c:v>
                </c:pt>
                <c:pt idx="3">
                  <c:v>7.6749340312518999E-3</c:v>
                </c:pt>
                <c:pt idx="4">
                  <c:v>4.587758717422874E-2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04-4677-A49C-E175282961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52474720"/>
        <c:axId val="1443437696"/>
      </c:barChart>
      <c:catAx>
        <c:axId val="13524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3437696"/>
        <c:crosses val="autoZero"/>
        <c:auto val="1"/>
        <c:lblAlgn val="ctr"/>
        <c:lblOffset val="100"/>
        <c:noMultiLvlLbl val="0"/>
      </c:catAx>
      <c:valAx>
        <c:axId val="144343769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524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17</xdr:row>
      <xdr:rowOff>47625</xdr:rowOff>
    </xdr:from>
    <xdr:to>
      <xdr:col>16</xdr:col>
      <xdr:colOff>261938</xdr:colOff>
      <xdr:row>37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E14DB-4EC3-8181-6189-A82F7C5D9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8E7A-DB89-4C5C-8579-2169A6E91FA8}">
  <dimension ref="A5:Y33"/>
  <sheetViews>
    <sheetView tabSelected="1" topLeftCell="A7" zoomScaleNormal="100" workbookViewId="0">
      <selection activeCell="S24" sqref="S24"/>
    </sheetView>
  </sheetViews>
  <sheetFormatPr defaultRowHeight="15" x14ac:dyDescent="0.25"/>
  <cols>
    <col min="1" max="1" width="34.42578125" bestFit="1" customWidth="1"/>
    <col min="2" max="2" width="10.42578125" bestFit="1" customWidth="1"/>
    <col min="3" max="3" width="10" bestFit="1" customWidth="1"/>
    <col min="4" max="4" width="9.28515625" bestFit="1" customWidth="1"/>
    <col min="5" max="5" width="22.42578125" bestFit="1" customWidth="1"/>
    <col min="6" max="6" width="14.42578125" bestFit="1" customWidth="1"/>
    <col min="7" max="7" width="10" bestFit="1" customWidth="1"/>
    <col min="8" max="8" width="8.28515625" bestFit="1" customWidth="1"/>
    <col min="9" max="9" width="9.5703125" bestFit="1" customWidth="1"/>
    <col min="10" max="11" width="8.28515625" bestFit="1" customWidth="1"/>
    <col min="12" max="12" width="10" bestFit="1" customWidth="1"/>
    <col min="13" max="13" width="8.28515625" bestFit="1" customWidth="1"/>
    <col min="14" max="14" width="16.85546875" bestFit="1" customWidth="1"/>
    <col min="15" max="15" width="8.28515625" bestFit="1" customWidth="1"/>
    <col min="16" max="16" width="9" bestFit="1" customWidth="1"/>
    <col min="17" max="17" width="10.85546875" bestFit="1" customWidth="1"/>
    <col min="18" max="20" width="9" bestFit="1" customWidth="1"/>
    <col min="21" max="21" width="11.42578125" bestFit="1" customWidth="1"/>
    <col min="22" max="22" width="8.5703125" bestFit="1" customWidth="1"/>
    <col min="24" max="24" width="7.140625" customWidth="1"/>
    <col min="25" max="25" width="5" customWidth="1"/>
  </cols>
  <sheetData>
    <row r="5" spans="1:25" x14ac:dyDescent="0.25">
      <c r="Y5" s="1"/>
    </row>
    <row r="7" spans="1:25" ht="15.75" thickBot="1" x14ac:dyDescent="0.3"/>
    <row r="8" spans="1:25" ht="15.75" thickBot="1" x14ac:dyDescent="0.3">
      <c r="A8" s="37"/>
      <c r="B8" s="37"/>
      <c r="C8" s="38" t="s">
        <v>26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40"/>
      <c r="P8" s="41" t="s">
        <v>31</v>
      </c>
      <c r="Q8" s="42"/>
      <c r="R8" s="42"/>
      <c r="S8" s="42"/>
      <c r="T8" s="43"/>
      <c r="U8" s="38" t="s">
        <v>34</v>
      </c>
      <c r="V8" s="40"/>
      <c r="W8" s="44"/>
      <c r="X8" s="44"/>
      <c r="Y8" s="44"/>
    </row>
    <row r="9" spans="1:25" ht="15.75" thickBot="1" x14ac:dyDescent="0.3">
      <c r="A9" s="37"/>
      <c r="B9" s="37"/>
      <c r="C9" s="45"/>
      <c r="D9" s="46"/>
      <c r="E9" s="38" t="s">
        <v>28</v>
      </c>
      <c r="F9" s="39"/>
      <c r="G9" s="39"/>
      <c r="H9" s="39"/>
      <c r="I9" s="39"/>
      <c r="J9" s="39"/>
      <c r="K9" s="39"/>
      <c r="L9" s="39"/>
      <c r="M9" s="40"/>
      <c r="N9" s="46"/>
      <c r="O9" s="47"/>
      <c r="P9" s="48"/>
      <c r="Q9" s="49"/>
      <c r="R9" s="49"/>
      <c r="S9" s="49"/>
      <c r="T9" s="50"/>
      <c r="U9" s="51"/>
      <c r="V9" s="52"/>
      <c r="W9" s="44"/>
      <c r="X9" s="44"/>
      <c r="Y9" s="44"/>
    </row>
    <row r="10" spans="1:25" ht="15.75" thickBot="1" x14ac:dyDescent="0.3">
      <c r="A10" s="37"/>
      <c r="B10" s="37"/>
      <c r="C10" s="53" t="s">
        <v>6</v>
      </c>
      <c r="D10" s="38" t="s">
        <v>11</v>
      </c>
      <c r="E10" s="38" t="s">
        <v>27</v>
      </c>
      <c r="F10" s="39"/>
      <c r="G10" s="40"/>
      <c r="H10" s="53" t="s">
        <v>7</v>
      </c>
      <c r="I10" s="53" t="s">
        <v>16</v>
      </c>
      <c r="J10" s="38" t="s">
        <v>29</v>
      </c>
      <c r="K10" s="39"/>
      <c r="L10" s="39"/>
      <c r="M10" s="40"/>
      <c r="N10" s="38" t="s">
        <v>30</v>
      </c>
      <c r="O10" s="40"/>
      <c r="P10" s="41" t="s">
        <v>32</v>
      </c>
      <c r="Q10" s="43"/>
      <c r="R10" s="41" t="s">
        <v>33</v>
      </c>
      <c r="S10" s="42"/>
      <c r="T10" s="43"/>
      <c r="U10" s="53" t="s">
        <v>15</v>
      </c>
      <c r="V10" s="38" t="s">
        <v>12</v>
      </c>
      <c r="W10" s="69" t="s">
        <v>46</v>
      </c>
      <c r="X10" s="71" t="s">
        <v>43</v>
      </c>
      <c r="Y10" s="72"/>
    </row>
    <row r="11" spans="1:25" x14ac:dyDescent="0.25">
      <c r="A11" s="54" t="s">
        <v>35</v>
      </c>
      <c r="B11" s="55" t="s">
        <v>0</v>
      </c>
      <c r="C11" s="56"/>
      <c r="D11" s="51"/>
      <c r="E11" s="45" t="s">
        <v>2</v>
      </c>
      <c r="F11" s="46" t="s">
        <v>3</v>
      </c>
      <c r="G11" s="47" t="s">
        <v>19</v>
      </c>
      <c r="H11" s="56"/>
      <c r="I11" s="56"/>
      <c r="J11" s="57" t="s">
        <v>8</v>
      </c>
      <c r="K11" s="57" t="s">
        <v>17</v>
      </c>
      <c r="L11" s="57" t="s">
        <v>18</v>
      </c>
      <c r="M11" s="57" t="s">
        <v>20</v>
      </c>
      <c r="N11" s="57" t="s">
        <v>14</v>
      </c>
      <c r="O11" s="57" t="s">
        <v>4</v>
      </c>
      <c r="P11" s="54" t="s">
        <v>9</v>
      </c>
      <c r="Q11" s="54" t="s">
        <v>1</v>
      </c>
      <c r="R11" s="54" t="s">
        <v>10</v>
      </c>
      <c r="S11" s="54" t="s">
        <v>13</v>
      </c>
      <c r="T11" s="54" t="s">
        <v>5</v>
      </c>
      <c r="U11" s="56"/>
      <c r="V11" s="51"/>
      <c r="W11" s="70"/>
      <c r="X11" s="73"/>
      <c r="Y11" s="74"/>
    </row>
    <row r="12" spans="1:25" x14ac:dyDescent="0.25">
      <c r="A12" s="2" t="s">
        <v>40</v>
      </c>
      <c r="B12" s="3" t="s">
        <v>21</v>
      </c>
      <c r="C12" s="9">
        <v>4.4019999999999997E-2</v>
      </c>
      <c r="D12" s="6">
        <v>0.18547</v>
      </c>
      <c r="E12" s="6">
        <v>5.8619999999999998E-2</v>
      </c>
      <c r="F12" s="7">
        <v>0.2223</v>
      </c>
      <c r="G12" s="8">
        <v>0.10297000000000001</v>
      </c>
      <c r="H12" s="9">
        <v>0.12853000000000001</v>
      </c>
      <c r="I12" s="9">
        <v>1.6809999999999999E-2</v>
      </c>
      <c r="J12" s="9">
        <v>0.33603</v>
      </c>
      <c r="K12" s="9">
        <v>1.1640299999999999</v>
      </c>
      <c r="L12" s="9">
        <v>76.075680000000006</v>
      </c>
      <c r="M12" s="9">
        <v>0.73970000000000002</v>
      </c>
      <c r="N12" s="9">
        <v>3.0645600000000002</v>
      </c>
      <c r="O12" s="9">
        <v>8.5699999999999995E-3</v>
      </c>
      <c r="P12" s="2">
        <v>1.21939</v>
      </c>
      <c r="Q12" s="2">
        <v>26.16112</v>
      </c>
      <c r="R12" s="2">
        <v>6.5545200000000001</v>
      </c>
      <c r="S12" s="2">
        <v>10.22485</v>
      </c>
      <c r="T12" s="2">
        <v>6.4174199999999999</v>
      </c>
      <c r="U12" s="9">
        <v>0.4153</v>
      </c>
      <c r="V12" s="6">
        <v>0.59065999999999996</v>
      </c>
      <c r="W12" s="19">
        <f>SUM(C12:V12)</f>
        <v>133.73055000000002</v>
      </c>
      <c r="X12" s="26">
        <f>SUM($C$12:$O$12)*55+SUM($P$12:$V$12)</f>
        <v>4569.6842100000013</v>
      </c>
      <c r="Y12" s="31"/>
    </row>
    <row r="13" spans="1:25" x14ac:dyDescent="0.25">
      <c r="A13" s="2" t="s">
        <v>36</v>
      </c>
      <c r="B13" s="3" t="s">
        <v>22</v>
      </c>
      <c r="C13" s="9">
        <v>4.3400000000000001E-3</v>
      </c>
      <c r="D13" s="6">
        <v>2.051E-2</v>
      </c>
      <c r="E13" s="6">
        <v>2.3439999999999999E-2</v>
      </c>
      <c r="F13" s="7">
        <v>2.077E-2</v>
      </c>
      <c r="G13" s="8">
        <v>2.9899999999999999E-2</v>
      </c>
      <c r="H13" s="9">
        <v>4.1669999999999999E-2</v>
      </c>
      <c r="I13" s="9">
        <v>5.8100000000000001E-3</v>
      </c>
      <c r="J13" s="9">
        <v>6.7699999999999996E-2</v>
      </c>
      <c r="K13" s="9">
        <v>0.27573999999999999</v>
      </c>
      <c r="L13" s="9">
        <v>28.595839999999999</v>
      </c>
      <c r="M13" s="9">
        <v>0.18195</v>
      </c>
      <c r="N13" s="9">
        <v>1.3269899999999999</v>
      </c>
      <c r="O13" s="9">
        <v>8.4200000000000004E-3</v>
      </c>
      <c r="P13" s="2">
        <v>81.71754</v>
      </c>
      <c r="Q13" s="2">
        <v>1.62734</v>
      </c>
      <c r="R13" s="2">
        <v>2.1016900000000001</v>
      </c>
      <c r="S13" s="2">
        <v>1.4455</v>
      </c>
      <c r="T13" s="2">
        <v>1.93815</v>
      </c>
      <c r="U13" s="9">
        <v>7.5039999999999996E-2</v>
      </c>
      <c r="V13" s="6">
        <v>0.19028</v>
      </c>
      <c r="W13" s="19">
        <f>SUM(C13:V13)</f>
        <v>119.69861999999999</v>
      </c>
      <c r="X13" s="26">
        <f>SUM($C$13:$O$13)*55+SUM($P$13:$V$13)</f>
        <v>1772.26494</v>
      </c>
      <c r="Y13" s="31"/>
    </row>
    <row r="14" spans="1:25" x14ac:dyDescent="0.25">
      <c r="A14" s="2" t="s">
        <v>37</v>
      </c>
      <c r="B14" s="3" t="s">
        <v>23</v>
      </c>
      <c r="C14" s="9">
        <v>8.5980000000000001E-2</v>
      </c>
      <c r="D14" s="6">
        <v>0.30245</v>
      </c>
      <c r="E14" s="6">
        <v>4.8320000000000002E-2</v>
      </c>
      <c r="F14" s="7">
        <v>0.36055999999999999</v>
      </c>
      <c r="G14" s="8">
        <v>0.1211</v>
      </c>
      <c r="H14" s="9">
        <v>0.1326</v>
      </c>
      <c r="I14" s="9">
        <v>2.2870000000000001E-2</v>
      </c>
      <c r="J14" s="9">
        <v>0.53441000000000005</v>
      </c>
      <c r="K14" s="9">
        <v>2.19434</v>
      </c>
      <c r="L14" s="9">
        <v>39.907429999999998</v>
      </c>
      <c r="M14" s="9">
        <v>1.34354</v>
      </c>
      <c r="N14" s="9">
        <v>4.5450600000000003</v>
      </c>
      <c r="O14" s="9">
        <v>1.9990000000000001E-2</v>
      </c>
      <c r="P14" s="2">
        <v>3.62331</v>
      </c>
      <c r="Q14" s="2">
        <v>107.78491</v>
      </c>
      <c r="R14" s="2">
        <v>11.76571</v>
      </c>
      <c r="S14" s="2">
        <v>27.602329999999998</v>
      </c>
      <c r="T14" s="2">
        <v>10.22076</v>
      </c>
      <c r="U14" s="9">
        <v>0.41775000000000001</v>
      </c>
      <c r="V14" s="6">
        <v>1.0067699999999999</v>
      </c>
      <c r="W14" s="19">
        <f t="shared" ref="W14:W16" si="0">SUM(C14:V14)</f>
        <v>212.04019</v>
      </c>
      <c r="X14" s="26">
        <f>SUM($C$14:$O$14)*55+SUM($P$14:$V$14)</f>
        <v>2891.4472899999996</v>
      </c>
      <c r="Y14" s="31"/>
    </row>
    <row r="15" spans="1:25" x14ac:dyDescent="0.25">
      <c r="A15" s="2" t="s">
        <v>38</v>
      </c>
      <c r="B15" s="3" t="s">
        <v>24</v>
      </c>
      <c r="C15" s="10">
        <v>6.02119E-9</v>
      </c>
      <c r="D15" s="11">
        <v>2.39486E-8</v>
      </c>
      <c r="E15" s="11">
        <v>4.2576300000000001E-6</v>
      </c>
      <c r="F15" s="12">
        <v>4.1330699999999998E-8</v>
      </c>
      <c r="G15" s="13">
        <v>2.29922E-5</v>
      </c>
      <c r="H15" s="10">
        <v>1.9667E-5</v>
      </c>
      <c r="I15" s="10">
        <v>1.3257900000000001E-7</v>
      </c>
      <c r="J15" s="10">
        <v>6.2645900000000003E-5</v>
      </c>
      <c r="K15" s="10">
        <v>3.38146E-5</v>
      </c>
      <c r="L15" s="9">
        <v>3.5100000000000001E-3</v>
      </c>
      <c r="M15" s="10">
        <v>3.4353900000000003E-5</v>
      </c>
      <c r="N15" s="9">
        <v>2.2000000000000001E-4</v>
      </c>
      <c r="O15" s="10">
        <v>2.00542E-6</v>
      </c>
      <c r="P15" s="18">
        <v>6.9578800000000002E-6</v>
      </c>
      <c r="Q15" s="18">
        <v>5.8469400000000001E-6</v>
      </c>
      <c r="R15" s="18">
        <v>6.4144200000000001E-7</v>
      </c>
      <c r="S15" s="18">
        <v>1.79289E-6</v>
      </c>
      <c r="T15" s="18">
        <v>1.26682E-6</v>
      </c>
      <c r="U15" s="10">
        <v>4.1955400000000003E-8</v>
      </c>
      <c r="V15" s="11">
        <v>9.5909800000000006E-8</v>
      </c>
      <c r="W15" s="19">
        <f t="shared" si="0"/>
        <v>3.9265843666900007E-3</v>
      </c>
      <c r="X15" s="27">
        <f>SUM($C$15:$O$15)*55+SUM($P$15:$V$15)</f>
        <v>0.21506337295915001</v>
      </c>
      <c r="Y15" s="32"/>
    </row>
    <row r="16" spans="1:25" ht="15.75" thickBot="1" x14ac:dyDescent="0.3">
      <c r="A16" s="4" t="s">
        <v>39</v>
      </c>
      <c r="B16" s="5" t="s">
        <v>25</v>
      </c>
      <c r="C16" s="14">
        <v>4.2700000000000004E-3</v>
      </c>
      <c r="D16" s="15">
        <v>2.4379999999999999E-2</v>
      </c>
      <c r="E16" s="15">
        <v>0.12046</v>
      </c>
      <c r="F16" s="16">
        <v>2.7990000000000001E-2</v>
      </c>
      <c r="G16" s="17">
        <v>2.4E-2</v>
      </c>
      <c r="H16" s="14">
        <v>0.16747000000000001</v>
      </c>
      <c r="I16" s="14">
        <v>7.5000000000000002E-4</v>
      </c>
      <c r="J16" s="14">
        <v>3.6859999999999997E-2</v>
      </c>
      <c r="K16" s="14">
        <v>0.12246</v>
      </c>
      <c r="L16" s="14">
        <v>189.40106</v>
      </c>
      <c r="M16" s="14">
        <v>7.8109999999999999E-2</v>
      </c>
      <c r="N16" s="14">
        <v>0.83847000000000005</v>
      </c>
      <c r="O16" s="14">
        <v>1.97E-3</v>
      </c>
      <c r="P16" s="4">
        <v>1.31958</v>
      </c>
      <c r="Q16" s="4">
        <v>2.3959299999999999</v>
      </c>
      <c r="R16" s="4">
        <v>0.67259999999999998</v>
      </c>
      <c r="S16" s="4">
        <v>-1.226E-2</v>
      </c>
      <c r="T16" s="4">
        <v>0.44212000000000001</v>
      </c>
      <c r="U16" s="14">
        <v>5.6669999999999998E-2</v>
      </c>
      <c r="V16" s="15">
        <v>0.26627000000000001</v>
      </c>
      <c r="W16" s="20">
        <f t="shared" si="0"/>
        <v>195.98915999999997</v>
      </c>
      <c r="X16" s="33">
        <f>SUM($C$16:$O$16)*55+SUM($P$16:$V$16)</f>
        <v>10501.794660000001</v>
      </c>
      <c r="Y16" s="34"/>
    </row>
    <row r="19" spans="1:6" ht="19.5" thickBot="1" x14ac:dyDescent="0.3">
      <c r="A19" s="35" t="s">
        <v>44</v>
      </c>
      <c r="B19" s="35"/>
      <c r="C19" s="35"/>
      <c r="D19" s="35"/>
      <c r="E19" s="35"/>
      <c r="F19" s="35"/>
    </row>
    <row r="20" spans="1:6" x14ac:dyDescent="0.25">
      <c r="A20" s="54" t="s">
        <v>35</v>
      </c>
      <c r="B20" s="54" t="s">
        <v>0</v>
      </c>
      <c r="C20" s="38" t="s">
        <v>29</v>
      </c>
      <c r="D20" s="40"/>
      <c r="E20" s="58" t="s">
        <v>28</v>
      </c>
      <c r="F20" s="59" t="s">
        <v>31</v>
      </c>
    </row>
    <row r="21" spans="1:6" x14ac:dyDescent="0.25">
      <c r="A21" s="2" t="s">
        <v>40</v>
      </c>
      <c r="B21" s="2" t="s">
        <v>21</v>
      </c>
      <c r="C21" s="60">
        <f>SUM(J12:M12)*55</f>
        <v>4307.3492000000006</v>
      </c>
      <c r="D21" s="61"/>
      <c r="E21" s="62">
        <f>SUM(C12:O12)*55</f>
        <v>4518.1009500000009</v>
      </c>
      <c r="F21" s="63">
        <f>SUM(P12:T12)</f>
        <v>50.577300000000001</v>
      </c>
    </row>
    <row r="22" spans="1:6" x14ac:dyDescent="0.25">
      <c r="A22" s="2" t="s">
        <v>36</v>
      </c>
      <c r="B22" s="2" t="s">
        <v>22</v>
      </c>
      <c r="C22" s="60">
        <f t="shared" ref="C22:C25" si="1">SUM(J13:M13)*55</f>
        <v>1601.6676500000001</v>
      </c>
      <c r="D22" s="61"/>
      <c r="E22" s="62">
        <f t="shared" ref="E22:E25" si="2">SUM(C13:O13)*55</f>
        <v>1683.1694</v>
      </c>
      <c r="F22" s="63">
        <f t="shared" ref="F22:F25" si="3">SUM(P13:T13)</f>
        <v>88.830219999999997</v>
      </c>
    </row>
    <row r="23" spans="1:6" x14ac:dyDescent="0.25">
      <c r="A23" s="2" t="s">
        <v>37</v>
      </c>
      <c r="B23" s="2" t="s">
        <v>23</v>
      </c>
      <c r="C23" s="60">
        <f t="shared" si="1"/>
        <v>2418.8845999999994</v>
      </c>
      <c r="D23" s="61"/>
      <c r="E23" s="62">
        <f t="shared" si="2"/>
        <v>2729.0257499999998</v>
      </c>
      <c r="F23" s="63">
        <f t="shared" si="3"/>
        <v>160.99702000000002</v>
      </c>
    </row>
    <row r="24" spans="1:6" x14ac:dyDescent="0.25">
      <c r="A24" s="2" t="s">
        <v>38</v>
      </c>
      <c r="B24" s="2" t="s">
        <v>24</v>
      </c>
      <c r="C24" s="65">
        <f t="shared" si="1"/>
        <v>0.200244792</v>
      </c>
      <c r="D24" s="66"/>
      <c r="E24" s="67">
        <f t="shared" si="2"/>
        <v>0.21504672912195003</v>
      </c>
      <c r="F24" s="68">
        <f t="shared" si="3"/>
        <v>1.6505972000000001E-5</v>
      </c>
    </row>
    <row r="25" spans="1:6" ht="15.75" thickBot="1" x14ac:dyDescent="0.3">
      <c r="A25" s="4" t="s">
        <v>39</v>
      </c>
      <c r="B25" s="4" t="s">
        <v>25</v>
      </c>
      <c r="C25" s="60">
        <f t="shared" si="1"/>
        <v>10430.116950000001</v>
      </c>
      <c r="D25" s="61"/>
      <c r="E25" s="62">
        <f t="shared" si="2"/>
        <v>10496.653750000001</v>
      </c>
      <c r="F25" s="64">
        <f t="shared" si="3"/>
        <v>4.8179699999999999</v>
      </c>
    </row>
    <row r="27" spans="1:6" ht="19.5" thickBot="1" x14ac:dyDescent="0.35">
      <c r="A27" s="36" t="s">
        <v>45</v>
      </c>
      <c r="B27" s="36"/>
      <c r="C27" s="36"/>
      <c r="D27" s="36"/>
      <c r="E27" s="36"/>
      <c r="F27" s="36"/>
    </row>
    <row r="28" spans="1:6" x14ac:dyDescent="0.25">
      <c r="A28" s="54" t="s">
        <v>35</v>
      </c>
      <c r="B28" s="54" t="s">
        <v>0</v>
      </c>
      <c r="C28" s="38" t="s">
        <v>42</v>
      </c>
      <c r="D28" s="40"/>
      <c r="E28" s="57" t="s">
        <v>41</v>
      </c>
      <c r="F28" s="58" t="s">
        <v>31</v>
      </c>
    </row>
    <row r="29" spans="1:6" x14ac:dyDescent="0.25">
      <c r="A29" s="2" t="s">
        <v>40</v>
      </c>
      <c r="B29" s="2" t="s">
        <v>21</v>
      </c>
      <c r="C29" s="24">
        <f>C21/X12*100</f>
        <v>94.259231099034722</v>
      </c>
      <c r="D29" s="25"/>
      <c r="E29" s="22">
        <f>100-C29-F29</f>
        <v>4.633968131465279</v>
      </c>
      <c r="F29" s="21">
        <f>F21/X12*100</f>
        <v>1.1068007694999997</v>
      </c>
    </row>
    <row r="30" spans="1:6" x14ac:dyDescent="0.25">
      <c r="A30" s="2" t="s">
        <v>36</v>
      </c>
      <c r="B30" s="2" t="s">
        <v>22</v>
      </c>
      <c r="C30" s="24">
        <f>C22/X13*100</f>
        <v>90.37405265151834</v>
      </c>
      <c r="D30" s="25"/>
      <c r="E30" s="22">
        <f>100-C30-F30</f>
        <v>4.613704652984902</v>
      </c>
      <c r="F30" s="21">
        <f>F22/X13*100</f>
        <v>5.0122426954967576</v>
      </c>
    </row>
    <row r="31" spans="1:6" x14ac:dyDescent="0.25">
      <c r="A31" s="2" t="s">
        <v>37</v>
      </c>
      <c r="B31" s="2" t="s">
        <v>23</v>
      </c>
      <c r="C31" s="24">
        <f>C23/X14*100</f>
        <v>83.656534510093024</v>
      </c>
      <c r="D31" s="25"/>
      <c r="E31" s="22">
        <f>100-C31-F31</f>
        <v>10.775422781440376</v>
      </c>
      <c r="F31" s="21">
        <f>F23/X14*100</f>
        <v>5.5680427084665984</v>
      </c>
    </row>
    <row r="32" spans="1:6" x14ac:dyDescent="0.25">
      <c r="A32" s="2" t="s">
        <v>38</v>
      </c>
      <c r="B32" s="2" t="s">
        <v>24</v>
      </c>
      <c r="C32" s="24">
        <f>C24/X15*100</f>
        <v>93.109667743393615</v>
      </c>
      <c r="D32" s="25"/>
      <c r="E32" s="22">
        <f>100-C32-F32</f>
        <v>6.8826573225751329</v>
      </c>
      <c r="F32" s="21">
        <f>F24/X15*100</f>
        <v>7.6749340312518999E-3</v>
      </c>
    </row>
    <row r="33" spans="1:6" ht="15.75" thickBot="1" x14ac:dyDescent="0.3">
      <c r="A33" s="4" t="s">
        <v>39</v>
      </c>
      <c r="B33" s="4" t="s">
        <v>25</v>
      </c>
      <c r="C33" s="29">
        <f>C25/X16*100</f>
        <v>99.317471800576982</v>
      </c>
      <c r="D33" s="30"/>
      <c r="E33" s="23">
        <f>100-C33-F33</f>
        <v>0.63665061224878938</v>
      </c>
      <c r="F33" s="28">
        <f>F25/X16*100</f>
        <v>4.587758717422874E-2</v>
      </c>
    </row>
  </sheetData>
  <mergeCells count="36">
    <mergeCell ref="X14:Y14"/>
    <mergeCell ref="X15:Y15"/>
    <mergeCell ref="X16:Y16"/>
    <mergeCell ref="X10:Y11"/>
    <mergeCell ref="A19:F19"/>
    <mergeCell ref="C32:D32"/>
    <mergeCell ref="C33:D33"/>
    <mergeCell ref="C29:D29"/>
    <mergeCell ref="C30:D30"/>
    <mergeCell ref="C31:D31"/>
    <mergeCell ref="C28:D28"/>
    <mergeCell ref="C24:D24"/>
    <mergeCell ref="C25:D25"/>
    <mergeCell ref="A27:F27"/>
    <mergeCell ref="W10:W11"/>
    <mergeCell ref="C20:D20"/>
    <mergeCell ref="C21:D21"/>
    <mergeCell ref="C22:D22"/>
    <mergeCell ref="C23:D23"/>
    <mergeCell ref="X12:Y12"/>
    <mergeCell ref="X13:Y13"/>
    <mergeCell ref="C8:O8"/>
    <mergeCell ref="P8:T9"/>
    <mergeCell ref="U8:V9"/>
    <mergeCell ref="N10:O10"/>
    <mergeCell ref="C10:C11"/>
    <mergeCell ref="D10:D11"/>
    <mergeCell ref="H10:H11"/>
    <mergeCell ref="I10:I11"/>
    <mergeCell ref="U10:U11"/>
    <mergeCell ref="V10:V11"/>
    <mergeCell ref="E10:G10"/>
    <mergeCell ref="J10:M10"/>
    <mergeCell ref="P10:Q10"/>
    <mergeCell ref="R10:T10"/>
    <mergeCell ref="E9:M9"/>
  </mergeCells>
  <conditionalFormatting sqref="C12:V12">
    <cfRule type="top10" dxfId="4" priority="1" rank="3"/>
  </conditionalFormatting>
  <conditionalFormatting sqref="C13:V13">
    <cfRule type="top10" dxfId="3" priority="2" rank="3"/>
  </conditionalFormatting>
  <conditionalFormatting sqref="C14:V14">
    <cfRule type="top10" dxfId="2" priority="3" rank="3"/>
  </conditionalFormatting>
  <conditionalFormatting sqref="C15:V15">
    <cfRule type="top10" dxfId="1" priority="4" rank="3"/>
  </conditionalFormatting>
  <conditionalFormatting sqref="C16:V16">
    <cfRule type="top10" dxfId="0" priority="5" rank="3"/>
    <cfRule type="top10" priority="6" rank="3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Poteraj</dc:creator>
  <cp:lastModifiedBy>Artur Poteraj</cp:lastModifiedBy>
  <dcterms:created xsi:type="dcterms:W3CDTF">2023-09-09T19:54:37Z</dcterms:created>
  <dcterms:modified xsi:type="dcterms:W3CDTF">2023-09-09T21:33:36Z</dcterms:modified>
</cp:coreProperties>
</file>