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<sst xmlns="http://schemas.openxmlformats.org/spreadsheetml/2006/main" count="32">
  <si>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胶料名称</t>
  </si>
  <si>
    <t>工厂日期</t>
  </si>
  <si>
    <t>生产班次</t>
  </si>
  <si>
    <t>班组</t>
  </si>
  <si>
    <t>生产机台</t>
  </si>
  <si>
    <t>门尼机台</t>
  </si>
  <si>
    <t>硫变机台</t>
  </si>
  <si>
    <t>车次</t>
  </si>
  <si>
    <t>检测结果</t>
  </si>
  <si>
    <t>ML(1+4)</t>
  </si>
  <si>
    <t>比重值</t>
  </si>
  <si>
    <t>硬度值</t>
  </si>
  <si>
    <t>MH</t>
  </si>
  <si>
    <t>ML</t>
  </si>
  <si>
    <t>TC10</t>
  </si>
  <si>
    <t>TC50</t>
  </si>
  <si>
    <t>TC90</t>
  </si>
  <si>
    <t>检测状态</t>
  </si>
  <si>
    <t>处理意见</t>
  </si>
  <si>
    <t>dN.m</t>
  </si>
  <si>
    <t>s</t>
  </si>
  <si>
    <t>MV</t>
  </si>
  <si>
    <t>中央值</t>
  </si>
  <si>
    <t>规格幅（±）</t>
  </si>
  <si>
    <t>上规格幅</t>
  </si>
  <si>
    <t>下规格幅</t>
  </si>
  <si>
    <t>均值</t>
  </si>
  <si>
    <t>σ</t>
  </si>
  <si>
    <t>Cｐ</t>
  </si>
  <si>
    <t>CPK</t>
  </si>
  <si>
    <t>K</t>
  </si>
  <si>
    <t>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</si>
</sst>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1"/>
      <name val="宋体"/>
      <charset val="1"/>
    </font>
    <font>
      <b/>
      <sz val="11"/>
      <color rgb="FF000000"/>
      <name val="宋体"/>
      <charset val="134"/>
    </font>
    <font>
      <sz val="10"/>
      <name val="Arial"/>
      <charset val="1"/>
    </font>
    <font>
      <sz val="10"/>
      <name val="方正书宋_GBK"/>
      <charset val="1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0" fillId="2" borderId="3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tabSelected="1" workbookViewId="0">
      <selection activeCell="K21" sqref="K21"/>
    </sheetView>
  </sheetViews>
  <sheetFormatPr defaultColWidth="9.14285714285714" defaultRowHeight="17.6"/>
  <cols>
    <col min="1" max="1" width="20.6875" style="2" customWidth="1"/>
    <col min="2" max="2" width="14.875" style="2" customWidth="1"/>
    <col min="3" max="8" width="8.69642857142857" style="2" customWidth="1"/>
    <col min="9" max="9" width="10.2678571428571" style="2" customWidth="1"/>
    <col min="10" max="10" width="8.625" style="2" customWidth="1"/>
    <col min="11" max="11" width="7.58928571428571" style="2" customWidth="1"/>
    <col min="12" max="12" width="7.14285714285714" style="2" customWidth="1"/>
    <col min="13" max="13" width="6.25" style="2" customWidth="1"/>
    <col min="14" max="14" width="5.40178571428571" style="2" customWidth="1"/>
    <col min="15" max="15" width="6.59821428571429" style="2" customWidth="1"/>
    <col min="16" max="16" width="7.69642857142857" style="2" customWidth="1"/>
    <col min="17" max="17" width="6.59821428571429" style="2" customWidth="1"/>
    <col min="18" max="18" width="10.8660714285714" style="2" customWidth="1"/>
    <col min="19" max="19" width="11.75" style="1" customWidth="1"/>
    <col min="20" max="16384" width="9.14285714285714" style="1"/>
  </cols>
  <sheetData>
    <row r="1" s="1" customFormat="1" ht="34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8" t="s">
        <v>6</v>
      </c>
      <c r="H1" s="3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12" t="s">
        <v>18</v>
      </c>
    </row>
    <row r="2" s="1" customFormat="1" spans="1:19">
      <c r="A2" s="2"/>
      <c r="B2" s="4"/>
      <c r="C2" s="4"/>
      <c r="D2" s="4"/>
      <c r="E2" s="4"/>
      <c r="F2" s="4"/>
      <c r="G2" s="4"/>
      <c r="H2" s="4"/>
      <c r="I2" s="5"/>
      <c r="J2" s="10" t="s">
        <v>19</v>
      </c>
      <c r="K2" s="10" t="s">
        <v>20</v>
      </c>
      <c r="L2" s="10" t="s">
        <v>20</v>
      </c>
      <c r="M2" s="10" t="s">
        <v>20</v>
      </c>
      <c r="N2" s="10" t="s">
        <v>20</v>
      </c>
      <c r="O2" s="10"/>
      <c r="P2" s="10" t="s">
        <v>21</v>
      </c>
      <c r="Q2" s="10"/>
      <c r="R2" s="3"/>
      <c r="S2" s="3"/>
    </row>
    <row r="3" s="1" customFormat="1" spans="1:19">
      <c r="A3" s="5" t="s">
        <v>22</v>
      </c>
      <c r="B3" s="4"/>
      <c r="C3" s="4"/>
      <c r="D3" s="4"/>
      <c r="E3" s="4"/>
      <c r="F3" s="4"/>
      <c r="G3" s="4"/>
      <c r="H3" s="4"/>
      <c r="I3" s="5"/>
      <c r="J3" s="10">
        <f t="shared" ref="J3:Q3" si="0">(J5+J6)/2</f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3"/>
      <c r="S3" s="3"/>
    </row>
    <row r="4" s="1" customFormat="1" spans="1:19">
      <c r="A4" s="5" t="s">
        <v>23</v>
      </c>
      <c r="B4" s="4"/>
      <c r="C4" s="4"/>
      <c r="D4" s="4"/>
      <c r="E4" s="4"/>
      <c r="F4" s="4"/>
      <c r="G4" s="4"/>
      <c r="H4" s="4"/>
      <c r="I4" s="5"/>
      <c r="J4" s="10">
        <f t="shared" ref="J4:Q4" si="1">J5-J3</f>
        <v>0</v>
      </c>
      <c r="K4" s="10">
        <f t="shared" si="1"/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3"/>
      <c r="S4" s="3"/>
    </row>
    <row r="5" s="1" customFormat="1" spans="1:19">
      <c r="A5" s="5" t="s">
        <v>24</v>
      </c>
      <c r="B5" s="6"/>
      <c r="C5" s="7"/>
      <c r="D5" s="7"/>
      <c r="E5" s="7"/>
      <c r="F5" s="7"/>
      <c r="G5" s="7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="1" customFormat="1" spans="1:19">
      <c r="A6" s="5" t="s">
        <v>25</v>
      </c>
      <c r="B6" s="7"/>
      <c r="C6" s="7"/>
      <c r="D6" s="7"/>
      <c r="E6" s="7"/>
      <c r="F6" s="7"/>
      <c r="G6" s="7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 t="s">
        <v>26</v>
      </c>
      <c r="B7" s="4"/>
      <c r="C7" s="4"/>
      <c r="D7" s="4"/>
      <c r="E7" s="4"/>
      <c r="F7" s="4"/>
      <c r="G7" s="4"/>
      <c r="H7" s="4"/>
      <c r="I7" s="5"/>
      <c r="J7" s="5" t="e">
        <f t="shared" ref="J7:Q7" si="2">AVERAGE(J13:J4601)</f>
        <v>#DIV/0!</v>
      </c>
      <c r="K7" s="5" t="e">
        <f t="shared" si="2"/>
        <v>#DIV/0!</v>
      </c>
      <c r="L7" s="5" t="e">
        <f t="shared" si="2"/>
        <v>#DIV/0!</v>
      </c>
      <c r="M7" s="5" t="e">
        <f t="shared" si="2"/>
        <v>#DIV/0!</v>
      </c>
      <c r="N7" s="5" t="e">
        <f t="shared" si="2"/>
        <v>#DIV/0!</v>
      </c>
      <c r="O7" s="5" t="e">
        <f t="shared" si="2"/>
        <v>#DIV/0!</v>
      </c>
      <c r="P7" s="5" t="e">
        <f t="shared" si="2"/>
        <v>#DIV/0!</v>
      </c>
      <c r="Q7" s="5" t="e">
        <f t="shared" si="2"/>
        <v>#DIV/0!</v>
      </c>
      <c r="R7" s="5"/>
      <c r="S7" s="13"/>
    </row>
    <row r="8" spans="1:19">
      <c r="A8" s="5" t="s">
        <v>27</v>
      </c>
      <c r="B8" s="4"/>
      <c r="C8" s="4"/>
      <c r="D8" s="4"/>
      <c r="E8" s="4"/>
      <c r="F8" s="4"/>
      <c r="G8" s="4"/>
      <c r="H8" s="4"/>
      <c r="I8" s="5"/>
      <c r="J8" s="5" t="e">
        <f t="shared" ref="J8:Q8" si="3">STDEV(J13:J4601)</f>
        <v>#DIV/0!</v>
      </c>
      <c r="K8" s="5" t="e">
        <f t="shared" si="3"/>
        <v>#DIV/0!</v>
      </c>
      <c r="L8" s="5" t="e">
        <f t="shared" si="3"/>
        <v>#DIV/0!</v>
      </c>
      <c r="M8" s="5" t="e">
        <f t="shared" si="3"/>
        <v>#DIV/0!</v>
      </c>
      <c r="N8" s="5" t="e">
        <f t="shared" si="3"/>
        <v>#DIV/0!</v>
      </c>
      <c r="O8" s="5" t="e">
        <f t="shared" si="3"/>
        <v>#DIV/0!</v>
      </c>
      <c r="P8" s="5" t="e">
        <f t="shared" si="3"/>
        <v>#DIV/0!</v>
      </c>
      <c r="Q8" s="5" t="e">
        <f t="shared" si="3"/>
        <v>#DIV/0!</v>
      </c>
      <c r="R8" s="5"/>
      <c r="S8" s="13"/>
    </row>
    <row r="9" spans="1:19">
      <c r="A9" s="5" t="s">
        <v>28</v>
      </c>
      <c r="B9" s="4"/>
      <c r="C9" s="4"/>
      <c r="D9" s="4"/>
      <c r="E9" s="4"/>
      <c r="F9" s="4"/>
      <c r="G9" s="4"/>
      <c r="H9" s="4"/>
      <c r="I9" s="5"/>
      <c r="J9" s="5" t="e">
        <f t="shared" ref="J9:Q9" si="4">(J5-J6)/6/J8</f>
        <v>#DIV/0!</v>
      </c>
      <c r="K9" s="5" t="e">
        <f t="shared" si="4"/>
        <v>#DIV/0!</v>
      </c>
      <c r="L9" s="5" t="e">
        <f t="shared" si="4"/>
        <v>#DIV/0!</v>
      </c>
      <c r="M9" s="5" t="e">
        <f t="shared" si="4"/>
        <v>#DIV/0!</v>
      </c>
      <c r="N9" s="5" t="e">
        <f t="shared" si="4"/>
        <v>#DIV/0!</v>
      </c>
      <c r="O9" s="5" t="e">
        <f t="shared" si="4"/>
        <v>#DIV/0!</v>
      </c>
      <c r="P9" s="5" t="e">
        <f t="shared" si="4"/>
        <v>#DIV/0!</v>
      </c>
      <c r="Q9" s="5" t="e">
        <f t="shared" si="4"/>
        <v>#DIV/0!</v>
      </c>
      <c r="R9" s="5"/>
      <c r="S9" s="13"/>
    </row>
    <row r="10" spans="1:19">
      <c r="A10" s="5" t="s">
        <v>29</v>
      </c>
      <c r="B10" s="6"/>
      <c r="C10" s="7"/>
      <c r="D10" s="7"/>
      <c r="E10" s="7"/>
      <c r="F10" s="7"/>
      <c r="G10" s="7"/>
      <c r="H10" s="7"/>
      <c r="I10" s="5"/>
      <c r="J10" s="5" t="e">
        <f t="shared" ref="J10:Q10" si="5">(1-J11)*J9</f>
        <v>#DIV/0!</v>
      </c>
      <c r="K10" s="5" t="e">
        <f t="shared" si="5"/>
        <v>#DIV/0!</v>
      </c>
      <c r="L10" s="5" t="e">
        <f t="shared" si="5"/>
        <v>#DIV/0!</v>
      </c>
      <c r="M10" s="5" t="e">
        <f t="shared" si="5"/>
        <v>#DIV/0!</v>
      </c>
      <c r="N10" s="5" t="e">
        <f t="shared" si="5"/>
        <v>#DIV/0!</v>
      </c>
      <c r="O10" s="5" t="e">
        <f t="shared" si="5"/>
        <v>#DIV/0!</v>
      </c>
      <c r="P10" s="5" t="e">
        <f t="shared" si="5"/>
        <v>#DIV/0!</v>
      </c>
      <c r="Q10" s="5" t="e">
        <f t="shared" si="5"/>
        <v>#DIV/0!</v>
      </c>
      <c r="R10" s="5"/>
      <c r="S10" s="13"/>
    </row>
    <row r="11" spans="1:19">
      <c r="A11" s="5" t="s">
        <v>30</v>
      </c>
      <c r="B11" s="7"/>
      <c r="C11" s="7"/>
      <c r="D11" s="7"/>
      <c r="E11" s="7"/>
      <c r="F11" s="7"/>
      <c r="G11" s="7"/>
      <c r="H11" s="7"/>
      <c r="I11" s="5"/>
      <c r="J11" s="5" t="e">
        <f t="shared" ref="J11:Q11" si="6">ABS(J3-J7)/J4</f>
        <v>#DIV/0!</v>
      </c>
      <c r="K11" s="5" t="e">
        <f t="shared" si="6"/>
        <v>#DIV/0!</v>
      </c>
      <c r="L11" s="5" t="e">
        <f t="shared" si="6"/>
        <v>#DIV/0!</v>
      </c>
      <c r="M11" s="5" t="e">
        <f t="shared" si="6"/>
        <v>#DIV/0!</v>
      </c>
      <c r="N11" s="5" t="e">
        <f t="shared" si="6"/>
        <v>#DIV/0!</v>
      </c>
      <c r="O11" s="5" t="e">
        <f t="shared" si="6"/>
        <v>#DIV/0!</v>
      </c>
      <c r="P11" s="5" t="e">
        <f t="shared" si="6"/>
        <v>#DIV/0!</v>
      </c>
      <c r="Q11" s="5" t="e">
        <f t="shared" si="6"/>
        <v>#DIV/0!</v>
      </c>
      <c r="R11" s="5"/>
      <c r="S11" s="13"/>
    </row>
    <row r="12" spans="1:19">
      <c r="A12" s="5" t="s">
        <v>31</v>
      </c>
      <c r="B12" s="7"/>
      <c r="C12" s="7"/>
      <c r="D12" s="7"/>
      <c r="E12" s="7"/>
      <c r="F12" s="7"/>
      <c r="G12" s="7"/>
      <c r="H12" s="7"/>
      <c r="I12" s="5"/>
      <c r="J12" s="5" t="e">
        <f t="shared" ref="J12:Q12" si="7">IF(J$11&gt;=1.67,"A+",IF(J$11&gt;=1.33,"A",IF(J$11&gt;=1,"B",IF(J$11&gt;=0.67,"C","D"))))</f>
        <v>#DIV/0!</v>
      </c>
      <c r="K12" s="5" t="e">
        <f t="shared" si="7"/>
        <v>#DIV/0!</v>
      </c>
      <c r="L12" s="5" t="e">
        <f t="shared" si="7"/>
        <v>#DIV/0!</v>
      </c>
      <c r="M12" s="5" t="e">
        <f t="shared" si="7"/>
        <v>#DIV/0!</v>
      </c>
      <c r="N12" s="5" t="e">
        <f t="shared" si="7"/>
        <v>#DIV/0!</v>
      </c>
      <c r="O12" s="5" t="e">
        <f t="shared" si="7"/>
        <v>#DIV/0!</v>
      </c>
      <c r="P12" s="5" t="e">
        <f t="shared" si="7"/>
        <v>#DIV/0!</v>
      </c>
      <c r="Q12" s="5" t="e">
        <f t="shared" si="7"/>
        <v>#DIV/0!</v>
      </c>
      <c r="R12" s="5"/>
      <c r="S12" s="13"/>
    </row>
  </sheetData>
  <pageMargins left="0.75" right="0.75" top="1" bottom="1" header="0.511805555555556" footer="0.511805555555556"/>
  <headerFooter/>
  <ignoredErrors>
    <ignoredError sqref="J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dcterms:created xsi:type="dcterms:W3CDTF">2022-08-12T10:52:04Z</dcterms:created>
  <dcterms:modified xsi:type="dcterms:W3CDTF">2022-08-12T11:00:34Z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