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Precursor" sheetId="2" state="visible" r:id="rId3"/>
    <sheet name="Precursor Chemicals" sheetId="3" state="visible" r:id="rId4"/>
    <sheet name="Substrate" sheetId="4" state="visible" r:id="rId5"/>
    <sheet name="Synthesis Step" sheetId="5" state="visible" r:id="rId6"/>
    <sheet name="Deposition Control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<sst xmlns="http://schemas.openxmlformats.org/spreadsheetml/2006/main" count="424" uniqueCount="250">
  <si>
    <t xml:space="preserve">########## start Header ##########</t>
  </si>
  <si>
    <t xml:space="preserve"># ID of the Growth Run. This ID is labeled on the sample box.</t>
  </si>
  <si>
    <t xml:space="preserve">Date of growth experiment</t>
  </si>
  <si>
    <t xml:space="preserve">Surname of the Operator</t>
  </si>
  <si>
    <t xml:space="preserve">Film material (Material:Dopant species)</t>
  </si>
  <si>
    <t xml:space="preserve">Substrates placed into the reactor for film growth. Details are shown in "Substrate"-folder</t>
  </si>
  <si>
    <t xml:space="preserve">Substrate temperature obtained by the Pyrometer on the samples surface</t>
  </si>
  <si>
    <t xml:space="preserve">Gas flux ratio between oxygen and argon in the process gas</t>
  </si>
  <si>
    <t xml:space="preserve">films can be stoichiometric or off-stoichiometric. Cation ratios in absolute numbers see folder "Precursor"</t>
  </si>
  <si>
    <t xml:space="preserve">Film thickness obtained from HRXRD</t>
  </si>
  <si>
    <t xml:space="preserve">RMS roughness value obtained by AFM</t>
  </si>
  <si>
    <t xml:space="preserve">Vertical lattice parameter d_vert obtained from HRXRD</t>
  </si>
  <si>
    <t xml:space="preserve"># quantity  description</t>
  </si>
  <si>
    <t xml:space="preserve">#</t>
  </si>
  <si>
    <t xml:space="preserve">mm/dd/yyyy</t>
  </si>
  <si>
    <t xml:space="preserve"> [°C]</t>
  </si>
  <si>
    <t xml:space="preserve">[sccm/sccm]</t>
  </si>
  <si>
    <t xml:space="preserve">[nm]</t>
  </si>
  <si>
    <t xml:space="preserve">[Angstrom]</t>
  </si>
  <si>
    <t xml:space="preserve"># unit</t>
  </si>
  <si>
    <t xml:space="preserve">datetime</t>
  </si>
  <si>
    <t xml:space="preserve">str</t>
  </si>
  <si>
    <t xml:space="preserve">float</t>
  </si>
  <si>
    <t xml:space="preserve"># type</t>
  </si>
  <si>
    <t xml:space="preserve">########## end Header ###########</t>
  </si>
  <si>
    <t xml:space="preserve">Experiment Identifier</t>
  </si>
  <si>
    <t xml:space="preserve">Experiment_location</t>
  </si>
  <si>
    <t xml:space="preserve">Start Time</t>
  </si>
  <si>
    <t xml:space="preserve">End_time</t>
  </si>
  <si>
    <t xml:space="preserve">Syunthesis_category</t>
  </si>
  <si>
    <t xml:space="preserve">Synthesis_method</t>
  </si>
  <si>
    <t xml:space="preserve">Operator</t>
  </si>
  <si>
    <t xml:space="preserve">Film</t>
  </si>
  <si>
    <t xml:space="preserve">Substrate</t>
  </si>
  <si>
    <t xml:space="preserve">T_Substrat</t>
  </si>
  <si>
    <t xml:space="preserve">O2_Ar</t>
  </si>
  <si>
    <t xml:space="preserve">Composition</t>
  </si>
  <si>
    <t xml:space="preserve">Thickness</t>
  </si>
  <si>
    <t xml:space="preserve">Roughness</t>
  </si>
  <si>
    <t xml:space="preserve">d_vert</t>
  </si>
  <si>
    <t xml:space="preserve">22-01-21-MA-255</t>
  </si>
  <si>
    <t xml:space="preserve">2022-01-21 10:00+01</t>
  </si>
  <si>
    <t xml:space="preserve">Abdeldayem</t>
  </si>
  <si>
    <t xml:space="preserve">STO:La</t>
  </si>
  <si>
    <t xml:space="preserve">2 x STO undoped</t>
  </si>
  <si>
    <t xml:space="preserve">5000/1500</t>
  </si>
  <si>
    <t xml:space="preserve">off-stoichiometric</t>
  </si>
  <si>
    <t xml:space="preserve">0.6</t>
  </si>
  <si>
    <t xml:space="preserve">Date of precursor solution preparation</t>
  </si>
  <si>
    <t xml:space="preserve">Mass of the powder precursor weighted out in the glove box</t>
  </si>
  <si>
    <t xml:space="preserve">Amount of substance of precursor powder weighted out</t>
  </si>
  <si>
    <t xml:space="preserve">Volume of solvent used to solve the powder precursor</t>
  </si>
  <si>
    <t xml:space="preserve">Mass concentration of the prepared precursor-solvent solution</t>
  </si>
  <si>
    <t xml:space="preserve">amount of substance concentration of the prepared precursor-solvent solution</t>
  </si>
  <si>
    <t xml:space="preserve">Velocity of the precursor solution flow adjusted by peristaltic pumps</t>
  </si>
  <si>
    <t xml:space="preserve"># quantity description</t>
  </si>
  <si>
    <t xml:space="preserve"># </t>
  </si>
  <si>
    <t xml:space="preserve">mg</t>
  </si>
  <si>
    <t xml:space="preserve">mmol</t>
  </si>
  <si>
    <t xml:space="preserve">ml</t>
  </si>
  <si>
    <t xml:space="preserve">g/L</t>
  </si>
  <si>
    <t xml:space="preserve">mmol/L</t>
  </si>
  <si>
    <t xml:space="preserve">ml/min</t>
  </si>
  <si>
    <t xml:space="preserve">Precursors</t>
  </si>
  <si>
    <t xml:space="preserve">Description</t>
  </si>
  <si>
    <t xml:space="preserve">Fabrication date</t>
  </si>
  <si>
    <t xml:space="preserve">Mass</t>
  </si>
  <si>
    <t xml:space="preserve">Amount</t>
  </si>
  <si>
    <t xml:space="preserve">Volume Solvent</t>
  </si>
  <si>
    <t xml:space="preserve">Mass concentration</t>
  </si>
  <si>
    <t xml:space="preserve">Concentration</t>
  </si>
  <si>
    <t xml:space="preserve">Flow</t>
  </si>
  <si>
    <t xml:space="preserve">Ti-OiPr-2-tmhd-2</t>
  </si>
  <si>
    <t xml:space="preserve">Chemical 1</t>
  </si>
  <si>
    <t xml:space="preserve">Sr-tmhd-2-tetraglyme</t>
  </si>
  <si>
    <t xml:space="preserve">Chemical 2</t>
  </si>
  <si>
    <t xml:space="preserve">La-tmhd-3</t>
  </si>
  <si>
    <t xml:space="preserve">Chemical 3</t>
  </si>
  <si>
    <t xml:space="preserve">Sr/Ti ratio</t>
  </si>
  <si>
    <t xml:space="preserve">Cation ratio of Sr and Ti</t>
  </si>
  <si>
    <t xml:space="preserve">Sr/La</t>
  </si>
  <si>
    <t xml:space="preserve">Cation ratio of Sr and La</t>
  </si>
  <si>
    <t xml:space="preserve">The name of the chemical that is typically used in literature</t>
  </si>
  <si>
    <t xml:space="preserve">the IUPAC nomencalture of the chemical</t>
  </si>
  <si>
    <t xml:space="preserve">Phase of the chemical in ist bottle</t>
  </si>
  <si>
    <t xml:space="preserve">Fabricating company</t>
  </si>
  <si>
    <t xml:space="preserve">Purity of the Chemical</t>
  </si>
  <si>
    <t xml:space="preserve">Date of the Invoice Mail</t>
  </si>
  <si>
    <t xml:space="preserve">Date of Opening the Chemical bottle in the Glove box</t>
  </si>
  <si>
    <t xml:space="preserve">CAS number</t>
  </si>
  <si>
    <t xml:space="preserve">Name</t>
  </si>
  <si>
    <t xml:space="preserve">Chemical name</t>
  </si>
  <si>
    <t xml:space="preserve">IUPAC Name</t>
  </si>
  <si>
    <t xml:space="preserve">Phase</t>
  </si>
  <si>
    <t xml:space="preserve">Supplier</t>
  </si>
  <si>
    <t xml:space="preserve">Purity</t>
  </si>
  <si>
    <t xml:space="preserve">Buying date</t>
  </si>
  <si>
    <t xml:space="preserve">Opening date</t>
  </si>
  <si>
    <t xml:space="preserve">CAS</t>
  </si>
  <si>
    <t xml:space="preserve">Specification of the first Precursor</t>
  </si>
  <si>
    <t xml:space="preserve">Titanium bis(isopropoxide) bis(2,2,6,6-tetramethylheptane-3,5-dionate)</t>
  </si>
  <si>
    <t xml:space="preserve">solid powder</t>
  </si>
  <si>
    <t xml:space="preserve">Pegasus Chemicals</t>
  </si>
  <si>
    <t xml:space="preserve">5N</t>
  </si>
  <si>
    <t xml:space="preserve">144665-26-9</t>
  </si>
  <si>
    <t xml:space="preserve">Specification of the second Precursor</t>
  </si>
  <si>
    <t xml:space="preserve">Bis(2,2,6,6-tetramethyl-3,5-heptanedionato)strontium 2,5,8,11,14-pentaoxapentadecane</t>
  </si>
  <si>
    <t xml:space="preserve"> 150939-76-7</t>
  </si>
  <si>
    <t xml:space="preserve">Specification of the third Precursor</t>
  </si>
  <si>
    <t xml:space="preserve">Tris(2,2,6,6-tetramethyl-3,5-heptanedionato)lanthanum</t>
  </si>
  <si>
    <t xml:space="preserve"> 14319-13-2</t>
  </si>
  <si>
    <t xml:space="preserve">Sample preparation including orientating, polishing, cutting done by this company</t>
  </si>
  <si>
    <t xml:space="preserve">crystallographic orientation of the substrate in [hkl]</t>
  </si>
  <si>
    <t xml:space="preserve">Off-cut angle to the substrates surface</t>
  </si>
  <si>
    <t xml:space="preserve">Chemical doping level of electrically conductive substrates</t>
  </si>
  <si>
    <t xml:space="preserve">Doping species to obtain electrical conductivity in the substrates</t>
  </si>
  <si>
    <t xml:space="preserve">Substrate charge ID given by fabrication company. Detailed information can be obtained from the company by requesting this charge ID</t>
  </si>
  <si>
    <t xml:space="preserve">Substrate dimensions</t>
  </si>
  <si>
    <t xml:space="preserve">Is the sample annealed, cleaned and etched for smooth stepped surface?</t>
  </si>
  <si>
    <t xml:space="preserve">Was the substrate deposited already and is recycled by polishing?</t>
  </si>
  <si>
    <t xml:space="preserve">°</t>
  </si>
  <si>
    <t xml:space="preserve">wt.%</t>
  </si>
  <si>
    <t xml:space="preserve">mm²</t>
  </si>
  <si>
    <t xml:space="preserve"># str</t>
  </si>
  <si>
    <t xml:space="preserve">Substrates</t>
  </si>
  <si>
    <t xml:space="preserve">Company</t>
  </si>
  <si>
    <t xml:space="preserve">Orientation</t>
  </si>
  <si>
    <t xml:space="preserve">Off-cut</t>
  </si>
  <si>
    <t xml:space="preserve">Doping Level</t>
  </si>
  <si>
    <t xml:space="preserve">Doping species</t>
  </si>
  <si>
    <t xml:space="preserve">Charge</t>
  </si>
  <si>
    <t xml:space="preserve">Size</t>
  </si>
  <si>
    <t xml:space="preserve">Prepared</t>
  </si>
  <si>
    <t xml:space="preserve">Recycled</t>
  </si>
  <si>
    <t xml:space="preserve">a)</t>
  </si>
  <si>
    <t xml:space="preserve">First substrate</t>
  </si>
  <si>
    <t xml:space="preserve">CrysTec</t>
  </si>
  <si>
    <t xml:space="preserve">0.1</t>
  </si>
  <si>
    <t xml:space="preserve">0.5</t>
  </si>
  <si>
    <t xml:space="preserve">Nb</t>
  </si>
  <si>
    <t xml:space="preserve">3202/8464/64 ML7272</t>
  </si>
  <si>
    <t xml:space="preserve">5 x 5</t>
  </si>
  <si>
    <t xml:space="preserve">yes</t>
  </si>
  <si>
    <t xml:space="preserve">no</t>
  </si>
  <si>
    <t xml:space="preserve">b)</t>
  </si>
  <si>
    <t xml:space="preserve">Second substrate</t>
  </si>
  <si>
    <t xml:space="preserve">0.07</t>
  </si>
  <si>
    <t xml:space="preserve">3202/8854/63 ML6432</t>
  </si>
  <si>
    <t xml:space="preserve">Duration of each step</t>
  </si>
  <si>
    <t xml:space="preserve">Past time since process start</t>
  </si>
  <si>
    <t xml:space="preserve">Argon process gas flow in to the reaction chamber</t>
  </si>
  <si>
    <t xml:space="preserve">Oxygen process gas flow in to the reaction chamber</t>
  </si>
  <si>
    <t xml:space="preserve">Argon gas in the flash evaporator used to push Ti-Precursor into the reaction chamber</t>
  </si>
  <si>
    <t xml:space="preserve">Argon gas in the flash evaporator used to purge Ti-Precursor</t>
  </si>
  <si>
    <t xml:space="preserve">Temperature in the flash evaporation to vaporize the Ti-precursor solution</t>
  </si>
  <si>
    <t xml:space="preserve">Pressure applied in the reaction chamber</t>
  </si>
  <si>
    <t xml:space="preserve">Temperature applied on the filament in the reaction chamber </t>
  </si>
  <si>
    <t xml:space="preserve">Temperature applied on the shaft in the reaction chamber </t>
  </si>
  <si>
    <t xml:space="preserve">Rotation velocity of the carrier with substrates</t>
  </si>
  <si>
    <t xml:space="preserve">Pumping velocity of the peristaltic pump of Ti</t>
  </si>
  <si>
    <t xml:space="preserve">Pumping velocity of the peristaltic pump of Sr/La</t>
  </si>
  <si>
    <t xml:space="preserve">Temperature in the flash evaporation to vaporize the Sr/La precursor solution</t>
  </si>
  <si>
    <t xml:space="preserve">Argon gas in the flash evaporator used to push Sr/La-Precursor into the reaction chamber</t>
  </si>
  <si>
    <t xml:space="preserve">Argon gas in the flash evaporator used to purge Sr/La-Precursor</t>
  </si>
  <si>
    <t xml:space="preserve">Comments in case irregularities occurred</t>
  </si>
  <si>
    <t xml:space="preserve">min</t>
  </si>
  <si>
    <t xml:space="preserve">sccm</t>
  </si>
  <si>
    <t xml:space="preserve">°C</t>
  </si>
  <si>
    <t xml:space="preserve">mbar</t>
  </si>
  <si>
    <t xml:space="preserve">rpm</t>
  </si>
  <si>
    <t xml:space="preserve"># int</t>
  </si>
  <si>
    <t xml:space="preserve">int</t>
  </si>
  <si>
    <t xml:space="preserve">Step</t>
  </si>
  <si>
    <t xml:space="preserve">Reason</t>
  </si>
  <si>
    <t xml:space="preserve">Duration</t>
  </si>
  <si>
    <t xml:space="preserve">Timestamp</t>
  </si>
  <si>
    <t xml:space="preserve">Argon flow</t>
  </si>
  <si>
    <t xml:space="preserve">Oyxgen flow</t>
  </si>
  <si>
    <t xml:space="preserve">Argon push Titan</t>
  </si>
  <si>
    <t xml:space="preserve">Argon purge Titan</t>
  </si>
  <si>
    <t xml:space="preserve">Vaporization temperature Titan</t>
  </si>
  <si>
    <t xml:space="preserve">Chamber pressure</t>
  </si>
  <si>
    <t xml:space="preserve">Substrat temperature</t>
  </si>
  <si>
    <t xml:space="preserve">Shaft temperature </t>
  </si>
  <si>
    <t xml:space="preserve">Carrier rotation</t>
  </si>
  <si>
    <t xml:space="preserve">Peristaltic pump rotation Titan</t>
  </si>
  <si>
    <t xml:space="preserve">Peristaltic pump rotation Sr La</t>
  </si>
  <si>
    <t xml:space="preserve">Vaporization temperature  Sr La</t>
  </si>
  <si>
    <t xml:space="preserve">Argon push Sr La</t>
  </si>
  <si>
    <t xml:space="preserve">Argon purge Sr La</t>
  </si>
  <si>
    <t xml:space="preserve">annotations</t>
  </si>
  <si>
    <t xml:space="preserve">Initialize</t>
  </si>
  <si>
    <t xml:space="preserve">MOVPE changes from Idle Mode to Deposition Mode</t>
  </si>
  <si>
    <t xml:space="preserve">x</t>
  </si>
  <si>
    <t xml:space="preserve">Pressure 1</t>
  </si>
  <si>
    <t xml:space="preserve">Slow decrease of the chamber pressure to avoid damage in the turbo pump</t>
  </si>
  <si>
    <t xml:space="preserve">Pressure 2</t>
  </si>
  <si>
    <t xml:space="preserve">Pumping MOVPE chamber down to working pressure</t>
  </si>
  <si>
    <t xml:space="preserve">Dry Ag(liq)</t>
  </si>
  <si>
    <t xml:space="preserve">Heating step to dry liquid silver paste underneath the substrate</t>
  </si>
  <si>
    <t xml:space="preserve">Strong deviation</t>
  </si>
  <si>
    <t xml:space="preserve">Rotation</t>
  </si>
  <si>
    <t xml:space="preserve">Carrier rotation is started</t>
  </si>
  <si>
    <t xml:space="preserve">Heat</t>
  </si>
  <si>
    <t xml:space="preserve">MOVPE is heated up to deposition temperature</t>
  </si>
  <si>
    <t xml:space="preserve">Dwell</t>
  </si>
  <si>
    <t xml:space="preserve">Dwell time to stabilze parameters before deposition starts</t>
  </si>
  <si>
    <t xml:space="preserve">Stabilize</t>
  </si>
  <si>
    <t xml:space="preserve">Short stabilization steo to avoid damage in pumping system</t>
  </si>
  <si>
    <t xml:space="preserve">Start Pump</t>
  </si>
  <si>
    <t xml:space="preserve">Activation of the peristaltic pumps. Precursor is supplied.</t>
  </si>
  <si>
    <t xml:space="preserve">Deposition</t>
  </si>
  <si>
    <t xml:space="preserve">Reaction chamber valves are opend. Precursors are passed into the reaction chamber. Deposition starts</t>
  </si>
  <si>
    <t xml:space="preserve">Dwell time after deposition</t>
  </si>
  <si>
    <t xml:space="preserve">Cool</t>
  </si>
  <si>
    <t xml:space="preserve">Cooling down to room temperature after deposition</t>
  </si>
  <si>
    <t xml:space="preserve">Stop pump</t>
  </si>
  <si>
    <t xml:space="preserve">Peristaltic pumps stop</t>
  </si>
  <si>
    <t xml:space="preserve">Second step of cooling down to room temperature after deposition</t>
  </si>
  <si>
    <t xml:space="preserve">Stop Gases</t>
  </si>
  <si>
    <t xml:space="preserve">All gas flow is stopped</t>
  </si>
  <si>
    <t xml:space="preserve">Stop Rotation</t>
  </si>
  <si>
    <t xml:space="preserve">Carrier rotation is stopped and sample can be taken out</t>
  </si>
  <si>
    <t xml:space="preserve">Temperature that is controlled by the pyrometer on the substartes surface</t>
  </si>
  <si>
    <t xml:space="preserve">Vaporization temperature of the Ti flash evaporator</t>
  </si>
  <si>
    <t xml:space="preserve">Vaporization temperature of the Sr/La flash evaporator</t>
  </si>
  <si>
    <t xml:space="preserve">Oxygen process gas temperature</t>
  </si>
  <si>
    <t xml:space="preserve">Backpressure in the Ti evaporation line controlling the vapor pressure of this line</t>
  </si>
  <si>
    <t xml:space="preserve">Backpressure in the Sr/La evaporation line controlling the vapor pressure of this line</t>
  </si>
  <si>
    <t xml:space="preserve">Opening level of the hrottle valve at the turbo pump used to apply the chamber pressure </t>
  </si>
  <si>
    <t xml:space="preserve">chamber pressure in the reaction chamber</t>
  </si>
  <si>
    <t xml:space="preserve">carrier rottaion velocity</t>
  </si>
  <si>
    <t xml:space="preserve">Voltage control of the heating system</t>
  </si>
  <si>
    <t xml:space="preserve">Current control of the heating system</t>
  </si>
  <si>
    <t xml:space="preserve">[°C]</t>
  </si>
  <si>
    <t xml:space="preserve">[mbar]</t>
  </si>
  <si>
    <t xml:space="preserve">[%]</t>
  </si>
  <si>
    <t xml:space="preserve">[V]</t>
  </si>
  <si>
    <t xml:space="preserve">[mA]</t>
  </si>
  <si>
    <t xml:space="preserve">Pyrotemperature</t>
  </si>
  <si>
    <t xml:space="preserve">Vaporization Ti</t>
  </si>
  <si>
    <t xml:space="preserve">Vaporization Sr/La</t>
  </si>
  <si>
    <t xml:space="preserve">O2 temperature</t>
  </si>
  <si>
    <t xml:space="preserve">Backpressure Ti</t>
  </si>
  <si>
    <t xml:space="preserve">Backpressure Sr/La</t>
  </si>
  <si>
    <t xml:space="preserve">Throttle vavle</t>
  </si>
  <si>
    <t xml:space="preserve">Voltage</t>
  </si>
  <si>
    <t xml:space="preserve">Current</t>
  </si>
  <si>
    <t xml:space="preserve">Average</t>
  </si>
  <si>
    <t xml:space="preserve">Stabwa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</si>
</sst>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#,##0"/>
    <numFmt numFmtId="167" formatCode="0.0000"/>
    <numFmt numFmtId="168" formatCode="@"/>
    <numFmt numFmtId="169" formatCode="0.00"/>
    <numFmt numFmtId="170" formatCode="0.00000"/>
    <numFmt numFmtId="171" formatCode="0.0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</font>
    <font>
      <sz val="11"/>
      <color rgb="FF729FCF"/>
      <name val="Calibri"/>
      <family val="0"/>
      <charset val="1"/>
    </font>
    <font>
      <sz val="9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29FCF"/>
        <bgColor rgb="FF4BACC6"/>
      </patternFill>
    </fill>
    <fill>
      <patternFill patternType="solid">
        <fgColor rgb="FF77BC65"/>
        <bgColor rgb="FF99CC00"/>
      </patternFill>
    </fill>
    <fill>
      <patternFill patternType="solid">
        <fgColor rgb="FFFFFFFF"/>
        <bgColor rgb="FFFFFFCC"/>
      </patternFill>
    </fill>
    <fill>
      <patternFill patternType="solid">
        <fgColor rgb="FFF4B183"/>
        <bgColor rgb="FFFFAA95"/>
      </patternFill>
    </fill>
    <fill>
      <patternFill patternType="solid">
        <fgColor rgb="FFFFAA95"/>
        <bgColor rgb="FFF4B183"/>
      </patternFill>
    </fill>
    <fill>
      <patternFill patternType="solid">
        <fgColor rgb="FFFAC090"/>
        <bgColor rgb="FFF4B183"/>
      </patternFill>
    </fill>
    <fill>
      <patternFill patternType="solid">
        <fgColor rgb="FFFFB66C"/>
        <bgColor rgb="FFF4B183"/>
      </patternFill>
    </fill>
    <fill>
      <patternFill patternType="solid">
        <fgColor rgb="FF4BACC6"/>
        <bgColor rgb="FF729FC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4B18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AC090"/>
      <rgbColor rgb="FF3366FF"/>
      <rgbColor rgb="FF4BACC6"/>
      <rgbColor rgb="FF99CC00"/>
      <rgbColor rgb="FFFFB66C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6" activeCellId="0" sqref="C6"/>
    </sheetView>
  </sheetViews>
  <sheetFormatPr defaultColWidth="11.77734375" defaultRowHeight="14.25" zeroHeight="false" outlineLevelRow="0" outlineLevelCol="0"/>
  <cols>
    <col collapsed="false" customWidth="true" hidden="false" outlineLevel="0" max="1" min="1" style="0" width="50.41"/>
    <col collapsed="false" customWidth="true" hidden="false" outlineLevel="0" max="2" min="2" style="0" width="18.47"/>
    <col collapsed="false" customWidth="true" hidden="false" outlineLevel="0" max="3" min="3" style="0" width="12.57"/>
    <col collapsed="false" customWidth="true" hidden="false" outlineLevel="0" max="4" min="4" style="0" width="10.12"/>
    <col collapsed="false" customWidth="true" hidden="false" outlineLevel="0" max="5" min="5" style="0" width="17.91"/>
    <col collapsed="false" customWidth="true" hidden="false" outlineLevel="0" max="6" min="6" style="0" width="16.17"/>
    <col collapsed="false" customWidth="true" hidden="false" outlineLevel="0" max="7" min="7" style="0" width="10.12"/>
    <col collapsed="false" customWidth="true" hidden="false" outlineLevel="0" max="8" min="8" style="0" width="15.57"/>
    <col collapsed="false" customWidth="true" hidden="false" outlineLevel="0" max="9" min="9" style="0" width="19.31"/>
    <col collapsed="false" customWidth="true" hidden="false" outlineLevel="0" max="10" min="10" style="0" width="15.88"/>
    <col collapsed="false" customWidth="true" hidden="false" outlineLevel="0" max="11" min="11" style="0" width="17.71"/>
    <col collapsed="false" customWidth="true" hidden="false" outlineLevel="0" max="12" min="12" style="0" width="18.58"/>
    <col collapsed="false" customWidth="true" hidden="false" outlineLevel="0" max="13" min="13" style="0" width="12.29"/>
    <col collapsed="false" customWidth="true" hidden="false" outlineLevel="0" max="14" min="14" style="0" width="18.42"/>
    <col collapsed="false" customWidth="true" hidden="false" outlineLevel="0" max="15" min="15" style="0" width="18.71"/>
    <col collapsed="false" customWidth="true" hidden="false" outlineLevel="0" max="16" min="16" style="0" width="18.66"/>
  </cols>
  <sheetData>
    <row r="1" customFormat="false" ht="14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</row>
    <row r="2" customFormat="false" ht="14.25" hidden="false" customHeight="false" outlineLevel="0" collapsed="false">
      <c r="A2" s="3" t="s">
        <v>1</v>
      </c>
      <c r="B2" s="3"/>
      <c r="C2" s="3" t="s">
        <v>2</v>
      </c>
      <c r="D2" s="3"/>
      <c r="E2" s="3"/>
      <c r="F2" s="3"/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2" t="s">
        <v>12</v>
      </c>
      <c r="Q2" s="2"/>
      <c r="R2" s="2"/>
    </row>
    <row r="3" customFormat="false" ht="14.25" hidden="false" customHeight="false" outlineLevel="0" collapsed="false">
      <c r="A3" s="4" t="s">
        <v>13</v>
      </c>
      <c r="B3" s="4"/>
      <c r="C3" s="5" t="s">
        <v>14</v>
      </c>
      <c r="D3" s="5"/>
      <c r="E3" s="5"/>
      <c r="F3" s="5"/>
      <c r="G3" s="5"/>
      <c r="H3" s="5"/>
      <c r="I3" s="5"/>
      <c r="J3" s="5" t="s">
        <v>15</v>
      </c>
      <c r="K3" s="5" t="s">
        <v>16</v>
      </c>
      <c r="L3" s="5"/>
      <c r="M3" s="5" t="s">
        <v>17</v>
      </c>
      <c r="N3" s="5" t="s">
        <v>17</v>
      </c>
      <c r="O3" s="5" t="s">
        <v>18</v>
      </c>
      <c r="P3" s="6" t="s">
        <v>19</v>
      </c>
      <c r="Q3" s="2"/>
      <c r="R3" s="2"/>
    </row>
    <row r="4" customFormat="false" ht="14.25" hidden="false" customHeight="false" outlineLevel="0" collapsed="false">
      <c r="A4" s="7" t="s">
        <v>13</v>
      </c>
      <c r="B4" s="7"/>
      <c r="C4" s="8" t="s">
        <v>20</v>
      </c>
      <c r="D4" s="8"/>
      <c r="E4" s="8"/>
      <c r="F4" s="8"/>
      <c r="G4" s="8" t="s">
        <v>21</v>
      </c>
      <c r="H4" s="8" t="s">
        <v>21</v>
      </c>
      <c r="I4" s="8" t="s">
        <v>21</v>
      </c>
      <c r="J4" s="8" t="s">
        <v>22</v>
      </c>
      <c r="K4" s="8" t="s">
        <v>21</v>
      </c>
      <c r="L4" s="8" t="s">
        <v>21</v>
      </c>
      <c r="M4" s="8" t="s">
        <v>22</v>
      </c>
      <c r="N4" s="8" t="s">
        <v>22</v>
      </c>
      <c r="O4" s="8" t="s">
        <v>22</v>
      </c>
      <c r="P4" s="6" t="s">
        <v>23</v>
      </c>
      <c r="Q4" s="2"/>
      <c r="R4" s="2"/>
    </row>
    <row r="5" customFormat="false" ht="14.25" hidden="false" customHeight="false" outlineLevel="0" collapsed="false">
      <c r="A5" s="9" t="s">
        <v>24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</row>
    <row r="6" customFormat="false" ht="13.8" hidden="false" customHeight="false" outlineLevel="0" collapsed="false">
      <c r="A6" s="10" t="s">
        <v>25</v>
      </c>
      <c r="B6" s="10" t="s">
        <v>26</v>
      </c>
      <c r="C6" s="10" t="s">
        <v>27</v>
      </c>
      <c r="D6" s="10" t="s">
        <v>28</v>
      </c>
      <c r="E6" s="10" t="s">
        <v>29</v>
      </c>
      <c r="F6" s="10" t="s">
        <v>30</v>
      </c>
      <c r="G6" s="11" t="s">
        <v>31</v>
      </c>
      <c r="H6" s="11" t="s">
        <v>32</v>
      </c>
      <c r="I6" s="11" t="s">
        <v>33</v>
      </c>
      <c r="J6" s="11" t="s">
        <v>34</v>
      </c>
      <c r="K6" s="11" t="s">
        <v>35</v>
      </c>
      <c r="L6" s="11" t="s">
        <v>36</v>
      </c>
      <c r="M6" s="11" t="s">
        <v>37</v>
      </c>
      <c r="N6" s="11" t="s">
        <v>38</v>
      </c>
      <c r="O6" s="11" t="s">
        <v>39</v>
      </c>
      <c r="P6" s="12"/>
      <c r="Q6" s="2"/>
      <c r="R6" s="2"/>
    </row>
    <row r="7" customFormat="false" ht="13.8" hidden="false" customHeight="false" outlineLevel="0" collapsed="false">
      <c r="A7" s="1" t="s">
        <v>40</v>
      </c>
      <c r="B7" s="1"/>
      <c r="C7" s="13" t="s">
        <v>41</v>
      </c>
      <c r="D7" s="14" t="s">
        <v>41</v>
      </c>
      <c r="E7" s="13"/>
      <c r="F7" s="13"/>
      <c r="G7" s="1" t="s">
        <v>42</v>
      </c>
      <c r="H7" s="1" t="s">
        <v>43</v>
      </c>
      <c r="I7" s="1" t="s">
        <v>44</v>
      </c>
      <c r="J7" s="1" t="n">
        <v>740</v>
      </c>
      <c r="K7" s="1" t="s">
        <v>45</v>
      </c>
      <c r="L7" s="1" t="s">
        <v>46</v>
      </c>
      <c r="M7" s="1" t="n">
        <v>33</v>
      </c>
      <c r="N7" s="1" t="s">
        <v>47</v>
      </c>
      <c r="O7" s="15" t="n">
        <v>3961</v>
      </c>
      <c r="P7" s="2"/>
      <c r="Q7" s="2"/>
      <c r="R7" s="2"/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customFormat="false" ht="14.2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customFormat="false" ht="14.2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9" activeCellId="0" sqref="C9"/>
    </sheetView>
  </sheetViews>
  <sheetFormatPr defaultColWidth="11.77734375" defaultRowHeight="14.25" zeroHeight="false" outlineLevelRow="0" outlineLevelCol="0"/>
  <cols>
    <col collapsed="false" customWidth="true" hidden="false" outlineLevel="0" max="1" min="1" style="0" width="32.42"/>
    <col collapsed="false" customWidth="true" hidden="false" outlineLevel="0" max="2" min="2" style="0" width="22.01"/>
    <col collapsed="false" customWidth="true" hidden="false" outlineLevel="0" max="3" min="3" style="0" width="35.42"/>
    <col collapsed="false" customWidth="true" hidden="false" outlineLevel="0" max="4" min="4" style="0" width="14.57"/>
    <col collapsed="false" customWidth="true" hidden="false" outlineLevel="0" max="5" min="5" style="0" width="8.14"/>
    <col collapsed="false" customWidth="true" hidden="false" outlineLevel="0" max="6" min="6" style="0" width="16.71"/>
    <col collapsed="false" customWidth="true" hidden="false" outlineLevel="0" max="7" min="7" style="0" width="18.71"/>
    <col collapsed="false" customWidth="true" hidden="false" outlineLevel="0" max="8" min="8" style="0" width="13.14"/>
    <col collapsed="false" customWidth="true" hidden="false" outlineLevel="0" max="10" min="10" style="0" width="18.26"/>
  </cols>
  <sheetData>
    <row r="1" customFormat="false" ht="14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6"/>
    </row>
    <row r="2" customFormat="false" ht="14.25" hidden="false" customHeight="false" outlineLevel="0" collapsed="false">
      <c r="A2" s="3" t="s">
        <v>13</v>
      </c>
      <c r="B2" s="3"/>
      <c r="C2" s="3" t="s">
        <v>48</v>
      </c>
      <c r="D2" s="3" t="s">
        <v>49</v>
      </c>
      <c r="E2" s="3" t="s">
        <v>50</v>
      </c>
      <c r="F2" s="3" t="s">
        <v>51</v>
      </c>
      <c r="G2" s="3" t="s">
        <v>52</v>
      </c>
      <c r="H2" s="3" t="s">
        <v>53</v>
      </c>
      <c r="I2" s="17" t="s">
        <v>54</v>
      </c>
      <c r="J2" s="2" t="s">
        <v>55</v>
      </c>
    </row>
    <row r="3" customFormat="false" ht="14.25" hidden="false" customHeight="false" outlineLevel="0" collapsed="false">
      <c r="A3" s="5" t="s">
        <v>56</v>
      </c>
      <c r="B3" s="5"/>
      <c r="C3" s="5" t="s">
        <v>14</v>
      </c>
      <c r="D3" s="5" t="s">
        <v>57</v>
      </c>
      <c r="E3" s="5" t="s">
        <v>58</v>
      </c>
      <c r="F3" s="5" t="s">
        <v>59</v>
      </c>
      <c r="G3" s="5" t="s">
        <v>60</v>
      </c>
      <c r="H3" s="5" t="s">
        <v>61</v>
      </c>
      <c r="I3" s="18" t="s">
        <v>62</v>
      </c>
      <c r="J3" s="2" t="s">
        <v>19</v>
      </c>
    </row>
    <row r="4" customFormat="false" ht="14.25" hidden="false" customHeight="false" outlineLevel="0" collapsed="false">
      <c r="A4" s="8" t="s">
        <v>56</v>
      </c>
      <c r="B4" s="8"/>
      <c r="C4" s="8" t="s">
        <v>20</v>
      </c>
      <c r="D4" s="8" t="s">
        <v>22</v>
      </c>
      <c r="E4" s="8" t="s">
        <v>22</v>
      </c>
      <c r="F4" s="8" t="s">
        <v>22</v>
      </c>
      <c r="G4" s="8" t="s">
        <v>22</v>
      </c>
      <c r="H4" s="8" t="s">
        <v>22</v>
      </c>
      <c r="I4" s="19" t="s">
        <v>22</v>
      </c>
      <c r="J4" s="2" t="s">
        <v>23</v>
      </c>
    </row>
    <row r="5" customFormat="false" ht="14.25" hidden="false" customHeight="false" outlineLevel="0" collapsed="false">
      <c r="A5" s="9" t="s">
        <v>24</v>
      </c>
      <c r="B5" s="1"/>
      <c r="C5" s="1"/>
      <c r="D5" s="1"/>
      <c r="E5" s="1"/>
      <c r="F5" s="1"/>
      <c r="G5" s="1"/>
      <c r="H5" s="1"/>
      <c r="I5" s="16"/>
    </row>
    <row r="6" customFormat="false" ht="15" hidden="false" customHeight="false" outlineLevel="0" collapsed="false">
      <c r="A6" s="20" t="s">
        <v>63</v>
      </c>
      <c r="B6" s="11" t="s">
        <v>64</v>
      </c>
      <c r="C6" s="11" t="s">
        <v>65</v>
      </c>
      <c r="D6" s="11" t="s">
        <v>66</v>
      </c>
      <c r="E6" s="11" t="s">
        <v>67</v>
      </c>
      <c r="F6" s="11" t="s">
        <v>68</v>
      </c>
      <c r="G6" s="11" t="s">
        <v>69</v>
      </c>
      <c r="H6" s="11" t="s">
        <v>70</v>
      </c>
      <c r="I6" s="21" t="s">
        <v>71</v>
      </c>
    </row>
    <row r="7" customFormat="false" ht="13.8" hidden="false" customHeight="false" outlineLevel="0" collapsed="false">
      <c r="A7" s="22" t="s">
        <v>72</v>
      </c>
      <c r="B7" s="3" t="s">
        <v>73</v>
      </c>
      <c r="C7" s="23" t="s">
        <v>41</v>
      </c>
      <c r="D7" s="24" t="n">
        <f aca="false">0.3061*1000</f>
        <v>306.1</v>
      </c>
      <c r="E7" s="24" t="n">
        <f aca="false">D7/532.58</f>
        <v>0.574749333433475</v>
      </c>
      <c r="F7" s="24" t="n">
        <v>75</v>
      </c>
      <c r="G7" s="24" t="n">
        <f aca="false">D7/F7</f>
        <v>4.08133333333333</v>
      </c>
      <c r="H7" s="24" t="n">
        <f aca="false">E7/(F7/1000)</f>
        <v>7.66332444577966</v>
      </c>
      <c r="I7" s="25" t="n">
        <v>0.5</v>
      </c>
    </row>
    <row r="8" customFormat="false" ht="13.8" hidden="false" customHeight="false" outlineLevel="0" collapsed="false">
      <c r="A8" s="22" t="s">
        <v>74</v>
      </c>
      <c r="B8" s="3" t="s">
        <v>75</v>
      </c>
      <c r="C8" s="23" t="s">
        <v>41</v>
      </c>
      <c r="D8" s="24" t="n">
        <f aca="false">0.1929*1000</f>
        <v>192.9</v>
      </c>
      <c r="E8" s="24" t="n">
        <f aca="false">D8/676.43</f>
        <v>0.28517363215706</v>
      </c>
      <c r="F8" s="24" t="n">
        <v>75</v>
      </c>
      <c r="G8" s="24" t="n">
        <f aca="false">D8/F8</f>
        <v>2.572</v>
      </c>
      <c r="H8" s="24" t="n">
        <f aca="false">E8/(F8/1000)</f>
        <v>3.80231509542746</v>
      </c>
      <c r="I8" s="24" t="n">
        <v>0.5</v>
      </c>
    </row>
    <row r="9" customFormat="false" ht="13.8" hidden="false" customHeight="false" outlineLevel="0" collapsed="false">
      <c r="A9" s="22" t="s">
        <v>76</v>
      </c>
      <c r="B9" s="3" t="s">
        <v>77</v>
      </c>
      <c r="C9" s="23" t="s">
        <v>41</v>
      </c>
      <c r="D9" s="24" t="n">
        <v>3.5</v>
      </c>
      <c r="E9" s="24" t="n">
        <f aca="false">D9/400</f>
        <v>0.00875</v>
      </c>
      <c r="F9" s="24" t="n">
        <v>75</v>
      </c>
      <c r="G9" s="24" t="n">
        <f aca="false">D9/F9</f>
        <v>0.0466666666666667</v>
      </c>
      <c r="H9" s="24" t="n">
        <f aca="false">E9/(F9/1000)</f>
        <v>0.116666666666667</v>
      </c>
      <c r="I9" s="24" t="n">
        <v>0</v>
      </c>
    </row>
    <row r="10" customFormat="false" ht="15" hidden="false" customHeight="false" outlineLevel="0" collapsed="false">
      <c r="A10" s="22" t="s">
        <v>78</v>
      </c>
      <c r="B10" s="3" t="s">
        <v>79</v>
      </c>
      <c r="C10" s="9"/>
      <c r="D10" s="24" t="n">
        <f aca="false">D8/D7</f>
        <v>0.630186213655668</v>
      </c>
      <c r="E10" s="24" t="n">
        <f aca="false">E8/E7</f>
        <v>0.496170444345661</v>
      </c>
      <c r="F10" s="24"/>
      <c r="G10" s="24"/>
      <c r="H10" s="24"/>
      <c r="I10" s="24"/>
    </row>
    <row r="11" customFormat="false" ht="15" hidden="false" customHeight="false" outlineLevel="0" collapsed="false">
      <c r="A11" s="22" t="s">
        <v>80</v>
      </c>
      <c r="B11" s="3" t="s">
        <v>81</v>
      </c>
      <c r="C11" s="9"/>
      <c r="D11" s="24" t="n">
        <f aca="false">D9/D8</f>
        <v>0.0181441161223432</v>
      </c>
      <c r="E11" s="24" t="n">
        <f aca="false">E9/E8</f>
        <v>0.0306830611715915</v>
      </c>
      <c r="F11" s="24"/>
      <c r="G11" s="24"/>
      <c r="H11" s="24"/>
      <c r="I11" s="24"/>
    </row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F21" activeCellId="0" sqref="F21"/>
    </sheetView>
  </sheetViews>
  <sheetFormatPr defaultColWidth="10.70703125" defaultRowHeight="14.25" zeroHeight="false" outlineLevelRow="0" outlineLevelCol="0"/>
  <cols>
    <col collapsed="false" customWidth="true" hidden="false" outlineLevel="0" max="1" min="1" style="0" width="32.15"/>
    <col collapsed="false" customWidth="true" hidden="false" outlineLevel="0" max="2" min="2" style="0" width="14.57"/>
    <col collapsed="false" customWidth="true" hidden="false" outlineLevel="0" max="3" min="3" style="0" width="20.5"/>
    <col collapsed="false" customWidth="true" hidden="false" outlineLevel="0" max="4" min="4" style="0" width="20.93"/>
    <col collapsed="false" customWidth="true" hidden="false" outlineLevel="0" max="5" min="5" style="0" width="15.61"/>
    <col collapsed="false" customWidth="true" hidden="false" outlineLevel="0" max="8" min="8" style="0" width="12.56"/>
    <col collapsed="false" customWidth="true" hidden="false" outlineLevel="0" max="9" min="9" style="0" width="13.14"/>
    <col collapsed="false" customWidth="true" hidden="false" outlineLevel="0" max="11" min="11" style="0" width="18.26"/>
  </cols>
  <sheetData>
    <row r="1" customFormat="false" ht="14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</row>
    <row r="2" customFormat="false" ht="13.8" hidden="false" customHeight="false" outlineLevel="0" collapsed="false">
      <c r="A2" s="3" t="s">
        <v>56</v>
      </c>
      <c r="B2" s="3"/>
      <c r="C2" s="3" t="s">
        <v>82</v>
      </c>
      <c r="D2" s="3" t="s">
        <v>83</v>
      </c>
      <c r="E2" s="3" t="s">
        <v>84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2" t="s">
        <v>55</v>
      </c>
      <c r="L2" s="2"/>
    </row>
    <row r="3" customFormat="false" ht="13.8" hidden="false" customHeight="false" outlineLevel="0" collapsed="false">
      <c r="A3" s="5" t="s">
        <v>56</v>
      </c>
      <c r="B3" s="26"/>
      <c r="C3" s="5"/>
      <c r="D3" s="5"/>
      <c r="E3" s="5"/>
      <c r="F3" s="5"/>
      <c r="G3" s="5"/>
      <c r="H3" s="5" t="s">
        <v>14</v>
      </c>
      <c r="I3" s="5" t="s">
        <v>14</v>
      </c>
      <c r="J3" s="5"/>
      <c r="K3" s="2" t="s">
        <v>19</v>
      </c>
      <c r="L3" s="2"/>
    </row>
    <row r="4" customFormat="false" ht="13.8" hidden="false" customHeight="false" outlineLevel="0" collapsed="false">
      <c r="A4" s="8" t="s">
        <v>56</v>
      </c>
      <c r="B4" s="8" t="s">
        <v>21</v>
      </c>
      <c r="C4" s="8" t="s">
        <v>21</v>
      </c>
      <c r="D4" s="8" t="s">
        <v>21</v>
      </c>
      <c r="E4" s="8" t="s">
        <v>21</v>
      </c>
      <c r="F4" s="8" t="s">
        <v>21</v>
      </c>
      <c r="G4" s="8" t="s">
        <v>21</v>
      </c>
      <c r="H4" s="8" t="s">
        <v>20</v>
      </c>
      <c r="I4" s="8" t="s">
        <v>20</v>
      </c>
      <c r="J4" s="8" t="s">
        <v>21</v>
      </c>
      <c r="K4" s="2" t="s">
        <v>23</v>
      </c>
      <c r="L4" s="2"/>
    </row>
    <row r="5" s="28" customFormat="true" ht="13.8" hidden="false" customHeight="false" outlineLevel="0" collapsed="false">
      <c r="A5" s="9" t="s">
        <v>24</v>
      </c>
      <c r="B5" s="9"/>
      <c r="C5" s="9"/>
      <c r="D5" s="9"/>
      <c r="E5" s="9"/>
      <c r="F5" s="9"/>
      <c r="G5" s="9"/>
      <c r="H5" s="9"/>
      <c r="I5" s="9"/>
      <c r="J5" s="9"/>
      <c r="K5" s="27"/>
      <c r="L5" s="27"/>
    </row>
    <row r="6" customFormat="false" ht="13.8" hidden="false" customHeight="false" outlineLevel="0" collapsed="false">
      <c r="A6" s="29" t="s">
        <v>90</v>
      </c>
      <c r="B6" s="30" t="s">
        <v>64</v>
      </c>
      <c r="C6" s="11" t="s">
        <v>91</v>
      </c>
      <c r="D6" s="11" t="s">
        <v>92</v>
      </c>
      <c r="E6" s="11" t="s">
        <v>93</v>
      </c>
      <c r="F6" s="11" t="s">
        <v>94</v>
      </c>
      <c r="G6" s="11" t="s">
        <v>95</v>
      </c>
      <c r="H6" s="11" t="s">
        <v>96</v>
      </c>
      <c r="I6" s="11" t="s">
        <v>97</v>
      </c>
      <c r="J6" s="11" t="s">
        <v>98</v>
      </c>
      <c r="K6" s="12"/>
      <c r="L6" s="12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</row>
    <row r="7" customFormat="false" ht="13.8" hidden="false" customHeight="false" outlineLevel="0" collapsed="false">
      <c r="A7" s="22" t="s">
        <v>73</v>
      </c>
      <c r="B7" s="3" t="s">
        <v>99</v>
      </c>
      <c r="C7" s="1" t="s">
        <v>72</v>
      </c>
      <c r="D7" s="1" t="s">
        <v>100</v>
      </c>
      <c r="E7" s="1" t="s">
        <v>101</v>
      </c>
      <c r="F7" s="1" t="s">
        <v>102</v>
      </c>
      <c r="G7" s="1" t="s">
        <v>103</v>
      </c>
      <c r="H7" s="14" t="s">
        <v>41</v>
      </c>
      <c r="I7" s="14" t="s">
        <v>41</v>
      </c>
      <c r="J7" s="1" t="s">
        <v>104</v>
      </c>
      <c r="K7" s="2"/>
      <c r="L7" s="2"/>
    </row>
    <row r="8" customFormat="false" ht="13.8" hidden="false" customHeight="false" outlineLevel="0" collapsed="false">
      <c r="A8" s="22" t="s">
        <v>75</v>
      </c>
      <c r="B8" s="3" t="s">
        <v>105</v>
      </c>
      <c r="C8" s="1" t="s">
        <v>74</v>
      </c>
      <c r="D8" s="1" t="s">
        <v>106</v>
      </c>
      <c r="E8" s="1" t="s">
        <v>101</v>
      </c>
      <c r="F8" s="1" t="s">
        <v>102</v>
      </c>
      <c r="G8" s="1" t="s">
        <v>103</v>
      </c>
      <c r="H8" s="14" t="s">
        <v>41</v>
      </c>
      <c r="I8" s="14" t="s">
        <v>41</v>
      </c>
      <c r="J8" s="1" t="s">
        <v>107</v>
      </c>
      <c r="K8" s="2"/>
      <c r="L8" s="2"/>
    </row>
    <row r="9" customFormat="false" ht="13.8" hidden="false" customHeight="false" outlineLevel="0" collapsed="false">
      <c r="A9" s="22" t="s">
        <v>77</v>
      </c>
      <c r="B9" s="3" t="s">
        <v>108</v>
      </c>
      <c r="C9" s="1" t="s">
        <v>76</v>
      </c>
      <c r="D9" s="1" t="s">
        <v>109</v>
      </c>
      <c r="E9" s="1" t="s">
        <v>101</v>
      </c>
      <c r="F9" s="1" t="s">
        <v>102</v>
      </c>
      <c r="G9" s="1" t="s">
        <v>103</v>
      </c>
      <c r="H9" s="14" t="s">
        <v>41</v>
      </c>
      <c r="I9" s="14" t="s">
        <v>41</v>
      </c>
      <c r="J9" s="1" t="s">
        <v>110</v>
      </c>
      <c r="K9" s="2"/>
      <c r="L9" s="2"/>
    </row>
    <row r="10" customFormat="false" ht="14.2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8" activeCellId="0" sqref="C18"/>
    </sheetView>
  </sheetViews>
  <sheetFormatPr defaultColWidth="9.13671875" defaultRowHeight="14.25" zeroHeight="false" outlineLevelRow="0" outlineLevelCol="0"/>
  <cols>
    <col collapsed="false" customWidth="true" hidden="false" outlineLevel="0" max="1" min="1" style="32" width="11.01"/>
    <col collapsed="false" customWidth="true" hidden="false" outlineLevel="0" max="2" min="2" style="32" width="16.28"/>
    <col collapsed="false" customWidth="true" hidden="false" outlineLevel="0" max="3" min="3" style="32" width="13.02"/>
    <col collapsed="false" customWidth="true" hidden="false" outlineLevel="0" max="4" min="4" style="32" width="15.15"/>
    <col collapsed="false" customWidth="true" hidden="false" outlineLevel="0" max="5" min="5" style="32" width="10.85"/>
    <col collapsed="false" customWidth="true" hidden="false" outlineLevel="0" max="6" min="6" style="32" width="13.02"/>
    <col collapsed="false" customWidth="true" hidden="false" outlineLevel="0" max="7" min="7" style="32" width="14.69"/>
    <col collapsed="false" customWidth="true" hidden="false" outlineLevel="0" max="8" min="8" style="32" width="21.43"/>
    <col collapsed="false" customWidth="true" hidden="false" outlineLevel="0" max="9" min="9" style="32" width="7.28"/>
    <col collapsed="false" customWidth="false" hidden="false" outlineLevel="0" max="11" min="10" style="32" width="9.13"/>
    <col collapsed="false" customWidth="true" hidden="false" outlineLevel="0" max="12" min="12" style="32" width="19.85"/>
    <col collapsed="false" customWidth="false" hidden="false" outlineLevel="0" max="1024" min="13" style="32" width="9.13"/>
  </cols>
  <sheetData>
    <row r="1" customFormat="false" ht="14.25" hidden="false" customHeight="false" outlineLevel="0" collapsed="false">
      <c r="A1" s="1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  <c r="M1" s="34"/>
    </row>
    <row r="2" customFormat="false" ht="14.25" hidden="false" customHeight="false" outlineLevel="0" collapsed="false">
      <c r="A2" s="3" t="s">
        <v>56</v>
      </c>
      <c r="B2" s="35"/>
      <c r="C2" s="35" t="s">
        <v>111</v>
      </c>
      <c r="D2" s="35" t="s">
        <v>112</v>
      </c>
      <c r="E2" s="35" t="s">
        <v>113</v>
      </c>
      <c r="F2" s="35" t="s">
        <v>114</v>
      </c>
      <c r="G2" s="35" t="s">
        <v>115</v>
      </c>
      <c r="H2" s="35" t="s">
        <v>116</v>
      </c>
      <c r="I2" s="35" t="s">
        <v>117</v>
      </c>
      <c r="J2" s="35" t="s">
        <v>118</v>
      </c>
      <c r="K2" s="35" t="s">
        <v>119</v>
      </c>
      <c r="L2" s="2" t="s">
        <v>55</v>
      </c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25" hidden="false" customHeight="false" outlineLevel="0" collapsed="false">
      <c r="A3" s="36" t="s">
        <v>56</v>
      </c>
      <c r="B3" s="37"/>
      <c r="C3" s="38"/>
      <c r="D3" s="38"/>
      <c r="E3" s="38" t="s">
        <v>120</v>
      </c>
      <c r="F3" s="38" t="s">
        <v>121</v>
      </c>
      <c r="G3" s="38"/>
      <c r="H3" s="38"/>
      <c r="I3" s="38" t="s">
        <v>122</v>
      </c>
      <c r="J3" s="38"/>
      <c r="K3" s="38"/>
      <c r="L3" s="2" t="s">
        <v>19</v>
      </c>
      <c r="M3" s="34"/>
    </row>
    <row r="4" customFormat="false" ht="14.25" hidden="false" customHeight="false" outlineLevel="0" collapsed="false">
      <c r="A4" s="39" t="s">
        <v>123</v>
      </c>
      <c r="B4" s="40" t="s">
        <v>21</v>
      </c>
      <c r="C4" s="40" t="s">
        <v>21</v>
      </c>
      <c r="D4" s="40" t="s">
        <v>21</v>
      </c>
      <c r="E4" s="40" t="s">
        <v>22</v>
      </c>
      <c r="F4" s="40" t="s">
        <v>22</v>
      </c>
      <c r="G4" s="40" t="s">
        <v>21</v>
      </c>
      <c r="H4" s="40" t="s">
        <v>21</v>
      </c>
      <c r="I4" s="40" t="s">
        <v>21</v>
      </c>
      <c r="J4" s="40" t="s">
        <v>21</v>
      </c>
      <c r="K4" s="40" t="s">
        <v>21</v>
      </c>
      <c r="L4" s="2" t="s">
        <v>23</v>
      </c>
      <c r="M4" s="34"/>
    </row>
    <row r="5" customFormat="false" ht="14.25" hidden="false" customHeight="false" outlineLevel="0" collapsed="false">
      <c r="A5" s="9" t="s">
        <v>24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4"/>
      <c r="M5" s="34"/>
    </row>
    <row r="6" customFormat="false" ht="11.25" hidden="false" customHeight="true" outlineLevel="0" collapsed="false">
      <c r="A6" s="41" t="s">
        <v>124</v>
      </c>
      <c r="B6" s="41" t="s">
        <v>64</v>
      </c>
      <c r="C6" s="41" t="s">
        <v>125</v>
      </c>
      <c r="D6" s="41" t="s">
        <v>126</v>
      </c>
      <c r="E6" s="41" t="s">
        <v>127</v>
      </c>
      <c r="F6" s="41" t="s">
        <v>128</v>
      </c>
      <c r="G6" s="41" t="s">
        <v>129</v>
      </c>
      <c r="H6" s="41" t="s">
        <v>130</v>
      </c>
      <c r="I6" s="41" t="s">
        <v>131</v>
      </c>
      <c r="J6" s="41" t="s">
        <v>132</v>
      </c>
      <c r="K6" s="41" t="s">
        <v>133</v>
      </c>
      <c r="L6" s="34"/>
      <c r="M6" s="34"/>
    </row>
    <row r="7" customFormat="false" ht="11.25" hidden="false" customHeight="true" outlineLevel="0" collapsed="false">
      <c r="A7" s="42" t="s">
        <v>134</v>
      </c>
      <c r="B7" s="43" t="s">
        <v>135</v>
      </c>
      <c r="C7" s="42" t="s">
        <v>136</v>
      </c>
      <c r="D7" s="42" t="n">
        <v>-100</v>
      </c>
      <c r="E7" s="42" t="s">
        <v>137</v>
      </c>
      <c r="F7" s="42" t="s">
        <v>138</v>
      </c>
      <c r="G7" s="42" t="s">
        <v>139</v>
      </c>
      <c r="H7" s="42" t="s">
        <v>140</v>
      </c>
      <c r="I7" s="42" t="s">
        <v>141</v>
      </c>
      <c r="J7" s="42" t="s">
        <v>142</v>
      </c>
      <c r="K7" s="42" t="s">
        <v>143</v>
      </c>
      <c r="L7" s="34"/>
      <c r="M7" s="34"/>
    </row>
    <row r="8" customFormat="false" ht="11.25" hidden="false" customHeight="true" outlineLevel="0" collapsed="false">
      <c r="A8" s="42" t="s">
        <v>144</v>
      </c>
      <c r="B8" s="43" t="s">
        <v>145</v>
      </c>
      <c r="C8" s="42" t="s">
        <v>136</v>
      </c>
      <c r="D8" s="42" t="n">
        <v>-100</v>
      </c>
      <c r="E8" s="42" t="s">
        <v>146</v>
      </c>
      <c r="F8" s="42" t="s">
        <v>138</v>
      </c>
      <c r="G8" s="42" t="s">
        <v>139</v>
      </c>
      <c r="H8" s="42" t="s">
        <v>147</v>
      </c>
      <c r="I8" s="42" t="s">
        <v>141</v>
      </c>
      <c r="J8" s="42" t="s">
        <v>142</v>
      </c>
      <c r="K8" s="42" t="s">
        <v>143</v>
      </c>
      <c r="L8" s="34"/>
      <c r="M8" s="34"/>
    </row>
    <row r="9" customFormat="false" ht="11.25" hidden="false" customHeight="true" outlineLevel="0" collapsed="false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34"/>
      <c r="M9" s="34"/>
    </row>
    <row r="10" customFormat="false" ht="11.25" hidden="false" customHeight="true" outlineLevel="0" collapsed="false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</row>
    <row r="11" customFormat="false" ht="11.25" hidden="false" customHeight="true" outlineLevel="0" collapsed="false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</row>
    <row r="12" customFormat="false" ht="14.25" hidden="false" customHeight="false" outlineLevel="0" collapsed="false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</row>
    <row r="13" customFormat="false" ht="14.25" hidden="false" customHeight="false" outlineLevel="0" collapsed="false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</row>
    <row r="14" customFormat="false" ht="14.25" hidden="false" customHeight="false" outlineLevel="0" collapsed="false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</row>
    <row r="15" customFormat="false" ht="14.25" hidden="false" customHeight="false" outlineLevel="0" collapsed="false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</row>
    <row r="16" customFormat="false" ht="14.25" hidden="false" customHeight="false" outlineLevel="0" collapsed="false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</row>
    <row r="17" customFormat="false" ht="14.25" hidden="false" customHeight="false" outlineLevel="0" collapsed="false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</row>
    <row r="18" customFormat="false" ht="14.25" hidden="false" customHeight="false" outlineLevel="0" collapsed="false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19" customFormat="false" ht="14.25" hidden="false" customHeight="false" outlineLevel="0" collapsed="false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</row>
    <row r="20" customFormat="false" ht="14.25" hidden="false" customHeight="false" outlineLevel="0" collapsed="false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</row>
    <row r="21" customFormat="false" ht="14.25" hidden="false" customHeight="false" outlineLevel="0" collapsed="false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Q39" activeCellId="0" sqref="Q39"/>
    </sheetView>
  </sheetViews>
  <sheetFormatPr defaultColWidth="10.75" defaultRowHeight="13.8" zeroHeight="false" outlineLevelRow="0" outlineLevelCol="0"/>
  <cols>
    <col collapsed="false" customWidth="true" hidden="false" outlineLevel="0" max="3" min="3" style="44" width="35.71"/>
    <col collapsed="false" customWidth="true" hidden="false" outlineLevel="0" max="4" min="4" style="0" width="9.85"/>
    <col collapsed="false" customWidth="true" hidden="false" outlineLevel="0" max="5" min="5" style="0" width="11.28"/>
    <col collapsed="false" customWidth="true" hidden="false" outlineLevel="0" max="6" min="6" style="0" width="11.56"/>
    <col collapsed="false" customWidth="true" hidden="false" outlineLevel="0" max="7" min="7" style="0" width="14.29"/>
    <col collapsed="false" customWidth="true" hidden="false" outlineLevel="0" max="8" min="8" style="0" width="6.71"/>
    <col collapsed="false" customWidth="true" hidden="false" outlineLevel="0" max="9" min="9" style="0" width="6.28"/>
    <col collapsed="false" customWidth="true" hidden="false" outlineLevel="0" max="10" min="10" style="0" width="5.85"/>
    <col collapsed="false" customWidth="true" hidden="false" outlineLevel="0" max="11" min="11" style="0" width="6.57"/>
    <col collapsed="false" customWidth="true" hidden="false" outlineLevel="0" max="12" min="12" style="0" width="17.9"/>
    <col collapsed="false" customWidth="true" hidden="false" outlineLevel="0" max="13" min="13" style="0" width="8.14"/>
    <col collapsed="false" customWidth="true" hidden="false" outlineLevel="0" max="14" min="14" style="0" width="6.58"/>
    <col collapsed="false" customWidth="true" hidden="false" outlineLevel="0" max="15" min="15" style="0" width="28.3"/>
    <col collapsed="false" customWidth="true" hidden="false" outlineLevel="0" max="17" min="17" style="0" width="8.08"/>
    <col collapsed="false" customWidth="true" hidden="false" outlineLevel="0" max="18" min="18" style="0" width="10.25"/>
    <col collapsed="false" customWidth="true" hidden="false" outlineLevel="0" max="19" min="19" style="0" width="6.71"/>
    <col collapsed="false" customWidth="true" hidden="false" outlineLevel="0" max="20" min="20" style="0" width="15.57"/>
    <col collapsed="false" customWidth="true" hidden="false" outlineLevel="0" max="21" min="21" style="0" width="18.26"/>
    <col collapsed="false" customWidth="true" hidden="false" outlineLevel="0" max="1024" min="1024" style="0" width="11.57"/>
  </cols>
  <sheetData>
    <row r="1" customFormat="false" ht="13.8" hidden="false" customHeight="false" outlineLevel="0" collapsed="false">
      <c r="A1" s="1" t="s">
        <v>56</v>
      </c>
      <c r="B1" s="1"/>
      <c r="C1" s="45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46"/>
    </row>
    <row r="2" customFormat="false" ht="13.8" hidden="false" customHeight="false" outlineLevel="0" collapsed="false">
      <c r="A2" s="1" t="s">
        <v>13</v>
      </c>
      <c r="B2" s="47"/>
      <c r="C2" s="48" t="s">
        <v>13</v>
      </c>
      <c r="D2" s="3" t="s">
        <v>148</v>
      </c>
      <c r="E2" s="3" t="s">
        <v>149</v>
      </c>
      <c r="F2" s="3" t="s">
        <v>150</v>
      </c>
      <c r="G2" s="3" t="s">
        <v>151</v>
      </c>
      <c r="H2" s="3" t="s">
        <v>152</v>
      </c>
      <c r="I2" s="3" t="s">
        <v>153</v>
      </c>
      <c r="J2" s="3" t="s">
        <v>154</v>
      </c>
      <c r="K2" s="3" t="s">
        <v>155</v>
      </c>
      <c r="L2" s="3" t="s">
        <v>156</v>
      </c>
      <c r="M2" s="3" t="s">
        <v>157</v>
      </c>
      <c r="N2" s="3" t="s">
        <v>158</v>
      </c>
      <c r="O2" s="3" t="s">
        <v>159</v>
      </c>
      <c r="P2" s="3" t="s">
        <v>160</v>
      </c>
      <c r="Q2" s="3" t="s">
        <v>161</v>
      </c>
      <c r="R2" s="3" t="s">
        <v>162</v>
      </c>
      <c r="S2" s="3" t="s">
        <v>163</v>
      </c>
      <c r="T2" s="3" t="s">
        <v>164</v>
      </c>
      <c r="U2" s="49" t="s">
        <v>55</v>
      </c>
    </row>
    <row r="3" customFormat="false" ht="13.8" hidden="false" customHeight="false" outlineLevel="0" collapsed="false">
      <c r="A3" s="1" t="s">
        <v>13</v>
      </c>
      <c r="B3" s="47"/>
      <c r="C3" s="50" t="s">
        <v>13</v>
      </c>
      <c r="D3" s="5" t="s">
        <v>165</v>
      </c>
      <c r="E3" s="5" t="s">
        <v>165</v>
      </c>
      <c r="F3" s="5" t="s">
        <v>166</v>
      </c>
      <c r="G3" s="5" t="s">
        <v>166</v>
      </c>
      <c r="H3" s="5" t="s">
        <v>166</v>
      </c>
      <c r="I3" s="5" t="s">
        <v>166</v>
      </c>
      <c r="J3" s="5" t="s">
        <v>167</v>
      </c>
      <c r="K3" s="5" t="s">
        <v>168</v>
      </c>
      <c r="L3" s="5" t="s">
        <v>167</v>
      </c>
      <c r="M3" s="5" t="s">
        <v>167</v>
      </c>
      <c r="N3" s="5" t="s">
        <v>169</v>
      </c>
      <c r="O3" s="5" t="s">
        <v>169</v>
      </c>
      <c r="P3" s="5" t="s">
        <v>169</v>
      </c>
      <c r="Q3" s="5" t="s">
        <v>167</v>
      </c>
      <c r="R3" s="5" t="s">
        <v>166</v>
      </c>
      <c r="S3" s="5" t="s">
        <v>166</v>
      </c>
      <c r="T3" s="5"/>
      <c r="U3" s="49" t="s">
        <v>19</v>
      </c>
    </row>
    <row r="4" customFormat="false" ht="13.8" hidden="false" customHeight="false" outlineLevel="0" collapsed="false">
      <c r="A4" s="8" t="s">
        <v>170</v>
      </c>
      <c r="B4" s="8" t="s">
        <v>21</v>
      </c>
      <c r="C4" s="51" t="s">
        <v>123</v>
      </c>
      <c r="D4" s="8" t="s">
        <v>22</v>
      </c>
      <c r="E4" s="8" t="s">
        <v>22</v>
      </c>
      <c r="F4" s="8" t="s">
        <v>171</v>
      </c>
      <c r="G4" s="8" t="s">
        <v>171</v>
      </c>
      <c r="H4" s="8" t="s">
        <v>171</v>
      </c>
      <c r="I4" s="8" t="s">
        <v>171</v>
      </c>
      <c r="J4" s="8" t="s">
        <v>171</v>
      </c>
      <c r="K4" s="8" t="s">
        <v>22</v>
      </c>
      <c r="L4" s="8" t="s">
        <v>171</v>
      </c>
      <c r="M4" s="8" t="s">
        <v>171</v>
      </c>
      <c r="N4" s="8" t="s">
        <v>171</v>
      </c>
      <c r="O4" s="8" t="s">
        <v>22</v>
      </c>
      <c r="P4" s="8" t="s">
        <v>22</v>
      </c>
      <c r="Q4" s="8" t="s">
        <v>171</v>
      </c>
      <c r="R4" s="8" t="s">
        <v>171</v>
      </c>
      <c r="S4" s="8" t="s">
        <v>171</v>
      </c>
      <c r="T4" s="8" t="s">
        <v>21</v>
      </c>
      <c r="U4" s="49" t="s">
        <v>23</v>
      </c>
    </row>
    <row r="5" customFormat="false" ht="13.8" hidden="false" customHeight="false" outlineLevel="0" collapsed="false">
      <c r="A5" s="1" t="s">
        <v>13</v>
      </c>
      <c r="B5" s="1"/>
      <c r="C5" s="52" t="s">
        <v>24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49"/>
    </row>
    <row r="6" customFormat="false" ht="13.8" hidden="false" customHeight="false" outlineLevel="0" collapsed="false">
      <c r="A6" s="53" t="s">
        <v>172</v>
      </c>
      <c r="B6" s="53" t="s">
        <v>173</v>
      </c>
      <c r="C6" s="53" t="s">
        <v>64</v>
      </c>
      <c r="D6" s="53" t="s">
        <v>174</v>
      </c>
      <c r="E6" s="53" t="s">
        <v>175</v>
      </c>
      <c r="F6" s="53" t="s">
        <v>176</v>
      </c>
      <c r="G6" s="53" t="s">
        <v>177</v>
      </c>
      <c r="H6" s="53" t="s">
        <v>178</v>
      </c>
      <c r="I6" s="53" t="s">
        <v>179</v>
      </c>
      <c r="J6" s="53" t="s">
        <v>180</v>
      </c>
      <c r="K6" s="53" t="s">
        <v>181</v>
      </c>
      <c r="L6" s="53" t="s">
        <v>182</v>
      </c>
      <c r="M6" s="53" t="s">
        <v>183</v>
      </c>
      <c r="N6" s="53" t="s">
        <v>184</v>
      </c>
      <c r="O6" s="53" t="s">
        <v>185</v>
      </c>
      <c r="P6" s="53" t="s">
        <v>186</v>
      </c>
      <c r="Q6" s="53" t="s">
        <v>187</v>
      </c>
      <c r="R6" s="53" t="s">
        <v>188</v>
      </c>
      <c r="S6" s="53" t="s">
        <v>189</v>
      </c>
      <c r="T6" s="53" t="s">
        <v>190</v>
      </c>
      <c r="U6" s="49"/>
    </row>
    <row r="7" customFormat="false" ht="13.8" hidden="false" customHeight="false" outlineLevel="0" collapsed="false">
      <c r="A7" s="54" t="n">
        <v>1</v>
      </c>
      <c r="B7" s="22" t="s">
        <v>191</v>
      </c>
      <c r="C7" s="48" t="s">
        <v>192</v>
      </c>
      <c r="D7" s="1" t="n">
        <v>2</v>
      </c>
      <c r="E7" s="1" t="n">
        <f aca="false">D7</f>
        <v>2</v>
      </c>
      <c r="F7" s="1" t="n">
        <v>100</v>
      </c>
      <c r="G7" s="1" t="n">
        <v>0</v>
      </c>
      <c r="H7" s="1" t="n">
        <v>450</v>
      </c>
      <c r="I7" s="1" t="n">
        <v>450</v>
      </c>
      <c r="J7" s="1" t="n">
        <v>215</v>
      </c>
      <c r="K7" s="1" t="n">
        <v>1033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213</v>
      </c>
      <c r="R7" s="1" t="n">
        <v>450</v>
      </c>
      <c r="S7" s="1" t="n">
        <v>450</v>
      </c>
      <c r="T7" s="1" t="s">
        <v>193</v>
      </c>
      <c r="U7" s="49"/>
    </row>
    <row r="8" customFormat="false" ht="13.8" hidden="false" customHeight="false" outlineLevel="0" collapsed="false">
      <c r="A8" s="54" t="n">
        <v>2</v>
      </c>
      <c r="B8" s="22" t="s">
        <v>194</v>
      </c>
      <c r="C8" s="48" t="s">
        <v>195</v>
      </c>
      <c r="D8" s="1" t="n">
        <v>3</v>
      </c>
      <c r="E8" s="1" t="n">
        <f aca="false">E7+D8</f>
        <v>5</v>
      </c>
      <c r="F8" s="1" t="n">
        <v>100</v>
      </c>
      <c r="G8" s="1" t="n">
        <v>0</v>
      </c>
      <c r="H8" s="1" t="n">
        <v>450</v>
      </c>
      <c r="I8" s="1" t="n">
        <v>450</v>
      </c>
      <c r="J8" s="1" t="n">
        <v>215</v>
      </c>
      <c r="K8" s="1" t="n">
        <v>200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213</v>
      </c>
      <c r="R8" s="1" t="n">
        <v>450</v>
      </c>
      <c r="S8" s="1" t="n">
        <v>450</v>
      </c>
      <c r="T8" s="1" t="s">
        <v>193</v>
      </c>
      <c r="U8" s="49"/>
    </row>
    <row r="9" customFormat="false" ht="13.8" hidden="false" customHeight="false" outlineLevel="0" collapsed="false">
      <c r="A9" s="54" t="n">
        <v>3</v>
      </c>
      <c r="B9" s="22" t="s">
        <v>196</v>
      </c>
      <c r="C9" s="48" t="s">
        <v>197</v>
      </c>
      <c r="D9" s="1" t="n">
        <v>0.5</v>
      </c>
      <c r="E9" s="1" t="n">
        <f aca="false">E8+D9</f>
        <v>5.5</v>
      </c>
      <c r="F9" s="1" t="n">
        <v>1500</v>
      </c>
      <c r="G9" s="1" t="n">
        <v>5000</v>
      </c>
      <c r="H9" s="1" t="n">
        <v>450</v>
      </c>
      <c r="I9" s="1" t="n">
        <v>450</v>
      </c>
      <c r="J9" s="1" t="n">
        <v>215</v>
      </c>
      <c r="K9" s="1" t="n">
        <v>15</v>
      </c>
      <c r="L9" s="1" t="n">
        <v>100</v>
      </c>
      <c r="M9" s="1" t="n">
        <v>100</v>
      </c>
      <c r="N9" s="1" t="n">
        <v>0</v>
      </c>
      <c r="O9" s="1" t="n">
        <v>0</v>
      </c>
      <c r="P9" s="1" t="n">
        <v>0</v>
      </c>
      <c r="Q9" s="1" t="n">
        <v>213</v>
      </c>
      <c r="R9" s="1" t="n">
        <v>450</v>
      </c>
      <c r="S9" s="1" t="n">
        <v>450</v>
      </c>
      <c r="T9" s="1" t="s">
        <v>193</v>
      </c>
      <c r="U9" s="49"/>
    </row>
    <row r="10" customFormat="false" ht="13.8" hidden="false" customHeight="false" outlineLevel="0" collapsed="false">
      <c r="A10" s="54" t="n">
        <v>4</v>
      </c>
      <c r="B10" s="22" t="s">
        <v>198</v>
      </c>
      <c r="C10" s="48" t="s">
        <v>199</v>
      </c>
      <c r="D10" s="1" t="n">
        <v>1</v>
      </c>
      <c r="E10" s="1" t="n">
        <f aca="false">E9+D10</f>
        <v>6.5</v>
      </c>
      <c r="F10" s="1" t="n">
        <v>1500</v>
      </c>
      <c r="G10" s="1" t="n">
        <v>5000</v>
      </c>
      <c r="H10" s="1" t="n">
        <v>450</v>
      </c>
      <c r="I10" s="1" t="n">
        <v>450</v>
      </c>
      <c r="J10" s="1" t="n">
        <v>215</v>
      </c>
      <c r="K10" s="1" t="n">
        <v>15</v>
      </c>
      <c r="L10" s="1" t="n">
        <v>200</v>
      </c>
      <c r="M10" s="1" t="n">
        <v>200</v>
      </c>
      <c r="N10" s="1" t="n">
        <v>0</v>
      </c>
      <c r="O10" s="1" t="n">
        <v>0</v>
      </c>
      <c r="P10" s="1" t="n">
        <v>0</v>
      </c>
      <c r="Q10" s="1" t="n">
        <v>213</v>
      </c>
      <c r="R10" s="1" t="n">
        <v>450</v>
      </c>
      <c r="S10" s="1" t="n">
        <v>450</v>
      </c>
      <c r="T10" s="1" t="s">
        <v>200</v>
      </c>
      <c r="U10" s="49"/>
    </row>
    <row r="11" customFormat="false" ht="13.8" hidden="false" customHeight="false" outlineLevel="0" collapsed="false">
      <c r="A11" s="54" t="n">
        <v>5</v>
      </c>
      <c r="B11" s="22" t="s">
        <v>201</v>
      </c>
      <c r="C11" s="48" t="s">
        <v>202</v>
      </c>
      <c r="D11" s="1" t="n">
        <v>2</v>
      </c>
      <c r="E11" s="1" t="n">
        <f aca="false">E10+D11</f>
        <v>8.5</v>
      </c>
      <c r="F11" s="1" t="n">
        <v>1500</v>
      </c>
      <c r="G11" s="1" t="n">
        <v>5000</v>
      </c>
      <c r="H11" s="1" t="n">
        <v>450</v>
      </c>
      <c r="I11" s="1" t="n">
        <v>450</v>
      </c>
      <c r="J11" s="1" t="n">
        <v>215</v>
      </c>
      <c r="K11" s="1" t="n">
        <v>15</v>
      </c>
      <c r="L11" s="1" t="n">
        <v>200</v>
      </c>
      <c r="M11" s="1" t="n">
        <v>200</v>
      </c>
      <c r="N11" s="1" t="n">
        <v>600</v>
      </c>
      <c r="O11" s="1" t="n">
        <v>0</v>
      </c>
      <c r="P11" s="1" t="n">
        <v>0</v>
      </c>
      <c r="Q11" s="1" t="n">
        <v>213</v>
      </c>
      <c r="R11" s="1" t="n">
        <v>450</v>
      </c>
      <c r="S11" s="1" t="n">
        <v>450</v>
      </c>
      <c r="T11" s="1" t="s">
        <v>193</v>
      </c>
      <c r="U11" s="49"/>
    </row>
    <row r="12" customFormat="false" ht="13.8" hidden="false" customHeight="false" outlineLevel="0" collapsed="false">
      <c r="A12" s="11" t="n">
        <v>6</v>
      </c>
      <c r="B12" s="11" t="s">
        <v>203</v>
      </c>
      <c r="C12" s="55" t="s">
        <v>204</v>
      </c>
      <c r="D12" s="56" t="n">
        <v>70</v>
      </c>
      <c r="E12" s="56" t="n">
        <f aca="false">E11+D12</f>
        <v>78.5</v>
      </c>
      <c r="F12" s="56" t="n">
        <v>1500</v>
      </c>
      <c r="G12" s="56" t="n">
        <v>5000</v>
      </c>
      <c r="H12" s="56" t="n">
        <v>450</v>
      </c>
      <c r="I12" s="56" t="n">
        <v>450</v>
      </c>
      <c r="J12" s="56" t="n">
        <v>215</v>
      </c>
      <c r="K12" s="56" t="n">
        <v>15</v>
      </c>
      <c r="L12" s="56" t="n">
        <v>740</v>
      </c>
      <c r="M12" s="56" t="n">
        <v>620</v>
      </c>
      <c r="N12" s="56" t="n">
        <v>600</v>
      </c>
      <c r="O12" s="56" t="n">
        <v>0</v>
      </c>
      <c r="P12" s="56" t="n">
        <v>0</v>
      </c>
      <c r="Q12" s="56" t="n">
        <v>213</v>
      </c>
      <c r="R12" s="56" t="n">
        <v>450</v>
      </c>
      <c r="S12" s="56" t="n">
        <v>450</v>
      </c>
      <c r="T12" s="1" t="s">
        <v>193</v>
      </c>
      <c r="U12" s="49"/>
    </row>
    <row r="13" customFormat="false" ht="13.8" hidden="false" customHeight="false" outlineLevel="0" collapsed="false">
      <c r="A13" s="54" t="n">
        <v>7</v>
      </c>
      <c r="B13" s="22" t="s">
        <v>205</v>
      </c>
      <c r="C13" s="48" t="s">
        <v>206</v>
      </c>
      <c r="D13" s="1" t="n">
        <v>15</v>
      </c>
      <c r="E13" s="1" t="n">
        <f aca="false">E12+D13</f>
        <v>93.5</v>
      </c>
      <c r="F13" s="1" t="n">
        <v>1500</v>
      </c>
      <c r="G13" s="1" t="n">
        <v>5000</v>
      </c>
      <c r="H13" s="1" t="n">
        <v>450</v>
      </c>
      <c r="I13" s="1" t="n">
        <v>450</v>
      </c>
      <c r="J13" s="1" t="n">
        <v>215</v>
      </c>
      <c r="K13" s="1" t="n">
        <v>15</v>
      </c>
      <c r="L13" s="1" t="n">
        <v>740</v>
      </c>
      <c r="M13" s="1" t="n">
        <v>620</v>
      </c>
      <c r="N13" s="1" t="n">
        <v>600</v>
      </c>
      <c r="O13" s="1" t="n">
        <v>0</v>
      </c>
      <c r="P13" s="1" t="n">
        <v>0</v>
      </c>
      <c r="Q13" s="1" t="n">
        <v>213</v>
      </c>
      <c r="R13" s="1" t="n">
        <v>450</v>
      </c>
      <c r="S13" s="1" t="n">
        <v>450</v>
      </c>
      <c r="T13" s="1" t="s">
        <v>193</v>
      </c>
      <c r="U13" s="49"/>
    </row>
    <row r="14" customFormat="false" ht="13.8" hidden="false" customHeight="false" outlineLevel="0" collapsed="false">
      <c r="A14" s="54" t="n">
        <v>8</v>
      </c>
      <c r="B14" s="22" t="s">
        <v>207</v>
      </c>
      <c r="C14" s="48" t="s">
        <v>208</v>
      </c>
      <c r="D14" s="1" t="n">
        <v>0.5</v>
      </c>
      <c r="E14" s="1" t="n">
        <f aca="false">E13+D14</f>
        <v>94</v>
      </c>
      <c r="F14" s="1" t="n">
        <v>1500</v>
      </c>
      <c r="G14" s="1" t="n">
        <v>5000</v>
      </c>
      <c r="H14" s="1" t="n">
        <v>450</v>
      </c>
      <c r="I14" s="1" t="n">
        <v>450</v>
      </c>
      <c r="J14" s="1" t="n">
        <v>215</v>
      </c>
      <c r="K14" s="1" t="n">
        <v>15</v>
      </c>
      <c r="L14" s="1" t="n">
        <v>740</v>
      </c>
      <c r="M14" s="1" t="n">
        <v>620</v>
      </c>
      <c r="N14" s="1" t="n">
        <v>600</v>
      </c>
      <c r="O14" s="1" t="n">
        <v>0</v>
      </c>
      <c r="P14" s="1" t="n">
        <v>0</v>
      </c>
      <c r="Q14" s="1" t="n">
        <v>213</v>
      </c>
      <c r="R14" s="1" t="n">
        <v>450</v>
      </c>
      <c r="S14" s="1" t="n">
        <v>450</v>
      </c>
      <c r="T14" s="1" t="s">
        <v>193</v>
      </c>
      <c r="U14" s="49"/>
    </row>
    <row r="15" customFormat="false" ht="13.8" hidden="false" customHeight="false" outlineLevel="0" collapsed="false">
      <c r="A15" s="54" t="n">
        <v>9</v>
      </c>
      <c r="B15" s="22" t="s">
        <v>209</v>
      </c>
      <c r="C15" s="48" t="s">
        <v>210</v>
      </c>
      <c r="D15" s="1" t="n">
        <v>0.5</v>
      </c>
      <c r="E15" s="1" t="n">
        <f aca="false">E14+D15</f>
        <v>94.5</v>
      </c>
      <c r="F15" s="1" t="n">
        <v>1500</v>
      </c>
      <c r="G15" s="1" t="n">
        <v>5000</v>
      </c>
      <c r="H15" s="1" t="n">
        <v>450</v>
      </c>
      <c r="I15" s="1" t="n">
        <v>450</v>
      </c>
      <c r="J15" s="1" t="n">
        <v>215</v>
      </c>
      <c r="K15" s="1" t="n">
        <v>15</v>
      </c>
      <c r="L15" s="1" t="n">
        <v>740</v>
      </c>
      <c r="M15" s="1" t="n">
        <v>620</v>
      </c>
      <c r="N15" s="1" t="n">
        <v>600</v>
      </c>
      <c r="O15" s="1" t="n">
        <v>6.2</v>
      </c>
      <c r="P15" s="1" t="n">
        <v>6.2</v>
      </c>
      <c r="Q15" s="1" t="n">
        <v>213</v>
      </c>
      <c r="R15" s="1" t="n">
        <v>450</v>
      </c>
      <c r="S15" s="1" t="n">
        <v>450</v>
      </c>
      <c r="T15" s="1" t="s">
        <v>193</v>
      </c>
      <c r="U15" s="49"/>
    </row>
    <row r="16" customFormat="false" ht="13.8" hidden="false" customHeight="false" outlineLevel="0" collapsed="false">
      <c r="A16" s="11" t="n">
        <v>10</v>
      </c>
      <c r="B16" s="11" t="s">
        <v>211</v>
      </c>
      <c r="C16" s="55" t="s">
        <v>212</v>
      </c>
      <c r="D16" s="56" t="n">
        <v>75</v>
      </c>
      <c r="E16" s="56" t="n">
        <f aca="false">E15+D16</f>
        <v>169.5</v>
      </c>
      <c r="F16" s="56" t="n">
        <v>1500</v>
      </c>
      <c r="G16" s="56" t="n">
        <v>5000</v>
      </c>
      <c r="H16" s="56" t="n">
        <v>450</v>
      </c>
      <c r="I16" s="56" t="n">
        <v>450</v>
      </c>
      <c r="J16" s="56" t="n">
        <v>215</v>
      </c>
      <c r="K16" s="56" t="n">
        <v>15</v>
      </c>
      <c r="L16" s="56" t="n">
        <v>740</v>
      </c>
      <c r="M16" s="56" t="n">
        <v>620</v>
      </c>
      <c r="N16" s="56" t="n">
        <v>600</v>
      </c>
      <c r="O16" s="56" t="n">
        <v>6.2</v>
      </c>
      <c r="P16" s="56" t="n">
        <v>6.2</v>
      </c>
      <c r="Q16" s="56" t="n">
        <v>213</v>
      </c>
      <c r="R16" s="56" t="n">
        <v>450</v>
      </c>
      <c r="S16" s="56" t="n">
        <v>450</v>
      </c>
      <c r="T16" s="1" t="s">
        <v>193</v>
      </c>
      <c r="U16" s="49"/>
    </row>
    <row r="17" customFormat="false" ht="13.8" hidden="false" customHeight="false" outlineLevel="0" collapsed="false">
      <c r="A17" s="54" t="n">
        <v>11</v>
      </c>
      <c r="B17" s="22" t="s">
        <v>205</v>
      </c>
      <c r="C17" s="48" t="s">
        <v>213</v>
      </c>
      <c r="D17" s="1" t="n">
        <v>10</v>
      </c>
      <c r="E17" s="1" t="n">
        <f aca="false">E16+D17</f>
        <v>179.5</v>
      </c>
      <c r="F17" s="1" t="n">
        <v>1500</v>
      </c>
      <c r="G17" s="1" t="n">
        <v>5000</v>
      </c>
      <c r="H17" s="1" t="n">
        <v>450</v>
      </c>
      <c r="I17" s="1" t="n">
        <v>450</v>
      </c>
      <c r="J17" s="1" t="n">
        <v>215</v>
      </c>
      <c r="K17" s="1" t="n">
        <v>300</v>
      </c>
      <c r="L17" s="1" t="n">
        <v>740</v>
      </c>
      <c r="M17" s="1" t="n">
        <v>620</v>
      </c>
      <c r="N17" s="1" t="n">
        <v>600</v>
      </c>
      <c r="O17" s="1" t="n">
        <v>0</v>
      </c>
      <c r="P17" s="1" t="n">
        <v>0</v>
      </c>
      <c r="Q17" s="1" t="n">
        <v>213</v>
      </c>
      <c r="R17" s="1" t="n">
        <v>450</v>
      </c>
      <c r="S17" s="1" t="n">
        <v>450</v>
      </c>
      <c r="T17" s="1" t="s">
        <v>193</v>
      </c>
      <c r="U17" s="49"/>
    </row>
    <row r="18" customFormat="false" ht="13.8" hidden="false" customHeight="false" outlineLevel="0" collapsed="false">
      <c r="A18" s="11" t="n">
        <v>12</v>
      </c>
      <c r="B18" s="11" t="s">
        <v>214</v>
      </c>
      <c r="C18" s="55" t="s">
        <v>215</v>
      </c>
      <c r="D18" s="56" t="n">
        <v>70</v>
      </c>
      <c r="E18" s="56" t="n">
        <f aca="false">E17+D18</f>
        <v>249.5</v>
      </c>
      <c r="F18" s="56" t="n">
        <v>1500</v>
      </c>
      <c r="G18" s="56" t="n">
        <v>5000</v>
      </c>
      <c r="H18" s="56" t="n">
        <v>450</v>
      </c>
      <c r="I18" s="56" t="n">
        <v>450</v>
      </c>
      <c r="J18" s="56" t="n">
        <v>215</v>
      </c>
      <c r="K18" s="56" t="n">
        <v>300</v>
      </c>
      <c r="L18" s="56" t="n">
        <v>0</v>
      </c>
      <c r="M18" s="56" t="n">
        <v>0</v>
      </c>
      <c r="N18" s="56" t="n">
        <v>600</v>
      </c>
      <c r="O18" s="56" t="n">
        <v>0</v>
      </c>
      <c r="P18" s="56" t="n">
        <v>0</v>
      </c>
      <c r="Q18" s="56" t="n">
        <v>213</v>
      </c>
      <c r="R18" s="56" t="n">
        <v>450</v>
      </c>
      <c r="S18" s="56" t="n">
        <v>450</v>
      </c>
      <c r="T18" s="1" t="s">
        <v>193</v>
      </c>
      <c r="U18" s="49"/>
    </row>
    <row r="19" customFormat="false" ht="13.8" hidden="false" customHeight="false" outlineLevel="0" collapsed="false">
      <c r="A19" s="54" t="n">
        <v>13</v>
      </c>
      <c r="B19" s="22" t="s">
        <v>216</v>
      </c>
      <c r="C19" s="48" t="s">
        <v>217</v>
      </c>
      <c r="D19" s="1" t="n">
        <v>1</v>
      </c>
      <c r="E19" s="1" t="n">
        <f aca="false">E18+D19</f>
        <v>250.5</v>
      </c>
      <c r="F19" s="1" t="n">
        <v>1000</v>
      </c>
      <c r="G19" s="1" t="n">
        <v>5000</v>
      </c>
      <c r="H19" s="1" t="n">
        <v>450</v>
      </c>
      <c r="I19" s="1" t="n">
        <v>450</v>
      </c>
      <c r="J19" s="1" t="n">
        <v>215</v>
      </c>
      <c r="K19" s="1" t="n">
        <v>300</v>
      </c>
      <c r="L19" s="1" t="n">
        <v>0</v>
      </c>
      <c r="M19" s="1" t="n">
        <v>0</v>
      </c>
      <c r="N19" s="1" t="n">
        <v>600</v>
      </c>
      <c r="O19" s="1" t="n">
        <v>4</v>
      </c>
      <c r="P19" s="1" t="n">
        <v>4</v>
      </c>
      <c r="Q19" s="1" t="n">
        <v>213</v>
      </c>
      <c r="R19" s="1" t="n">
        <v>450</v>
      </c>
      <c r="S19" s="1" t="n">
        <v>450</v>
      </c>
      <c r="T19" s="1" t="s">
        <v>193</v>
      </c>
      <c r="U19" s="49"/>
    </row>
    <row r="20" customFormat="false" ht="13.8" hidden="false" customHeight="false" outlineLevel="0" collapsed="false">
      <c r="A20" s="54" t="n">
        <v>14</v>
      </c>
      <c r="B20" s="22" t="s">
        <v>214</v>
      </c>
      <c r="C20" s="55" t="s">
        <v>218</v>
      </c>
      <c r="D20" s="1" t="n">
        <v>15</v>
      </c>
      <c r="E20" s="1" t="n">
        <f aca="false">E19+D20</f>
        <v>265.5</v>
      </c>
      <c r="F20" s="1" t="n">
        <v>1000</v>
      </c>
      <c r="G20" s="1" t="n">
        <v>5000</v>
      </c>
      <c r="H20" s="1" t="n">
        <v>450</v>
      </c>
      <c r="I20" s="1" t="n">
        <v>450</v>
      </c>
      <c r="J20" s="1" t="n">
        <v>215</v>
      </c>
      <c r="K20" s="1" t="n">
        <v>300</v>
      </c>
      <c r="L20" s="1" t="n">
        <v>0</v>
      </c>
      <c r="M20" s="1" t="n">
        <v>0</v>
      </c>
      <c r="N20" s="1" t="n">
        <v>600</v>
      </c>
      <c r="O20" s="1" t="n">
        <v>0</v>
      </c>
      <c r="P20" s="1" t="n">
        <v>0</v>
      </c>
      <c r="Q20" s="1" t="n">
        <v>213</v>
      </c>
      <c r="R20" s="1" t="n">
        <v>450</v>
      </c>
      <c r="S20" s="1" t="n">
        <v>450</v>
      </c>
      <c r="T20" s="1" t="s">
        <v>193</v>
      </c>
      <c r="U20" s="49"/>
    </row>
    <row r="21" customFormat="false" ht="13.8" hidden="false" customHeight="false" outlineLevel="0" collapsed="false">
      <c r="A21" s="54" t="n">
        <v>15</v>
      </c>
      <c r="B21" s="22" t="s">
        <v>219</v>
      </c>
      <c r="C21" s="48" t="s">
        <v>220</v>
      </c>
      <c r="D21" s="1" t="n">
        <v>3</v>
      </c>
      <c r="E21" s="1" t="n">
        <f aca="false">E20+D21</f>
        <v>268.5</v>
      </c>
      <c r="F21" s="1" t="n">
        <v>1000</v>
      </c>
      <c r="G21" s="1" t="n">
        <v>750</v>
      </c>
      <c r="H21" s="1" t="n">
        <v>450</v>
      </c>
      <c r="I21" s="1" t="n">
        <v>450</v>
      </c>
      <c r="J21" s="1" t="n">
        <v>215</v>
      </c>
      <c r="K21" s="1" t="n">
        <v>300</v>
      </c>
      <c r="L21" s="1" t="n">
        <v>0</v>
      </c>
      <c r="M21" s="1" t="n">
        <v>0</v>
      </c>
      <c r="N21" s="1" t="n">
        <v>600</v>
      </c>
      <c r="O21" s="1" t="n">
        <v>0</v>
      </c>
      <c r="P21" s="1" t="n">
        <v>0</v>
      </c>
      <c r="Q21" s="1" t="n">
        <v>213</v>
      </c>
      <c r="R21" s="1" t="n">
        <v>450</v>
      </c>
      <c r="S21" s="1" t="n">
        <v>450</v>
      </c>
      <c r="T21" s="1" t="s">
        <v>193</v>
      </c>
      <c r="U21" s="49"/>
    </row>
    <row r="22" customFormat="false" ht="13.8" hidden="false" customHeight="false" outlineLevel="0" collapsed="false">
      <c r="A22" s="54" t="n">
        <v>16</v>
      </c>
      <c r="B22" s="22" t="s">
        <v>221</v>
      </c>
      <c r="C22" s="48" t="s">
        <v>222</v>
      </c>
      <c r="D22" s="1" t="n">
        <v>2</v>
      </c>
      <c r="E22" s="1" t="n">
        <f aca="false">E21+D22</f>
        <v>270.5</v>
      </c>
      <c r="F22" s="1" t="n">
        <v>100</v>
      </c>
      <c r="G22" s="1" t="n">
        <v>0</v>
      </c>
      <c r="H22" s="1" t="n">
        <v>450</v>
      </c>
      <c r="I22" s="1" t="n">
        <v>450</v>
      </c>
      <c r="J22" s="1" t="n">
        <v>215</v>
      </c>
      <c r="K22" s="1" t="n">
        <v>300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213</v>
      </c>
      <c r="R22" s="1" t="n">
        <v>450</v>
      </c>
      <c r="S22" s="1" t="n">
        <v>450</v>
      </c>
      <c r="T22" s="1" t="s">
        <v>193</v>
      </c>
      <c r="U22" s="49"/>
    </row>
    <row r="23" customFormat="false" ht="13.8" hidden="false" customHeight="false" outlineLevel="0" collapsed="false">
      <c r="A23" s="57"/>
      <c r="B23" s="58"/>
      <c r="D23" s="2"/>
      <c r="E23" s="2"/>
      <c r="F23" s="2"/>
      <c r="G23" s="58"/>
      <c r="H23" s="2"/>
      <c r="I23" s="2"/>
      <c r="J23" s="2"/>
      <c r="K23" s="2"/>
      <c r="L23" s="2"/>
      <c r="M23" s="2"/>
      <c r="N23" s="2"/>
      <c r="O23" s="2"/>
      <c r="P23" s="58"/>
      <c r="Q23" s="2"/>
      <c r="R23" s="2"/>
      <c r="S23" s="2"/>
      <c r="T23" s="2"/>
      <c r="U23" s="49"/>
    </row>
    <row r="24" customFormat="false" ht="13.8" hidden="false" customHeight="false" outlineLevel="0" collapsed="false">
      <c r="A24" s="57"/>
      <c r="B24" s="58"/>
      <c r="D24" s="2"/>
      <c r="E24" s="2"/>
      <c r="F24" s="2"/>
      <c r="G24" s="58"/>
      <c r="H24" s="2"/>
      <c r="I24" s="2"/>
      <c r="J24" s="2"/>
      <c r="K24" s="2"/>
      <c r="L24" s="2"/>
      <c r="M24" s="2"/>
      <c r="N24" s="2"/>
      <c r="O24" s="2"/>
      <c r="P24" s="58"/>
      <c r="Q24" s="2"/>
      <c r="R24" s="2"/>
      <c r="S24" s="2"/>
      <c r="T24" s="2"/>
      <c r="U24" s="49"/>
    </row>
    <row r="25" customFormat="false" ht="13.8" hidden="false" customHeight="false" outlineLevel="0" collapsed="false">
      <c r="A25" s="57"/>
      <c r="B25" s="58"/>
      <c r="D25" s="2"/>
      <c r="E25" s="2"/>
      <c r="F25" s="2"/>
      <c r="G25" s="58"/>
      <c r="H25" s="2"/>
      <c r="I25" s="2"/>
      <c r="J25" s="2"/>
      <c r="K25" s="2"/>
      <c r="L25" s="2"/>
      <c r="M25" s="2"/>
      <c r="N25" s="2"/>
      <c r="O25" s="2"/>
      <c r="P25" s="58"/>
      <c r="Q25" s="2"/>
      <c r="R25" s="2"/>
      <c r="S25" s="2"/>
      <c r="T25" s="2"/>
      <c r="U25" s="49"/>
    </row>
    <row r="26" customFormat="false" ht="13.8" hidden="false" customHeight="false" outlineLevel="0" collapsed="false">
      <c r="A26" s="57"/>
      <c r="B26" s="58"/>
      <c r="D26" s="2"/>
      <c r="E26" s="2"/>
      <c r="F26" s="2"/>
      <c r="G26" s="58"/>
      <c r="H26" s="2"/>
      <c r="I26" s="2"/>
      <c r="J26" s="2"/>
      <c r="K26" s="2"/>
      <c r="L26" s="2"/>
      <c r="M26" s="2"/>
      <c r="N26" s="2"/>
      <c r="O26" s="2"/>
      <c r="P26" s="58"/>
      <c r="Q26" s="2"/>
      <c r="R26" s="2"/>
      <c r="S26" s="2"/>
      <c r="T26" s="2"/>
      <c r="U26" s="49"/>
    </row>
    <row r="27" customFormat="false" ht="13.8" hidden="false" customHeight="false" outlineLevel="0" collapsed="false">
      <c r="A27" s="57"/>
      <c r="B27" s="58"/>
      <c r="D27" s="2"/>
      <c r="E27" s="2"/>
      <c r="F27" s="2"/>
      <c r="G27" s="58"/>
      <c r="H27" s="2"/>
      <c r="I27" s="2"/>
      <c r="J27" s="2"/>
      <c r="K27" s="2"/>
      <c r="L27" s="2"/>
      <c r="M27" s="2"/>
      <c r="N27" s="2"/>
      <c r="O27" s="2"/>
      <c r="P27" s="58"/>
      <c r="Q27" s="2"/>
      <c r="R27" s="2"/>
      <c r="S27" s="2"/>
      <c r="T27" s="2"/>
      <c r="U27" s="49"/>
    </row>
    <row r="28" customFormat="false" ht="13.8" hidden="false" customHeight="false" outlineLevel="0" collapsed="false">
      <c r="A28" s="57"/>
      <c r="B28" s="58"/>
      <c r="D28" s="2"/>
      <c r="E28" s="2"/>
      <c r="F28" s="2"/>
      <c r="G28" s="58"/>
      <c r="H28" s="2"/>
      <c r="I28" s="2"/>
      <c r="J28" s="2"/>
      <c r="K28" s="2"/>
      <c r="L28" s="2"/>
      <c r="M28" s="2"/>
      <c r="N28" s="2"/>
      <c r="O28" s="2"/>
      <c r="P28" s="58"/>
      <c r="Q28" s="2"/>
      <c r="R28" s="2"/>
      <c r="S28" s="2"/>
      <c r="T28" s="2"/>
      <c r="U28" s="49"/>
    </row>
    <row r="29" customFormat="false" ht="13.8" hidden="false" customHeight="false" outlineLevel="0" collapsed="false">
      <c r="A29" s="59"/>
      <c r="U29" s="60"/>
    </row>
    <row r="30" customFormat="false" ht="13.8" hidden="false" customHeight="false" outlineLevel="0" collapsed="false">
      <c r="A30" s="59"/>
      <c r="U30" s="60"/>
    </row>
    <row r="31" customFormat="false" ht="13.8" hidden="false" customHeight="false" outlineLevel="0" collapsed="false">
      <c r="A31" s="59"/>
      <c r="U31" s="60"/>
    </row>
    <row r="32" customFormat="false" ht="13.8" hidden="false" customHeight="false" outlineLevel="0" collapsed="false">
      <c r="A32" s="59"/>
      <c r="U32" s="60"/>
    </row>
    <row r="33" customFormat="false" ht="13.8" hidden="false" customHeight="false" outlineLevel="0" collapsed="false">
      <c r="A33" s="59"/>
      <c r="U33" s="60"/>
    </row>
    <row r="34" customFormat="false" ht="13.8" hidden="false" customHeight="false" outlineLevel="0" collapsed="false">
      <c r="A34" s="59"/>
      <c r="U34" s="60"/>
    </row>
    <row r="35" customFormat="false" ht="13.8" hidden="false" customHeight="false" outlineLevel="0" collapsed="false">
      <c r="A35" s="61"/>
      <c r="B35" s="62"/>
      <c r="C35" s="63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4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I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4" activeCellId="0" sqref="B14"/>
    </sheetView>
  </sheetViews>
  <sheetFormatPr defaultColWidth="11.77734375" defaultRowHeight="14.25" zeroHeight="false" outlineLevelRow="0" outlineLevelCol="0"/>
  <cols>
    <col collapsed="false" customWidth="true" hidden="false" outlineLevel="0" max="1" min="1" style="2" width="32.55"/>
    <col collapsed="false" customWidth="true" hidden="false" outlineLevel="0" max="2" min="2" style="0" width="19.31"/>
    <col collapsed="false" customWidth="true" hidden="false" outlineLevel="0" max="3" min="3" style="0" width="14.28"/>
    <col collapsed="false" customWidth="true" hidden="false" outlineLevel="0" max="4" min="4" style="0" width="17.29"/>
    <col collapsed="false" customWidth="true" hidden="false" outlineLevel="0" max="5" min="5" style="0" width="15.15"/>
    <col collapsed="false" customWidth="true" hidden="false" outlineLevel="0" max="6" min="6" style="0" width="14.69"/>
    <col collapsed="false" customWidth="true" hidden="false" outlineLevel="0" max="7" min="7" style="0" width="17.71"/>
    <col collapsed="false" customWidth="true" hidden="false" outlineLevel="0" max="8" min="8" style="0" width="13.29"/>
    <col collapsed="false" customWidth="true" hidden="false" outlineLevel="0" max="9" min="9" style="0" width="17.29"/>
    <col collapsed="false" customWidth="true" hidden="false" outlineLevel="0" max="10" min="10" style="0" width="8.57"/>
    <col collapsed="false" customWidth="true" hidden="false" outlineLevel="0" max="11" min="11" style="0" width="7.36"/>
    <col collapsed="false" customWidth="true" hidden="false" outlineLevel="0" max="12" min="12" style="0" width="8.08"/>
    <col collapsed="false" customWidth="true" hidden="false" outlineLevel="0" max="13" min="13" style="0" width="18.26"/>
    <col collapsed="false" customWidth="true" hidden="false" outlineLevel="0" max="14" min="14" style="0" width="17.29"/>
    <col collapsed="false" customWidth="true" hidden="false" outlineLevel="0" max="16" min="16" style="0" width="14.15"/>
  </cols>
  <sheetData>
    <row r="1" customFormat="false" ht="14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</row>
    <row r="2" customFormat="false" ht="14.25" hidden="false" customHeight="false" outlineLevel="0" collapsed="false">
      <c r="A2" s="3" t="s">
        <v>13</v>
      </c>
      <c r="B2" s="3" t="s">
        <v>223</v>
      </c>
      <c r="C2" s="3" t="s">
        <v>224</v>
      </c>
      <c r="D2" s="3" t="s">
        <v>225</v>
      </c>
      <c r="E2" s="3" t="s">
        <v>226</v>
      </c>
      <c r="F2" s="3" t="s">
        <v>227</v>
      </c>
      <c r="G2" s="3" t="s">
        <v>228</v>
      </c>
      <c r="H2" s="3" t="s">
        <v>229</v>
      </c>
      <c r="I2" s="3" t="s">
        <v>230</v>
      </c>
      <c r="J2" s="3" t="s">
        <v>231</v>
      </c>
      <c r="K2" s="3" t="s">
        <v>232</v>
      </c>
      <c r="L2" s="3" t="s">
        <v>233</v>
      </c>
      <c r="M2" s="2" t="s">
        <v>55</v>
      </c>
    </row>
    <row r="3" customFormat="false" ht="14.25" hidden="false" customHeight="false" outlineLevel="0" collapsed="false">
      <c r="A3" s="5" t="s">
        <v>13</v>
      </c>
      <c r="B3" s="5" t="s">
        <v>234</v>
      </c>
      <c r="C3" s="5" t="s">
        <v>234</v>
      </c>
      <c r="D3" s="5" t="s">
        <v>234</v>
      </c>
      <c r="E3" s="5" t="s">
        <v>234</v>
      </c>
      <c r="F3" s="5" t="s">
        <v>235</v>
      </c>
      <c r="G3" s="5" t="s">
        <v>235</v>
      </c>
      <c r="H3" s="5" t="s">
        <v>236</v>
      </c>
      <c r="I3" s="5" t="s">
        <v>168</v>
      </c>
      <c r="J3" s="5" t="s">
        <v>169</v>
      </c>
      <c r="K3" s="5" t="s">
        <v>237</v>
      </c>
      <c r="L3" s="5" t="s">
        <v>238</v>
      </c>
      <c r="M3" s="2" t="s">
        <v>19</v>
      </c>
    </row>
    <row r="4" customFormat="false" ht="14.25" hidden="false" customHeight="false" outlineLevel="0" collapsed="false">
      <c r="A4" s="8" t="s">
        <v>13</v>
      </c>
      <c r="B4" s="8" t="s">
        <v>22</v>
      </c>
      <c r="C4" s="8" t="s">
        <v>22</v>
      </c>
      <c r="D4" s="8" t="s">
        <v>22</v>
      </c>
      <c r="E4" s="8" t="s">
        <v>22</v>
      </c>
      <c r="F4" s="8" t="s">
        <v>22</v>
      </c>
      <c r="G4" s="8" t="s">
        <v>22</v>
      </c>
      <c r="H4" s="8" t="s">
        <v>22</v>
      </c>
      <c r="I4" s="8" t="s">
        <v>22</v>
      </c>
      <c r="J4" s="8" t="s">
        <v>22</v>
      </c>
      <c r="K4" s="8" t="s">
        <v>22</v>
      </c>
      <c r="L4" s="8" t="s">
        <v>22</v>
      </c>
      <c r="M4" s="2" t="s">
        <v>23</v>
      </c>
    </row>
    <row r="5" customFormat="false" ht="14.25" hidden="false" customHeight="false" outlineLevel="0" collapsed="false">
      <c r="A5" s="9" t="s">
        <v>24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</row>
    <row r="6" customFormat="false" ht="15" hidden="false" customHeight="false" outlineLevel="0" collapsed="false">
      <c r="A6" s="11" t="s">
        <v>175</v>
      </c>
      <c r="B6" s="11" t="s">
        <v>239</v>
      </c>
      <c r="C6" s="11" t="s">
        <v>240</v>
      </c>
      <c r="D6" s="11" t="s">
        <v>241</v>
      </c>
      <c r="E6" s="11" t="s">
        <v>242</v>
      </c>
      <c r="F6" s="11" t="s">
        <v>243</v>
      </c>
      <c r="G6" s="11" t="s">
        <v>244</v>
      </c>
      <c r="H6" s="11" t="s">
        <v>245</v>
      </c>
      <c r="I6" s="11" t="s">
        <v>181</v>
      </c>
      <c r="J6" s="11" t="s">
        <v>201</v>
      </c>
      <c r="K6" s="11" t="s">
        <v>246</v>
      </c>
      <c r="L6" s="11" t="s">
        <v>247</v>
      </c>
      <c r="M6" s="2"/>
    </row>
    <row r="7" customFormat="false" ht="15" hidden="false" customHeight="false" outlineLevel="0" collapsed="false">
      <c r="A7" s="56" t="s">
        <v>248</v>
      </c>
      <c r="B7" s="65" t="n">
        <f aca="false">AVERAGE(B10:B13)</f>
        <v>736.666666666667</v>
      </c>
      <c r="C7" s="65" t="n">
        <f aca="false">AVERAGE(C10:C13)</f>
        <v>215</v>
      </c>
      <c r="D7" s="65" t="n">
        <f aca="false">AVERAGE(D10:D13)</f>
        <v>213</v>
      </c>
      <c r="E7" s="65" t="n">
        <f aca="false">AVERAGE(E10:E13)</f>
        <v>70.6333333333333</v>
      </c>
      <c r="F7" s="65" t="n">
        <f aca="false">AVERAGE(F10:F13)</f>
        <v>29.0666666666667</v>
      </c>
      <c r="G7" s="65" t="n">
        <f aca="false">AVERAGE(G10:G13)</f>
        <v>59.9</v>
      </c>
      <c r="H7" s="65" t="n">
        <f aca="false">AVERAGE(H10:H13)</f>
        <v>44.3666666666667</v>
      </c>
      <c r="I7" s="65" t="n">
        <f aca="false">AVERAGE(I10:I13)</f>
        <v>15.2</v>
      </c>
      <c r="J7" s="65" t="n">
        <f aca="false">AVERAGE(J10:J13)</f>
        <v>623</v>
      </c>
      <c r="K7" s="65" t="n">
        <f aca="false">AVERAGE(K10:K13)</f>
        <v>16.6666666666667</v>
      </c>
      <c r="L7" s="65" t="n">
        <f aca="false">AVERAGE(L10:L13)</f>
        <v>84.6666666666667</v>
      </c>
      <c r="M7" s="2"/>
    </row>
    <row r="8" customFormat="false" ht="15" hidden="false" customHeight="false" outlineLevel="0" collapsed="false">
      <c r="A8" s="56" t="s">
        <v>249</v>
      </c>
      <c r="B8" s="65" t="n">
        <f aca="false">STDEVA(B10:B13)</f>
        <v>368.334539967858</v>
      </c>
      <c r="C8" s="65" t="n">
        <f aca="false">STDEVA(C10:C13)</f>
        <v>107.5</v>
      </c>
      <c r="D8" s="65" t="n">
        <f aca="false">STDEVA(D10:D13)</f>
        <v>106.5</v>
      </c>
      <c r="E8" s="65" t="n">
        <f aca="false">STDEVA(E10:E13)</f>
        <v>35.3175475743527</v>
      </c>
      <c r="F8" s="65" t="n">
        <f aca="false">STDEVA(F10:F13)</f>
        <v>14.537079028012</v>
      </c>
      <c r="G8" s="65" t="n">
        <f aca="false">STDEVA(G10:G13)</f>
        <v>29.9510016526994</v>
      </c>
      <c r="H8" s="65" t="n">
        <f aca="false">STDEVA(H10:H13)</f>
        <v>22.2185170522247</v>
      </c>
      <c r="I8" s="65" t="n">
        <f aca="false">STDEVA(I10:I13)</f>
        <v>7.64896507160718</v>
      </c>
      <c r="J8" s="65" t="n">
        <f aca="false">STDEVA(J10:J13)</f>
        <v>311.618757458533</v>
      </c>
      <c r="K8" s="65" t="n">
        <f aca="false">STDEVA(K10:K13)</f>
        <v>8.34665601703261</v>
      </c>
      <c r="L8" s="65" t="n">
        <f aca="false">STDEVA(L10:L13)</f>
        <v>42.4303350603473</v>
      </c>
      <c r="M8" s="2"/>
    </row>
    <row r="9" customFormat="false" ht="15" hidden="false" customHeight="false" outlineLevel="0" collapsed="false">
      <c r="A9" s="1" t="n">
        <v>0</v>
      </c>
      <c r="B9" s="66" t="n">
        <v>725</v>
      </c>
      <c r="C9" s="66" t="n">
        <v>215</v>
      </c>
      <c r="D9" s="66" t="n">
        <v>213</v>
      </c>
      <c r="E9" s="1" t="n">
        <v>70</v>
      </c>
      <c r="F9" s="1" t="n">
        <v>30.6</v>
      </c>
      <c r="G9" s="66" t="n">
        <v>35.2</v>
      </c>
      <c r="H9" s="66" t="n">
        <v>40.6</v>
      </c>
      <c r="I9" s="66" t="n">
        <v>15.6</v>
      </c>
      <c r="J9" s="66" t="n">
        <v>627</v>
      </c>
      <c r="K9" s="66" t="n">
        <v>16</v>
      </c>
      <c r="L9" s="66" t="n">
        <v>83</v>
      </c>
      <c r="M9" s="2"/>
    </row>
    <row r="10" customFormat="false" ht="15" hidden="false" customHeight="false" outlineLevel="0" collapsed="false">
      <c r="A10" s="1" t="n">
        <v>14</v>
      </c>
      <c r="B10" s="66" t="n">
        <v>736</v>
      </c>
      <c r="C10" s="66" t="n">
        <v>215</v>
      </c>
      <c r="D10" s="66" t="n">
        <v>213</v>
      </c>
      <c r="E10" s="1" t="n">
        <v>70.3</v>
      </c>
      <c r="F10" s="1" t="n">
        <v>29.3</v>
      </c>
      <c r="G10" s="66" t="n">
        <v>60.2</v>
      </c>
      <c r="H10" s="66" t="n">
        <v>43.8</v>
      </c>
      <c r="I10" s="66" t="n">
        <v>16</v>
      </c>
      <c r="J10" s="66" t="n">
        <v>624</v>
      </c>
      <c r="K10" s="66" t="n">
        <v>17</v>
      </c>
      <c r="L10" s="66" t="n">
        <v>88</v>
      </c>
      <c r="M10" s="2"/>
    </row>
    <row r="11" customFormat="false" ht="15" hidden="false" customHeight="false" outlineLevel="0" collapsed="false">
      <c r="A11" s="1" t="n">
        <v>40</v>
      </c>
      <c r="B11" s="66" t="n">
        <v>736</v>
      </c>
      <c r="C11" s="66" t="n">
        <v>215</v>
      </c>
      <c r="D11" s="66" t="n">
        <v>213</v>
      </c>
      <c r="E11" s="1" t="n">
        <v>70.7</v>
      </c>
      <c r="F11" s="1" t="n">
        <v>29.3</v>
      </c>
      <c r="G11" s="66" t="n">
        <v>59.9</v>
      </c>
      <c r="H11" s="66" t="n">
        <v>43.2</v>
      </c>
      <c r="I11" s="66" t="n">
        <v>15.6</v>
      </c>
      <c r="J11" s="66" t="n">
        <v>633</v>
      </c>
      <c r="K11" s="66" t="n">
        <v>16</v>
      </c>
      <c r="L11" s="66" t="n">
        <v>81</v>
      </c>
      <c r="M11" s="2"/>
    </row>
    <row r="12" customFormat="false" ht="15" hidden="false" customHeight="false" outlineLevel="0" collapsed="false">
      <c r="A12" s="1" t="n">
        <v>60</v>
      </c>
      <c r="B12" s="66" t="n">
        <v>738</v>
      </c>
      <c r="C12" s="66" t="n">
        <v>215</v>
      </c>
      <c r="D12" s="66" t="n">
        <v>213</v>
      </c>
      <c r="E12" s="1" t="n">
        <v>70.9</v>
      </c>
      <c r="F12" s="1" t="n">
        <v>28.6</v>
      </c>
      <c r="G12" s="66" t="n">
        <v>59.6</v>
      </c>
      <c r="H12" s="66" t="n">
        <v>46.1</v>
      </c>
      <c r="I12" s="66" t="n">
        <v>14</v>
      </c>
      <c r="J12" s="66" t="n">
        <v>612</v>
      </c>
      <c r="K12" s="66" t="n">
        <v>17</v>
      </c>
      <c r="L12" s="66" t="n">
        <v>85</v>
      </c>
      <c r="M12" s="2"/>
    </row>
    <row r="13" customFormat="false" ht="15" hidden="false" customHeight="false" outlineLevel="0" collapsed="false">
      <c r="A13" s="1"/>
      <c r="B13" s="66"/>
      <c r="C13" s="66"/>
      <c r="D13" s="66"/>
      <c r="E13" s="1"/>
      <c r="F13" s="1"/>
      <c r="G13" s="66"/>
      <c r="H13" s="66"/>
      <c r="I13" s="66"/>
      <c r="J13" s="66"/>
      <c r="K13" s="66"/>
      <c r="L13" s="66"/>
      <c r="M13" s="67"/>
      <c r="N13" s="68"/>
      <c r="O13" s="69"/>
      <c r="P13" s="68"/>
      <c r="Q13" s="68"/>
      <c r="R13" s="68"/>
      <c r="S13" s="70"/>
      <c r="T13" s="70"/>
      <c r="U13" s="68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</row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326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2022-06-30T15:30:56Z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