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activeTab="2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6"/>
  <c r="B14" i="6" l="1"/>
  <c r="B13" i="6"/>
  <c r="B12" i="6"/>
  <c r="B11" i="6"/>
  <c r="B10" i="6"/>
  <c r="B9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MARQUES Gabriel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<sst xmlns="http://schemas.openxmlformats.org/spreadsheetml/2006/main" count="421" uniqueCount="351">
  <si>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</si>
  <si>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</si>
  <si>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</si>
  <si>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</si>
  <si>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</si>
  <si>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</si>
  <si>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</si>
  <si>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</si>
  <si>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</si>
  <si>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</si>
  <si>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</si>
  <si>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</si>
  <si>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</si>
  <si>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</si>
  <si>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</si>
  <si>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</si>
  <si>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</si>
  <si>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</si>
  <si>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</si>
  <si>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</si>
  <si>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</si>
  <si>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</si>
  <si>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</si>
  <si>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</si>
  <si>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</si>
  <si>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</si>
  <si>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</si>
  <si>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</si>
  <si>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</si>
  <si>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</si>
  <si>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</si>
  <si>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</si>
  <si>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</si>
  <si>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</si>
  <si>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</si>
  <si>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</si>
  <si>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</si>
  <si>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</si>
  <si>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</si>
  <si>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</si>
  <si>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</si>
  <si>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</si>
  <si>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</si>
  <si>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</si>
  <si>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</si>
  <si>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</si>
  <si>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</si>
  <si>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</si>
  <si>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</si>
  <si>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</si>
  <si>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</si>
  <si>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</si>
  <si>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</si>
  <si>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</si>
  <si>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</si>
  <si>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</si>
  <si>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</si>
  <si>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</si>
  <si>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</si>
  <si>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</si>
  <si>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</si>
  <si>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</si>
  <si>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</si>
  <si>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</si>
  <si>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</si>
  <si>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</si>
  <si>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</si>
  <si>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</si>
  <si>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</si>
  <si>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</si>
  <si>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</si>
  <si>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</si>
  <si>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</si>
  <si>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</si>
  <si>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</si>
  <si>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</si>
  <si>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</si>
  <si>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</si>
  <si>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</si>
  <si>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</si>
  <si>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</si>
  <si>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</si>
  <si>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</si>
  <si>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</si>
  <si>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</si>
  <si>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</si>
  <si>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</si>
  <si>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</si>
  <si>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</si>
  <si>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</si>
  <si>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</si>
  <si>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</si>
  <si>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</si>
  <si>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</si>
  <si>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</si>
  <si>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</si>
  <si>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</si>
  <si>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</si>
  <si>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</si>
  <si>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</si>
  <si>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</si>
  <si>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</si>
  <si>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</si>
  <si>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</si>
  <si>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</si>
  <si>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</si>
  <si>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</si>
  <si>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</si>
  <si>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</si>
  <si>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</si>
  <si>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</si>
  <si>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</si>
  <si>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</si>
  <si>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</si>
  <si>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</si>
  <si>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</si>
  <si>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</si>
  <si>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</si>
  <si>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</si>
  <si>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</si>
  <si>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</si>
  <si>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</si>
  <si>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</si>
  <si>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</si>
  <si>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</si>
  <si>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</si>
  <si>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</si>
  <si>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</si>
  <si>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</si>
  <si>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</si>
  <si>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</si>
  <si>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</si>
  <si>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</si>
  <si>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</si>
  <si>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</si>
  <si>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</si>
  <si>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</si>
  <si>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</si>
  <si>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</si>
  <si>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</si>
  <si>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</si>
  <si>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</si>
  <si>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</si>
  <si>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</si>
  <si>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</si>
  <si>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</si>
  <si>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</si>
  <si>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</si>
  <si>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</si>
  <si>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</si>
  <si>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</si>
  <si>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</si>
  <si>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</si>
  <si>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</si>
  <si>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</si>
  <si>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</si>
  <si>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</si>
  <si>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</si>
  <si>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</si>
  <si>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</si>
  <si>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</si>
  <si>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</si>
  <si>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</si>
  <si>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</si>
  <si>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</si>
  <si>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</si>
  <si>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</si>
  <si>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</si>
  <si>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</si>
  <si>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</si>
  <si>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</si>
  <si>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</si>
  <si>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</si>
  <si>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</si>
  <si>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</si>
  <si>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</si>
  <si>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</si>
  <si>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</si>
  <si>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</si>
  <si>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</si>
  <si>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</si>
  <si>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</si>
  <si>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</si>
  <si>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</si>
  <si>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</si>
  <si>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</si>
  <si>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</si>
  <si>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</si>
  <si>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</si>
  <si>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</si>
  <si>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</si>
  <si>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</si>
  <si>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</si>
  <si>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</si>
  <si>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</si>
  <si>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</si>
  <si>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</si>
  <si>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</si>
  <si>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</si>
  <si>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</si>
  <si>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</si>
  <si>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</si>
  <si>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</si>
  <si>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</si>
  <si>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</si>
  <si>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</si>
  <si>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</si>
  <si>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</si>
  <si>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</si>
  <si>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</si>
  <si>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</si>
  <si>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</si>
  <si>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</si>
  <si>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</si>
  <si>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</si>
  <si>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</si>
  <si>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</si>
  <si>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</si>
  <si>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</si>
  <si>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</si>
  <si>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</si>
  <si>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</si>
  <si>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</si>
  <si>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</si>
  <si>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</si>
  <si>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</si>
  <si>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</si>
  <si>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</si>
  <si>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</si>
  <si>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</si>
  <si>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</si>
  <si>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</si>
  <si>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</si>
  <si>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</si>
  <si>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</si>
  <si>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</si>
  <si>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</si>
  <si>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</si>
  <si>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</si>
  <si>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</si>
  <si>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</si>
  <si>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</si>
  <si>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</si>
  <si>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</si>
  <si>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</si>
  <si>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</si>
  <si>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</si>
  <si>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</si>
  <si>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</si>
  <si>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</si>
  <si>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</si>
  <si>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</si>
  <si>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</si>
  <si>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</si>
  <si>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</si>
  <si>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</si>
  <si>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</si>
  <si>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</si>
  <si>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</si>
  <si>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</si>
  <si>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</si>
  <si>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</si>
  <si>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</si>
  <si>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</si>
  <si>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</si>
  <si>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</si>
  <si>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</si>
  <si>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</si>
  <si>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</si>
  <si>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</si>
  <si>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</si>
  <si>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</si>
  <si>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</si>
  <si>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</si>
  <si>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</si>
  <si>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</si>
  <si>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</si>
  <si>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</si>
  <si>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</si>
  <si>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</si>
  <si>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</si>
  <si>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</si>
  <si>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</si>
  <si>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</si>
  <si>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</si>
  <si>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</si>
  <si>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</si>
  <si>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</si>
  <si>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</si>
  <si>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</si>
  <si>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</si>
  <si>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</si>
  <si>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</si>
  <si>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</si>
  <si>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</si>
  <si>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</si>
  <si>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</si>
  <si>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</si>
  <si>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</si>
  <si>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</si>
  <si>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</si>
  <si>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</si>
  <si>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</si>
  <si>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</si>
  <si>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</si>
  <si>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</si>
  <si>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</si>
  <si>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</si>
  <si>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</si>
  <si>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</si>
  <si>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</si>
  <si>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</si>
  <si>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</si>
  <si>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</si>
  <si>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</si>
  <si>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</si>
  <si>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</si>
  <si>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</si>
  <si>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</si>
  <si>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</si>
  <si>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</si>
  <si>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</si>
  <si>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</si>
  <si>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</si>
  <si>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</si>
  <si>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</si>
  <si>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</si>
  <si>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</si>
  <si>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BF</t>
  </si>
  <si>
    <t>LB</t>
  </si>
  <si>
    <t>UB</t>
  </si>
  <si>
    <t>Tol</t>
  </si>
  <si>
    <t>Linearization factor</t>
  </si>
  <si>
    <t>Cost</t>
  </si>
  <si>
    <t>LCA_GHG_weight</t>
  </si>
  <si>
    <t>LCA_GHG</t>
  </si>
  <si>
    <t>Epislon</t>
  </si>
  <si>
    <t>Methane</t>
  </si>
  <si>
    <t>IPCC2006</t>
  </si>
  <si>
    <t>Methane_Equation</t>
  </si>
  <si>
    <t>Feed Scenario</t>
  </si>
  <si>
    <t>LCA ID</t>
  </si>
  <si>
    <t>Obj</t>
  </si>
  <si>
    <t>MaxProfit</t>
  </si>
  <si>
    <t>GSS</t>
  </si>
  <si>
    <t>GSS-Max</t>
  </si>
  <si>
    <t>MinCost</t>
  </si>
  <si>
    <t>MaxProfitSWG</t>
  </si>
  <si>
    <t>GSS-MaxSWG</t>
  </si>
  <si>
    <t>LCA weight</t>
  </si>
  <si>
    <t>LCA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</si>
</sst>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  <xf numFmtId="0" fontId="2" fillId="6" borderId="5" xfId="0" applyFont="1" applyFill="1" applyBorder="1"/>
    <xf numFmtId="0" fontId="0" fillId="0" borderId="0" xfId="0" applyNumberFormat="1" applyFill="1"/>
  </cellXfs>
  <cellStyles count="1">
    <cellStyle name="Normal" xfId="0" builtinId="0"/>
  </cellStyles>
  <dxfs count="7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24" totalsRowShown="0" dataDxfId="75">
  <autoFilter ref="A1:F24"/>
  <sortState ref="B2:F30">
    <sortCondition ref="B1:B30"/>
  </sortState>
  <tableColumns count="6">
    <tableColumn id="6" name="Feed Scenario" dataDxfId="74"/>
    <tableColumn id="1" name="ID" dataDxfId="73"/>
    <tableColumn id="2" name="Min" dataDxfId="72"/>
    <tableColumn id="3" name="Max" dataDxfId="71"/>
    <tableColumn id="4" name="Cost" dataDxfId="70"/>
    <tableColumn id="5" name="Name" dataDxfId="69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S4" totalsRowShown="0" headerRowDxfId="68" tableBorderDxfId="67">
  <autoFilter ref="A1:S4"/>
  <tableColumns count="19">
    <tableColumn id="1" name="ID"/>
    <tableColumn id="18" name="Feed Scenario" dataDxfId="66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 ID"/>
    <tableColumn id="19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3" totalsRowShown="0">
  <autoFilter ref="A1:G3"/>
  <tableColumns count="7">
    <tableColumn id="1" name="ID"/>
    <tableColumn id="2" name="LCA cost"/>
    <tableColumn id="3" name="Epislon"/>
    <tableColumn id="4" name="LCA weight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4" totalsRowShown="0" dataDxfId="65">
  <autoFilter ref="A1:C14"/>
  <sortState ref="A2:E30">
    <sortCondition ref="A1:A30"/>
  </sortState>
  <tableColumns count="3">
    <tableColumn id="1" name="ID" dataDxfId="64"/>
    <tableColumn id="5" name="Name" dataDxfId="63">
      <calculatedColumnFormula>VLOOKUP(Tabela26[[#This Row],[ID]],FeedLib[],2,FALSE)</calculatedColumnFormula>
    </tableColumn>
    <tableColumn id="6" name="LCA_GHG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1" dataDxfId="60">
  <autoFilter ref="A1:BF219"/>
  <sortState ref="A2:BF219">
    <sortCondition ref="A4:A5"/>
  </sortState>
  <tableColumns count="58">
    <tableColumn id="1" name="ID" dataDxfId="59"/>
    <tableColumn id="2" name="Feed" dataDxfId="58"/>
    <tableColumn id="4" name="IFN" dataDxfId="57"/>
    <tableColumn id="5" name="Cost, $/Tonne AF" dataDxfId="56"/>
    <tableColumn id="7" name="Forage, %DM" dataDxfId="55"/>
    <tableColumn id="8" name="DM, %AF" dataDxfId="54"/>
    <tableColumn id="16" name="CP, %DM" dataDxfId="53"/>
    <tableColumn id="31" name="SP, %CP" dataDxfId="52"/>
    <tableColumn id="29" name="ADICP, %CP" dataDxfId="51"/>
    <tableColumn id="24" name="Sugars, %DM" dataDxfId="50"/>
    <tableColumn id="25" name="OA, %DM" dataDxfId="49"/>
    <tableColumn id="23" name="Fat, %DM" dataDxfId="48"/>
    <tableColumn id="9" name="Ash, %DM" dataDxfId="47"/>
    <tableColumn id="10" name="Starch, %DM" dataDxfId="46"/>
    <tableColumn id="12" name="NDF, %DM" dataDxfId="45"/>
    <tableColumn id="13" name="Lignin, %DM" dataDxfId="44"/>
    <tableColumn id="14" name="TDN, %DM" dataDxfId="43"/>
    <tableColumn id="15" name="ME, Mcal/kg" dataDxfId="42"/>
    <tableColumn id="18" name="NEma, Mcal/kg" dataDxfId="41"/>
    <tableColumn id="19" name="NEga, Mcal/kg" dataDxfId="40"/>
    <tableColumn id="21" name="RUP, %CP" dataDxfId="39"/>
    <tableColumn id="22" name="kd PB, %/h" dataDxfId="38"/>
    <tableColumn id="26" name="kd CB1, %/h" dataDxfId="37"/>
    <tableColumn id="27" name="kd CB2, %/h" dataDxfId="36"/>
    <tableColumn id="17" name="kd CB3, %/h" dataDxfId="35"/>
    <tableColumn id="28" name="PBID, %" dataDxfId="34"/>
    <tableColumn id="6" name="CB1ID, %" dataDxfId="33"/>
    <tableColumn id="3" name="CB2ID, %" dataDxfId="32"/>
    <tableColumn id="20" name="pef, %NDF" dataDxfId="31"/>
    <tableColumn id="11" name="ARG, %DM" dataDxfId="30"/>
    <tableColumn id="32" name="HIS, %DM" dataDxfId="29"/>
    <tableColumn id="33" name="ILE, %DM" dataDxfId="28"/>
    <tableColumn id="34" name="LEU, %DM" dataDxfId="27"/>
    <tableColumn id="35" name="LYS, %DM" dataDxfId="26"/>
    <tableColumn id="36" name="MET, %DM" dataDxfId="25"/>
    <tableColumn id="37" name="CYS, %DM" dataDxfId="24"/>
    <tableColumn id="38" name="PHE, %DM" dataDxfId="23"/>
    <tableColumn id="39" name="TYR, %DM" dataDxfId="22"/>
    <tableColumn id="40" name="THR, %DM" dataDxfId="21"/>
    <tableColumn id="41" name="TRP, %DM" dataDxfId="20"/>
    <tableColumn id="42" name="VAL, %DM" dataDxfId="19"/>
    <tableColumn id="43" name="Ca, % DM" dataDxfId="18"/>
    <tableColumn id="44" name="P, % DM" dataDxfId="17"/>
    <tableColumn id="45" name="Mg, % DM" dataDxfId="16"/>
    <tableColumn id="46" name="Cl, % DM" dataDxfId="15"/>
    <tableColumn id="47" name="K, % DM" dataDxfId="14"/>
    <tableColumn id="48" name="Na, % DM" dataDxfId="13"/>
    <tableColumn id="49" name="S, % DM" dataDxfId="12"/>
    <tableColumn id="50" name="Co, mg/kg" dataDxfId="11"/>
    <tableColumn id="51" name="Cu, mg/kg" dataDxfId="10"/>
    <tableColumn id="52" name="I, mg/kg" dataDxfId="9"/>
    <tableColumn id="53" name="Fe, mg/kg" dataDxfId="8"/>
    <tableColumn id="54" name="Mn, mg/kg" dataDxfId="7"/>
    <tableColumn id="55" name="Se, mg/kg" dataDxfId="6"/>
    <tableColumn id="56" name="Zn, mg/kg" dataDxfId="5"/>
    <tableColumn id="57" name="Vit A, IU/g" dataDxfId="4"/>
    <tableColumn id="58" name="Vit D, IU/g" dataDxfId="3"/>
    <tableColumn id="30" name="Vit E, IU/kg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4"/>
  <sheetViews>
    <sheetView topLeftCell="A4" workbookViewId="0">
      <selection activeCell="F14" sqref="F14:F24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6" x14ac:dyDescent="0.25">
      <c r="A1" t="s">
        <v>340</v>
      </c>
      <c r="B1" t="s">
        <v>56</v>
      </c>
      <c r="C1" t="s">
        <v>313</v>
      </c>
      <c r="D1" t="s">
        <v>314</v>
      </c>
      <c r="E1" t="s">
        <v>333</v>
      </c>
      <c r="F1" t="s">
        <v>325</v>
      </c>
    </row>
    <row r="2" spans="1:6" x14ac:dyDescent="0.25">
      <c r="A2" s="16">
        <v>1</v>
      </c>
      <c r="B2" s="16">
        <v>34</v>
      </c>
      <c r="C2" s="17">
        <v>0</v>
      </c>
      <c r="D2" s="17">
        <v>20</v>
      </c>
      <c r="E2" s="18">
        <v>0.13888888888888887</v>
      </c>
      <c r="F2" s="17" t="str">
        <f>VLOOKUP(Tabela2[[#This Row],[ID]],FeedLib[#Data],2,FALSE)</f>
        <v>Citrus pulp, dry</v>
      </c>
    </row>
    <row r="3" spans="1:6" x14ac:dyDescent="0.25">
      <c r="A3" s="16">
        <v>1</v>
      </c>
      <c r="B3" s="16">
        <v>45</v>
      </c>
      <c r="C3" s="17">
        <v>0</v>
      </c>
      <c r="D3" s="17">
        <v>20</v>
      </c>
      <c r="E3" s="18">
        <v>0.17676767676767677</v>
      </c>
      <c r="F3" s="17" t="str">
        <f>VLOOKUP(Tabela2[[#This Row],[ID]],FeedLib[#Data],2,FALSE)</f>
        <v>Corn grain</v>
      </c>
    </row>
    <row r="4" spans="1:6" x14ac:dyDescent="0.25">
      <c r="A4" s="16">
        <v>1</v>
      </c>
      <c r="B4" s="19">
        <v>50</v>
      </c>
      <c r="C4" s="20">
        <v>0</v>
      </c>
      <c r="D4" s="20">
        <v>20</v>
      </c>
      <c r="E4" s="21">
        <v>0.19</v>
      </c>
      <c r="F4" s="17" t="str">
        <f>VLOOKUP(Tabela2[[#This Row],[ID]],FeedLib[#Data],2,FALSE)</f>
        <v>Corn silage</v>
      </c>
    </row>
    <row r="5" spans="1:6" x14ac:dyDescent="0.25">
      <c r="A5" s="16">
        <v>1</v>
      </c>
      <c r="B5" s="17">
        <v>58</v>
      </c>
      <c r="C5" s="17">
        <v>0</v>
      </c>
      <c r="D5" s="17">
        <v>20</v>
      </c>
      <c r="E5" s="18">
        <v>0.33333333333333337</v>
      </c>
      <c r="F5" s="17" t="str">
        <f>VLOOKUP(Tabela2[[#This Row],[ID]],FeedLib[#Data],2,FALSE)</f>
        <v>Cottonseed meal</v>
      </c>
    </row>
    <row r="6" spans="1:6" x14ac:dyDescent="0.25">
      <c r="A6" s="16">
        <v>1</v>
      </c>
      <c r="B6" s="17">
        <v>59</v>
      </c>
      <c r="C6" s="17">
        <v>0</v>
      </c>
      <c r="D6" s="17">
        <v>20</v>
      </c>
      <c r="E6" s="18">
        <v>0.11363636363636365</v>
      </c>
      <c r="F6" s="17" t="str">
        <f>VLOOKUP(Tabela2[[#This Row],[ID]],FeedLib[#Data],2,FALSE)</f>
        <v>Cottonseed whole</v>
      </c>
    </row>
    <row r="7" spans="1:6" x14ac:dyDescent="0.25">
      <c r="A7" s="16">
        <v>1</v>
      </c>
      <c r="B7" s="17">
        <v>60</v>
      </c>
      <c r="C7" s="17">
        <v>0</v>
      </c>
      <c r="D7" s="17">
        <v>20</v>
      </c>
      <c r="E7" s="18">
        <v>0.14000000000000001</v>
      </c>
      <c r="F7" s="17" t="str">
        <f>VLOOKUP(Tabela2[[#This Row],[ID]],FeedLib[#Data],2,FALSE)</f>
        <v>Distillers grain plus soluble, dry</v>
      </c>
    </row>
    <row r="8" spans="1:6" x14ac:dyDescent="0.25">
      <c r="A8" s="16">
        <v>1</v>
      </c>
      <c r="B8" s="17">
        <v>79</v>
      </c>
      <c r="C8" s="17">
        <v>0</v>
      </c>
      <c r="D8" s="17">
        <v>20</v>
      </c>
      <c r="E8" s="18">
        <v>0.10101010101010102</v>
      </c>
      <c r="F8" s="17" t="str">
        <f>VLOOKUP(Tabela2[[#This Row],[ID]],FeedLib[#Data],2,FALSE)</f>
        <v>Grain sorghum grain</v>
      </c>
    </row>
    <row r="9" spans="1:6" x14ac:dyDescent="0.25">
      <c r="A9" s="16">
        <v>1</v>
      </c>
      <c r="B9" s="17">
        <v>133</v>
      </c>
      <c r="C9" s="17">
        <v>0</v>
      </c>
      <c r="D9" s="17">
        <v>20</v>
      </c>
      <c r="E9" s="18">
        <v>0.16414141414141412</v>
      </c>
      <c r="F9" s="17" t="str">
        <f>VLOOKUP(Tabela2[[#This Row],[ID]],FeedLib[#Data],2,FALSE)</f>
        <v>Soybean hulls</v>
      </c>
    </row>
    <row r="10" spans="1:6" x14ac:dyDescent="0.25">
      <c r="A10" s="16">
        <v>1</v>
      </c>
      <c r="B10" s="17">
        <v>134</v>
      </c>
      <c r="C10" s="17">
        <v>0</v>
      </c>
      <c r="D10" s="17">
        <v>20</v>
      </c>
      <c r="E10" s="18">
        <v>0.19696969696969696</v>
      </c>
      <c r="F10" s="17" t="str">
        <f>VLOOKUP(Tabela2[[#This Row],[ID]],FeedLib[#Data],2,FALSE)</f>
        <v>Soybean meal high CP</v>
      </c>
    </row>
    <row r="11" spans="1:6" x14ac:dyDescent="0.25">
      <c r="A11" s="16">
        <v>1</v>
      </c>
      <c r="B11" s="17">
        <v>148</v>
      </c>
      <c r="C11" s="17">
        <v>0</v>
      </c>
      <c r="D11" s="17">
        <v>20</v>
      </c>
      <c r="E11" s="18">
        <v>8.8383838383838384E-2</v>
      </c>
      <c r="F11" s="17" t="str">
        <f>VLOOKUP(Tabela2[[#This Row],[ID]],FeedLib[#Data],2,FALSE)</f>
        <v>Sugarcane silage</v>
      </c>
    </row>
    <row r="12" spans="1:6" x14ac:dyDescent="0.25">
      <c r="A12" s="16">
        <v>1</v>
      </c>
      <c r="B12" s="17">
        <v>166</v>
      </c>
      <c r="C12" s="17">
        <v>0</v>
      </c>
      <c r="D12" s="17">
        <v>20</v>
      </c>
      <c r="E12" s="18">
        <v>0.15151515151515152</v>
      </c>
      <c r="F12" s="17" t="str">
        <f>VLOOKUP(Tabela2[[#This Row],[ID]],FeedLib[#Data],2,FALSE)</f>
        <v>Wheat middlings</v>
      </c>
    </row>
    <row r="13" spans="1:6" x14ac:dyDescent="0.25">
      <c r="A13" s="16">
        <v>1</v>
      </c>
      <c r="B13" s="16">
        <v>845</v>
      </c>
      <c r="C13" s="17">
        <v>0</v>
      </c>
      <c r="D13" s="17">
        <v>20</v>
      </c>
      <c r="E13" s="18">
        <v>0.40404040404040409</v>
      </c>
      <c r="F13" s="17" t="str">
        <f>VLOOKUP(Tabela2[[#This Row],[ID]],FeedLib[#Data],2,FALSE)</f>
        <v>Urea</v>
      </c>
    </row>
    <row r="14" spans="1:6" x14ac:dyDescent="0.25">
      <c r="A14" s="16">
        <v>2</v>
      </c>
      <c r="B14" s="16">
        <v>1</v>
      </c>
      <c r="C14" s="17">
        <v>0</v>
      </c>
      <c r="D14" s="17">
        <v>1</v>
      </c>
      <c r="E14" s="18">
        <v>6</v>
      </c>
      <c r="F14" s="17" t="str">
        <f>VLOOKUP(Tabela2[[#This Row],[ID]],FeedLib[#Data],2,FALSE)</f>
        <v>Alfalfa cubes</v>
      </c>
    </row>
    <row r="15" spans="1:6" x14ac:dyDescent="0.25">
      <c r="A15" s="17">
        <v>2</v>
      </c>
      <c r="B15" s="16">
        <v>34</v>
      </c>
      <c r="C15" s="17">
        <v>0</v>
      </c>
      <c r="D15" s="17">
        <v>1</v>
      </c>
      <c r="E15" s="18">
        <v>0.19</v>
      </c>
      <c r="F15" s="17" t="str">
        <f>VLOOKUP(Tabela2[[#This Row],[ID]],FeedLib[#Data],2,FALSE)</f>
        <v>Citrus pulp, dry</v>
      </c>
    </row>
    <row r="16" spans="1:6" x14ac:dyDescent="0.25">
      <c r="A16" s="17">
        <v>2</v>
      </c>
      <c r="B16" s="16">
        <v>45</v>
      </c>
      <c r="C16" s="17">
        <v>0</v>
      </c>
      <c r="D16" s="17">
        <v>1</v>
      </c>
      <c r="E16" s="18">
        <v>0.15</v>
      </c>
      <c r="F16" s="17" t="str">
        <f>VLOOKUP(Tabela2[[#This Row],[ID]],FeedLib[#Data],2,FALSE)</f>
        <v>Corn grain</v>
      </c>
    </row>
    <row r="17" spans="1:6" x14ac:dyDescent="0.25">
      <c r="A17" s="17">
        <v>2</v>
      </c>
      <c r="B17" s="16">
        <v>50</v>
      </c>
      <c r="C17" s="17">
        <v>0</v>
      </c>
      <c r="D17" s="17">
        <v>1</v>
      </c>
      <c r="E17" s="18">
        <v>0.19</v>
      </c>
      <c r="F17" s="17" t="str">
        <f>VLOOKUP(Tabela2[[#This Row],[ID]],FeedLib[#Data],2,FALSE)</f>
        <v>Corn silage</v>
      </c>
    </row>
    <row r="18" spans="1:6" x14ac:dyDescent="0.25">
      <c r="A18" s="17">
        <v>2</v>
      </c>
      <c r="B18" s="17">
        <v>59</v>
      </c>
      <c r="C18" s="17">
        <v>0</v>
      </c>
      <c r="D18" s="17">
        <v>1</v>
      </c>
      <c r="E18" s="18">
        <v>0.14000000000000001</v>
      </c>
      <c r="F18" s="17" t="str">
        <f>VLOOKUP(Tabela2[[#This Row],[ID]],FeedLib[#Data],2,FALSE)</f>
        <v>Cottonseed whole</v>
      </c>
    </row>
    <row r="19" spans="1:6" x14ac:dyDescent="0.25">
      <c r="A19" s="17">
        <v>2</v>
      </c>
      <c r="B19" s="17">
        <v>60</v>
      </c>
      <c r="C19" s="17">
        <v>0</v>
      </c>
      <c r="D19" s="17">
        <v>1</v>
      </c>
      <c r="E19" s="18">
        <v>0.08</v>
      </c>
      <c r="F19" s="17" t="str">
        <f>VLOOKUP(Tabela2[[#This Row],[ID]],FeedLib[#Data],2,FALSE)</f>
        <v>Distillers grain plus soluble, dry</v>
      </c>
    </row>
    <row r="20" spans="1:6" x14ac:dyDescent="0.25">
      <c r="A20" s="17">
        <v>2</v>
      </c>
      <c r="B20" s="17">
        <v>79</v>
      </c>
      <c r="C20" s="17">
        <v>0</v>
      </c>
      <c r="D20" s="17">
        <v>1</v>
      </c>
      <c r="E20" s="18">
        <v>0.14000000000000001</v>
      </c>
      <c r="F20" s="17" t="str">
        <f>VLOOKUP(Tabela2[[#This Row],[ID]],FeedLib[#Data],2,FALSE)</f>
        <v>Grain sorghum grain</v>
      </c>
    </row>
    <row r="21" spans="1:6" x14ac:dyDescent="0.25">
      <c r="A21" s="17">
        <v>2</v>
      </c>
      <c r="B21" s="17">
        <v>133</v>
      </c>
      <c r="C21" s="17">
        <v>0</v>
      </c>
      <c r="D21" s="17">
        <v>1</v>
      </c>
      <c r="E21" s="18">
        <v>0.16414141414141412</v>
      </c>
      <c r="F21" s="17" t="str">
        <f>VLOOKUP(Tabela2[[#This Row],[ID]],FeedLib[#Data],2,FALSE)</f>
        <v>Soybean hulls</v>
      </c>
    </row>
    <row r="22" spans="1:6" x14ac:dyDescent="0.25">
      <c r="A22" s="17">
        <v>2</v>
      </c>
      <c r="B22" s="17">
        <v>134</v>
      </c>
      <c r="C22" s="17">
        <v>0</v>
      </c>
      <c r="D22" s="17">
        <v>1</v>
      </c>
      <c r="E22" s="18">
        <v>0.19696969696969696</v>
      </c>
      <c r="F22" s="17" t="str">
        <f>VLOOKUP(Tabela2[[#This Row],[ID]],FeedLib[#Data],2,FALSE)</f>
        <v>Soybean meal high CP</v>
      </c>
    </row>
    <row r="23" spans="1:6" x14ac:dyDescent="0.25">
      <c r="A23" s="17">
        <v>2</v>
      </c>
      <c r="B23" s="17">
        <v>148</v>
      </c>
      <c r="C23" s="17">
        <v>0</v>
      </c>
      <c r="D23" s="17">
        <v>1</v>
      </c>
      <c r="E23" s="18">
        <v>0.15151515151515152</v>
      </c>
      <c r="F23" s="17" t="str">
        <f>VLOOKUP(Tabela2[[#This Row],[ID]],FeedLib[#Data],2,FALSE)</f>
        <v>Sugarcane silage</v>
      </c>
    </row>
    <row r="24" spans="1:6" x14ac:dyDescent="0.25">
      <c r="A24" s="17">
        <v>2</v>
      </c>
      <c r="B24" s="16">
        <v>845</v>
      </c>
      <c r="C24" s="17">
        <v>0</v>
      </c>
      <c r="D24" s="17">
        <v>1</v>
      </c>
      <c r="E24" s="18">
        <v>0.5</v>
      </c>
      <c r="F24" s="17" t="str">
        <f>VLOOKUP(Tabela2[[#This Row],[ID]],FeedLib[#Data],2,FALSE)</f>
        <v>Urea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4"/>
  <sheetViews>
    <sheetView workbookViewId="0">
      <selection activeCell="R5" sqref="R5"/>
    </sheetView>
  </sheetViews>
  <sheetFormatPr defaultRowHeight="15" x14ac:dyDescent="0.25"/>
  <cols>
    <col min="1" max="1" width="8.5703125" bestFit="1" customWidth="1"/>
    <col min="2" max="2" width="8.5703125" customWidth="1"/>
    <col min="3" max="3" width="8.42578125" customWidth="1"/>
    <col min="4" max="4" width="7.28515625" customWidth="1"/>
    <col min="5" max="5" width="6.42578125" customWidth="1"/>
    <col min="6" max="6" width="5.28515625" customWidth="1"/>
    <col min="7" max="7" width="6.42578125" bestFit="1" customWidth="1"/>
    <col min="8" max="8" width="6.28515625" customWidth="1"/>
    <col min="9" max="9" width="5.7109375" bestFit="1" customWidth="1"/>
    <col min="10" max="11" width="14.140625" bestFit="1" customWidth="1"/>
    <col min="12" max="12" width="20.5703125" bestFit="1" customWidth="1"/>
    <col min="13" max="13" width="12" customWidth="1"/>
    <col min="14" max="14" width="11.5703125" customWidth="1"/>
  </cols>
  <sheetData>
    <row r="1" spans="1:19" x14ac:dyDescent="0.25">
      <c r="A1" s="26" t="s">
        <v>56</v>
      </c>
      <c r="B1" t="s">
        <v>340</v>
      </c>
      <c r="C1" s="26" t="s">
        <v>315</v>
      </c>
      <c r="D1" s="26" t="s">
        <v>316</v>
      </c>
      <c r="E1" s="26" t="s">
        <v>317</v>
      </c>
      <c r="F1" s="26" t="s">
        <v>319</v>
      </c>
      <c r="G1" s="26" t="s">
        <v>320</v>
      </c>
      <c r="H1" s="26" t="s">
        <v>321</v>
      </c>
      <c r="I1" s="26" t="s">
        <v>322</v>
      </c>
      <c r="J1" s="26" t="s">
        <v>323</v>
      </c>
      <c r="K1" s="26" t="s">
        <v>324</v>
      </c>
      <c r="L1" s="27" t="s">
        <v>332</v>
      </c>
      <c r="M1" s="28" t="s">
        <v>327</v>
      </c>
      <c r="N1" s="28" t="s">
        <v>326</v>
      </c>
      <c r="O1" s="28" t="s">
        <v>329</v>
      </c>
      <c r="P1" s="28" t="s">
        <v>330</v>
      </c>
      <c r="Q1" s="28" t="s">
        <v>331</v>
      </c>
      <c r="R1" s="29" t="s">
        <v>341</v>
      </c>
      <c r="S1" s="29" t="s">
        <v>342</v>
      </c>
    </row>
    <row r="2" spans="1:19" x14ac:dyDescent="0.25">
      <c r="A2" s="24">
        <v>1</v>
      </c>
      <c r="B2">
        <v>1</v>
      </c>
      <c r="C2" s="24" t="s">
        <v>318</v>
      </c>
      <c r="D2" s="24">
        <v>300</v>
      </c>
      <c r="E2" s="24">
        <v>5</v>
      </c>
      <c r="F2" s="24">
        <v>1</v>
      </c>
      <c r="G2" s="24">
        <v>1</v>
      </c>
      <c r="H2" s="24">
        <v>1</v>
      </c>
      <c r="I2" s="24">
        <v>0</v>
      </c>
      <c r="J2" s="24">
        <v>6.2</v>
      </c>
      <c r="K2" s="24">
        <v>1.44</v>
      </c>
      <c r="L2" s="25">
        <v>0.87</v>
      </c>
      <c r="M2" s="23" t="s">
        <v>328</v>
      </c>
      <c r="N2" s="23" t="s">
        <v>328</v>
      </c>
      <c r="O2" s="23">
        <v>0.8</v>
      </c>
      <c r="P2" s="23">
        <v>2</v>
      </c>
      <c r="Q2">
        <v>0.01</v>
      </c>
      <c r="R2">
        <v>1</v>
      </c>
      <c r="S2" t="s">
        <v>343</v>
      </c>
    </row>
    <row r="3" spans="1:19" x14ac:dyDescent="0.25">
      <c r="A3">
        <v>2</v>
      </c>
      <c r="B3" s="30">
        <v>2</v>
      </c>
      <c r="C3" t="s">
        <v>318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344</v>
      </c>
      <c r="N3" t="s">
        <v>345</v>
      </c>
      <c r="O3">
        <v>0.8</v>
      </c>
      <c r="P3">
        <v>3</v>
      </c>
      <c r="Q3">
        <v>1E-3</v>
      </c>
      <c r="R3">
        <v>2</v>
      </c>
      <c r="S3" t="s">
        <v>346</v>
      </c>
    </row>
    <row r="4" spans="1:19" x14ac:dyDescent="0.25">
      <c r="A4">
        <v>3</v>
      </c>
      <c r="B4" s="30">
        <v>1</v>
      </c>
      <c r="C4" t="s">
        <v>318</v>
      </c>
      <c r="D4">
        <v>300</v>
      </c>
      <c r="E4">
        <v>5</v>
      </c>
      <c r="F4">
        <v>1</v>
      </c>
      <c r="G4">
        <v>1</v>
      </c>
      <c r="H4">
        <v>1</v>
      </c>
      <c r="I4">
        <v>0</v>
      </c>
      <c r="J4">
        <v>6.2</v>
      </c>
      <c r="K4">
        <v>1.44</v>
      </c>
      <c r="L4">
        <v>0.87</v>
      </c>
      <c r="M4" t="s">
        <v>344</v>
      </c>
      <c r="N4" t="s">
        <v>348</v>
      </c>
      <c r="O4">
        <v>0.8</v>
      </c>
      <c r="P4">
        <v>3</v>
      </c>
      <c r="Q4">
        <v>1E-3</v>
      </c>
      <c r="R4">
        <v>1</v>
      </c>
      <c r="S4" t="s">
        <v>347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"/>
  <sheetViews>
    <sheetView tabSelected="1" workbookViewId="0">
      <selection activeCell="B4" sqref="B4"/>
    </sheetView>
  </sheetViews>
  <sheetFormatPr defaultRowHeight="15" x14ac:dyDescent="0.25"/>
  <cols>
    <col min="2" max="2" width="11" customWidth="1"/>
    <col min="3" max="3" width="9.5703125" customWidth="1"/>
    <col min="4" max="4" width="13.5703125" customWidth="1"/>
    <col min="5" max="5" width="18.7109375" customWidth="1"/>
  </cols>
  <sheetData>
    <row r="1" spans="1:7" x14ac:dyDescent="0.25">
      <c r="A1" t="s">
        <v>56</v>
      </c>
      <c r="B1" t="s">
        <v>350</v>
      </c>
      <c r="C1" t="s">
        <v>336</v>
      </c>
      <c r="D1" t="s">
        <v>349</v>
      </c>
      <c r="E1" t="s">
        <v>334</v>
      </c>
      <c r="F1" t="s">
        <v>337</v>
      </c>
      <c r="G1" t="s">
        <v>339</v>
      </c>
    </row>
    <row r="2" spans="1:7" x14ac:dyDescent="0.25">
      <c r="A2">
        <v>1</v>
      </c>
      <c r="B2">
        <v>5.0000000000000004E-6</v>
      </c>
      <c r="C2" t="b">
        <v>1</v>
      </c>
      <c r="E2">
        <v>1</v>
      </c>
      <c r="F2" t="b">
        <v>1</v>
      </c>
      <c r="G2" t="s">
        <v>338</v>
      </c>
    </row>
    <row r="3" spans="1:7" x14ac:dyDescent="0.25">
      <c r="A3">
        <v>2</v>
      </c>
      <c r="B3">
        <v>5</v>
      </c>
      <c r="C3" t="b">
        <v>1</v>
      </c>
      <c r="E3">
        <v>1</v>
      </c>
      <c r="F3" t="b">
        <v>1</v>
      </c>
      <c r="G3" t="s">
        <v>338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workbookViewId="0">
      <selection activeCell="C1" sqref="C1"/>
    </sheetView>
  </sheetViews>
  <sheetFormatPr defaultRowHeight="15" x14ac:dyDescent="0.25"/>
  <cols>
    <col min="2" max="2" width="29.28515625" bestFit="1" customWidth="1"/>
  </cols>
  <sheetData>
    <row r="1" spans="1:3" x14ac:dyDescent="0.25">
      <c r="A1" t="s">
        <v>56</v>
      </c>
      <c r="B1" t="s">
        <v>325</v>
      </c>
      <c r="C1" t="s">
        <v>335</v>
      </c>
    </row>
    <row r="2" spans="1:3" x14ac:dyDescent="0.25">
      <c r="A2" s="17">
        <v>1</v>
      </c>
      <c r="B2" s="31" t="str">
        <f>VLOOKUP(Tabela26[[#This Row],[ID]],FeedLib[],2,FALSE)</f>
        <v>Alfalfa cubes</v>
      </c>
      <c r="C2" s="17">
        <v>666</v>
      </c>
    </row>
    <row r="3" spans="1:3" x14ac:dyDescent="0.25">
      <c r="A3" s="16">
        <v>34</v>
      </c>
      <c r="B3" s="17" t="str">
        <f>VLOOKUP(Tabela26[[#This Row],[ID]],FeedLib[],2,FALSE)</f>
        <v>Citrus pulp, dry</v>
      </c>
      <c r="C3" s="17">
        <v>10</v>
      </c>
    </row>
    <row r="4" spans="1:3" x14ac:dyDescent="0.25">
      <c r="A4" s="16">
        <v>45</v>
      </c>
      <c r="B4" s="17" t="str">
        <f>VLOOKUP(Tabela26[[#This Row],[ID]],FeedLib[],2,FALSE)</f>
        <v>Corn grain</v>
      </c>
      <c r="C4" s="17">
        <v>15</v>
      </c>
    </row>
    <row r="5" spans="1:3" x14ac:dyDescent="0.25">
      <c r="A5" s="19">
        <v>50</v>
      </c>
      <c r="B5" s="22" t="str">
        <f>VLOOKUP(Tabela26[[#This Row],[ID]],FeedLib[],2,FALSE)</f>
        <v>Corn silage</v>
      </c>
      <c r="C5" s="17">
        <v>22</v>
      </c>
    </row>
    <row r="6" spans="1:3" x14ac:dyDescent="0.25">
      <c r="A6" s="17">
        <v>58</v>
      </c>
      <c r="B6" s="17" t="str">
        <f>VLOOKUP(Tabela26[[#This Row],[ID]],FeedLib[],2,FALSE)</f>
        <v>Cottonseed meal</v>
      </c>
      <c r="C6" s="17">
        <v>13</v>
      </c>
    </row>
    <row r="7" spans="1:3" x14ac:dyDescent="0.25">
      <c r="A7" s="17">
        <v>59</v>
      </c>
      <c r="B7" s="17" t="str">
        <f>VLOOKUP(Tabela26[[#This Row],[ID]],FeedLib[],2,FALSE)</f>
        <v>Cottonseed whole</v>
      </c>
      <c r="C7" s="17">
        <v>11</v>
      </c>
    </row>
    <row r="8" spans="1:3" x14ac:dyDescent="0.25">
      <c r="A8" s="17">
        <v>60</v>
      </c>
      <c r="B8" s="17" t="str">
        <f>VLOOKUP(Tabela26[[#This Row],[ID]],FeedLib[],2,FALSE)</f>
        <v>Distillers grain plus soluble, dry</v>
      </c>
      <c r="C8" s="17">
        <v>44</v>
      </c>
    </row>
    <row r="9" spans="1:3" x14ac:dyDescent="0.25">
      <c r="A9" s="17">
        <v>79</v>
      </c>
      <c r="B9" s="17" t="str">
        <f>VLOOKUP(Tabela26[[#This Row],[ID]],FeedLib[],2,FALSE)</f>
        <v>Grain sorghum grain</v>
      </c>
      <c r="C9" s="17">
        <v>54</v>
      </c>
    </row>
    <row r="10" spans="1:3" x14ac:dyDescent="0.25">
      <c r="A10" s="17">
        <v>133</v>
      </c>
      <c r="B10" s="17" t="str">
        <f>VLOOKUP(Tabela26[[#This Row],[ID]],FeedLib[],2,FALSE)</f>
        <v>Soybean hulls</v>
      </c>
      <c r="C10" s="17">
        <v>66</v>
      </c>
    </row>
    <row r="11" spans="1:3" x14ac:dyDescent="0.25">
      <c r="A11" s="17">
        <v>134</v>
      </c>
      <c r="B11" s="17" t="str">
        <f>VLOOKUP(Tabela26[[#This Row],[ID]],FeedLib[],2,FALSE)</f>
        <v>Soybean meal high CP</v>
      </c>
      <c r="C11" s="17">
        <v>78</v>
      </c>
    </row>
    <row r="12" spans="1:3" x14ac:dyDescent="0.25">
      <c r="A12" s="17">
        <v>148</v>
      </c>
      <c r="B12" s="17" t="str">
        <f>VLOOKUP(Tabela26[[#This Row],[ID]],FeedLib[],2,FALSE)</f>
        <v>Sugarcane silage</v>
      </c>
      <c r="C12" s="17">
        <v>22</v>
      </c>
    </row>
    <row r="13" spans="1:3" x14ac:dyDescent="0.25">
      <c r="A13" s="17">
        <v>166</v>
      </c>
      <c r="B13" s="17" t="str">
        <f>VLOOKUP(Tabela26[[#This Row],[ID]],FeedLib[],2,FALSE)</f>
        <v>Wheat middlings</v>
      </c>
      <c r="C13" s="17">
        <v>10</v>
      </c>
    </row>
    <row r="14" spans="1:3" x14ac:dyDescent="0.25">
      <c r="A14" s="16">
        <v>845</v>
      </c>
      <c r="B14" s="17" t="str">
        <f>VLOOKUP(Tabela26[[#This Row],[ID]],FeedLib[],2,FALSE)</f>
        <v>Urea</v>
      </c>
      <c r="C14" s="17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sqref="A1:BF1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1" priority="1" stopIfTrue="1">
      <formula>ROW(A2)=$E$1</formula>
    </cfRule>
    <cfRule type="expression" dxfId="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2020-02-20T19:00:47Z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