
<file path=[Content_Types].xml><?xml version="1.0" encoding="utf-8"?>
<Types xmlns="http://schemas.openxmlformats.org/package/2006/content-types">
  <Default Extension="xml" ContentType="application/xml"/>
  <Default Extension="jpeg" ContentType="image/jpeg"/>
  <Default Extension="png" ContentType="image/png"/>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5007"/>
  <workbookPr codeName="ThisWorkbook" autoCompressPictures="0"/>
  <bookViews>
    <workbookView xWindow="0" yWindow="-460" windowWidth="28800" windowHeight="18000" tabRatio="931" activeTab="15"/>
  </bookViews>
  <sheets>
    <sheet name="Input" sheetId="10" r:id="rId1"/>
    <sheet name="EqEval" sheetId="6" r:id="rId2"/>
    <sheet name="PrEval" sheetId="21" r:id="rId3"/>
    <sheet name="Overview1" sheetId="24" r:id="rId4"/>
    <sheet name="Overview2" sheetId="13" r:id="rId5"/>
    <sheet name="Comparable1" sheetId="14" r:id="rId6"/>
    <sheet name="Comparable" sheetId="8" r:id="rId7"/>
    <sheet name="Neighborhood1" sheetId="15" r:id="rId8"/>
    <sheet name="Neighborhood" sheetId="7" r:id="rId9"/>
    <sheet name="Technical1" sheetId="16" r:id="rId10"/>
    <sheet name="Technical" sheetId="4" r:id="rId11"/>
    <sheet name="Internet1" sheetId="17" r:id="rId12"/>
    <sheet name="Internet" sheetId="19" r:id="rId13"/>
    <sheet name="Internet2" sheetId="5" r:id="rId14"/>
    <sheet name="Equity Evaluation" sheetId="23" r:id="rId15"/>
    <sheet name="Price Evaluation" sheetId="9" r:id="rId16"/>
  </sheets>
  <definedNames>
    <definedName name="_123" localSheetId="0">Input!$A$16:$G$21</definedName>
    <definedName name="_2" localSheetId="0">Input!$A$16:$G$21</definedName>
    <definedName name="listings_2011_2_17_10_4_33" localSheetId="0">Input!$A$33:$C$46</definedName>
    <definedName name="_xlnm.Print_Area" localSheetId="12">Internet!$A$1:$V$73</definedName>
    <definedName name="_xlnm.Print_Area" localSheetId="13">Internet2!$A$1:$V$72</definedName>
    <definedName name="T_A_E_E" localSheetId="0">Input!$A$12:$E$18</definedName>
    <definedName name="test_1" localSheetId="0">Input!#REF!</definedName>
  </definedNames>
  <calcPr calcId="140001" concurrentCalc="0"/>
  <extLst>
    <ext xmlns:mx="http://schemas.microsoft.com/office/mac/excel/2008/main" uri="{7523E5D3-25F3-A5E0-1632-64F254C22452}">
      <mx:ArchID Flags="2"/>
    </ext>
  </extLst>
</workbook>
</file>

<file path=xl/calcChain.xml><?xml version="1.0" encoding="utf-8"?>
<calcChain xmlns="http://schemas.openxmlformats.org/spreadsheetml/2006/main">
  <c r="B66" i="13" l="1"/>
  <c r="A85" i="10"/>
  <c r="A58" i="10"/>
  <c r="B10" i="24"/>
  <c r="B70" i="10"/>
  <c r="B69" i="10"/>
  <c r="B68" i="10"/>
  <c r="B67" i="10"/>
  <c r="B69" i="13"/>
  <c r="B57" i="8"/>
  <c r="B26" i="13"/>
  <c r="B11" i="13"/>
  <c r="B67" i="24"/>
  <c r="B43" i="24"/>
  <c r="B33" i="24"/>
  <c r="B27" i="24"/>
  <c r="C4" i="24"/>
  <c r="G58" i="9"/>
  <c r="B68" i="23"/>
  <c r="G62" i="23"/>
  <c r="G56" i="23"/>
  <c r="K21" i="23"/>
  <c r="B15" i="23"/>
  <c r="B3" i="23"/>
  <c r="O60" i="7"/>
  <c r="I60" i="7"/>
  <c r="B60" i="7"/>
  <c r="D34" i="10"/>
  <c r="D35" i="10"/>
  <c r="D36" i="10"/>
  <c r="D37" i="10"/>
  <c r="D38" i="10"/>
  <c r="D39" i="10"/>
  <c r="D40" i="10"/>
  <c r="D41" i="10"/>
  <c r="D42" i="10"/>
  <c r="D43" i="10"/>
  <c r="D44" i="10"/>
  <c r="D45" i="10"/>
  <c r="D46" i="10"/>
  <c r="D33" i="10"/>
  <c r="B46" i="7"/>
  <c r="B43" i="7"/>
  <c r="B40" i="7"/>
  <c r="B37" i="7"/>
  <c r="B34" i="7"/>
  <c r="B31" i="7"/>
  <c r="B28" i="7"/>
  <c r="B45" i="14"/>
  <c r="B19" i="6"/>
  <c r="B19" i="21"/>
  <c r="B71" i="21"/>
  <c r="B22" i="21"/>
  <c r="B13" i="21"/>
  <c r="B5" i="21"/>
  <c r="B22" i="6"/>
  <c r="B51" i="8"/>
  <c r="K21" i="9"/>
  <c r="P56" i="5"/>
  <c r="P44" i="5"/>
  <c r="P32" i="5"/>
  <c r="P20" i="5"/>
  <c r="P63" i="19"/>
  <c r="P50" i="19"/>
  <c r="P47" i="19"/>
  <c r="P37" i="19"/>
  <c r="P53" i="5"/>
  <c r="P41" i="5"/>
  <c r="P29" i="5"/>
  <c r="P17" i="5"/>
  <c r="P60" i="19"/>
  <c r="P34" i="19"/>
  <c r="Q25" i="19"/>
  <c r="Q22" i="19"/>
  <c r="A23" i="10"/>
  <c r="P31" i="19"/>
  <c r="A26" i="10"/>
  <c r="A25" i="10"/>
  <c r="A30" i="10"/>
  <c r="A29" i="10"/>
  <c r="A28" i="10"/>
  <c r="A27" i="10"/>
  <c r="A24" i="10"/>
  <c r="P50" i="5"/>
  <c r="P38" i="5"/>
  <c r="P26" i="5"/>
  <c r="P14" i="5"/>
  <c r="P57" i="19"/>
  <c r="P44" i="19"/>
  <c r="E50" i="5"/>
  <c r="E38" i="5"/>
  <c r="E26" i="5"/>
  <c r="E14" i="5"/>
  <c r="E57" i="19"/>
  <c r="E44" i="19"/>
  <c r="E31" i="19"/>
  <c r="C22" i="19"/>
  <c r="F53" i="4"/>
  <c r="O27" i="4"/>
  <c r="G27" i="4"/>
  <c r="O30" i="4"/>
  <c r="G30" i="4"/>
  <c r="O33" i="4"/>
  <c r="G33" i="4"/>
  <c r="O36" i="4"/>
  <c r="G36" i="4"/>
  <c r="O39" i="4"/>
  <c r="G39" i="4"/>
  <c r="O42" i="4"/>
  <c r="G42" i="4"/>
  <c r="O45" i="4"/>
  <c r="G45" i="4"/>
  <c r="K45" i="4"/>
  <c r="K42" i="4"/>
  <c r="K39" i="4"/>
  <c r="K36" i="4"/>
  <c r="K33" i="4"/>
  <c r="K30" i="4"/>
  <c r="K27" i="4"/>
  <c r="F45" i="4"/>
  <c r="F42" i="4"/>
  <c r="F39" i="4"/>
  <c r="F36" i="4"/>
  <c r="F33" i="4"/>
  <c r="F30" i="4"/>
  <c r="F27" i="4"/>
  <c r="B45" i="4"/>
  <c r="B42" i="4"/>
  <c r="B39" i="4"/>
  <c r="B36" i="4"/>
  <c r="B33" i="4"/>
  <c r="B30" i="4"/>
  <c r="B27" i="4"/>
  <c r="C4" i="13"/>
  <c r="B3" i="9"/>
  <c r="C5" i="5"/>
  <c r="C5" i="19"/>
  <c r="C3" i="17"/>
  <c r="B5" i="4"/>
  <c r="C3" i="16"/>
  <c r="B5" i="7"/>
  <c r="C3" i="15"/>
  <c r="B4" i="8"/>
  <c r="C4" i="14"/>
  <c r="B5" i="6"/>
  <c r="B15" i="9"/>
  <c r="B53" i="4"/>
  <c r="C14" i="19"/>
  <c r="B15" i="4"/>
  <c r="B14" i="7"/>
  <c r="B14" i="8"/>
  <c r="C70" i="5"/>
  <c r="C11" i="19"/>
  <c r="B11" i="4"/>
  <c r="B11" i="7"/>
  <c r="B11" i="8"/>
  <c r="B13" i="6"/>
  <c r="B71" i="9"/>
  <c r="C70" i="19"/>
  <c r="B69" i="17"/>
  <c r="B69" i="4"/>
  <c r="B68" i="16"/>
  <c r="B70" i="7"/>
  <c r="B69" i="15"/>
  <c r="B70" i="8"/>
  <c r="B68" i="14"/>
  <c r="B71" i="6"/>
  <c r="A51" i="10"/>
  <c r="A49" i="10"/>
  <c r="A50" i="10"/>
  <c r="B45" i="24"/>
  <c r="F39" i="10"/>
  <c r="P37" i="7"/>
  <c r="E35" i="10"/>
  <c r="K31" i="7"/>
  <c r="E45" i="10"/>
  <c r="K46" i="7"/>
  <c r="F43" i="10"/>
  <c r="P43" i="7"/>
  <c r="F35" i="10"/>
  <c r="P31" i="7"/>
  <c r="E39" i="10"/>
  <c r="K37" i="7"/>
  <c r="F33" i="10"/>
  <c r="P28" i="7"/>
  <c r="F37" i="10"/>
  <c r="P34" i="7"/>
  <c r="R39" i="4"/>
  <c r="R33" i="4"/>
  <c r="R42" i="4"/>
  <c r="R36" i="4"/>
  <c r="R45" i="4"/>
  <c r="F45" i="10"/>
  <c r="P46" i="7"/>
  <c r="E37" i="10"/>
  <c r="K34" i="7"/>
  <c r="E33" i="10"/>
  <c r="K28" i="7"/>
  <c r="B13" i="13"/>
  <c r="E41" i="10"/>
  <c r="K40" i="7"/>
  <c r="F41" i="10"/>
  <c r="P40" i="7"/>
  <c r="E43" i="10"/>
  <c r="K43" i="7"/>
  <c r="R30" i="4"/>
  <c r="F56" i="4"/>
  <c r="B35" i="24"/>
  <c r="B28" i="13"/>
  <c r="O61" i="5"/>
  <c r="R27" i="4"/>
  <c r="O67" i="5"/>
  <c r="L45" i="9"/>
  <c r="O64" i="5"/>
  <c r="L42" i="23"/>
  <c r="A52" i="10"/>
  <c r="I46" i="8"/>
  <c r="P51" i="7"/>
  <c r="I66" i="7"/>
  <c r="L27" i="23"/>
  <c r="K51" i="7"/>
  <c r="N62" i="4"/>
  <c r="Q62" i="4"/>
  <c r="N59" i="4"/>
  <c r="Q59" i="4"/>
  <c r="L42" i="9"/>
  <c r="N53" i="4"/>
  <c r="Q53" i="4"/>
  <c r="N56" i="4"/>
  <c r="Q56" i="4"/>
  <c r="L33" i="23"/>
  <c r="L45" i="23"/>
  <c r="L27" i="9"/>
  <c r="L33" i="9"/>
</calcChain>
</file>

<file path=xl/connections.xml><?xml version="1.0" encoding="utf-8"?>
<connections xmlns="http://schemas.openxmlformats.org/spreadsheetml/2006/main">
  <connection id="1" name="123" type="6" refreshedVersion="3" background="1" saveData="1">
    <textPr codePage="10006" sourceFile="C:\Documents and Settings\jmasuga\Desktop\123.txt" comma="1">
      <textFields count="5">
        <textField/>
        <textField/>
        <textField/>
        <textField/>
        <textField/>
      </textFields>
    </textPr>
  </connection>
  <connection id="2" name="2" type="6" refreshedVersion="3" background="1" saveData="1">
    <textPr codePage="10006" sourceFile="C:\Documents and Settings\jmasuga\Desktop\2.txt" comma="1">
      <textFields count="5">
        <textField/>
        <textField/>
        <textField/>
        <textField/>
        <textField/>
      </textFields>
    </textPr>
  </connection>
  <connection id="3" name="listings_2011_2_17_10_4_33" type="6" refreshedVersion="4" background="1" saveData="1">
    <textPr codePage="437" sourceFile="C:\Users\Matthew\Desktop\nhhh.txt" comma="1">
      <textFields count="3">
        <textField/>
        <textField/>
        <textField/>
      </textFields>
    </textPr>
  </connection>
  <connection id="4" name="T A E E" type="6" refreshedVersion="4" background="1" saveData="1">
    <textPr codePage="10006" sourceFile="C:\Users\Matthew\Desktop\listings_2012_3_12_23_49_49.txt" comma="1">
      <textFields count="5">
        <textField/>
        <textField/>
        <textField/>
        <textField/>
        <textField/>
      </textFields>
    </textPr>
  </connection>
</connections>
</file>

<file path=xl/sharedStrings.xml><?xml version="1.0" encoding="utf-8"?>
<sst xmlns="http://schemas.openxmlformats.org/spreadsheetml/2006/main" count="272" uniqueCount="172">
  <si>
    <t>1. Comparable Market Analysis</t>
  </si>
  <si>
    <t>Eppraisal.com</t>
  </si>
  <si>
    <t>Zillow.com</t>
  </si>
  <si>
    <t>2. Neighborhood Appreciation/Depreciation</t>
  </si>
  <si>
    <t>Average</t>
  </si>
  <si>
    <t>Comparable Address</t>
  </si>
  <si>
    <t>Criteria Used for Report:</t>
  </si>
  <si>
    <t>Average Days on Market:</t>
  </si>
  <si>
    <t>Average Asked to Sold Ratio:</t>
  </si>
  <si>
    <t>Units on the Market:</t>
  </si>
  <si>
    <t>Comparable Market Analysis</t>
  </si>
  <si>
    <t>Address</t>
  </si>
  <si>
    <t>Sold Price</t>
  </si>
  <si>
    <t>Equity Evaluation</t>
  </si>
  <si>
    <t>Prepared For:</t>
  </si>
  <si>
    <t>Current 
Assessment</t>
  </si>
  <si>
    <t>List Price</t>
  </si>
  <si>
    <t>+/-</t>
  </si>
  <si>
    <t>Yearly Change $</t>
  </si>
  <si>
    <t>Yearly Change %</t>
  </si>
  <si>
    <t>+</t>
  </si>
  <si>
    <t>Average:</t>
  </si>
  <si>
    <t>Year Purchased</t>
  </si>
  <si>
    <t>Purchase Price</t>
  </si>
  <si>
    <t>Estimated Current Value</t>
  </si>
  <si>
    <t>Technical Analysis</t>
  </si>
  <si>
    <t>Input Date Sheet</t>
  </si>
  <si>
    <t>Prepared for</t>
  </si>
  <si>
    <t>Property Address</t>
  </si>
  <si>
    <t>Date</t>
  </si>
  <si>
    <t>Current Assessment</t>
  </si>
  <si>
    <t>=</t>
  </si>
  <si>
    <t>Low</t>
  </si>
  <si>
    <t>High</t>
  </si>
  <si>
    <t>Median</t>
  </si>
  <si>
    <t>Average Days On Market</t>
  </si>
  <si>
    <t>3. Technical Analysis</t>
  </si>
  <si>
    <t>Neighborhood Appreciation</t>
  </si>
  <si>
    <t>4. Internet Estimates</t>
  </si>
  <si>
    <t>Summary of Research Results</t>
  </si>
  <si>
    <t>Internet Estimates</t>
  </si>
  <si>
    <t>Epprasial:</t>
  </si>
  <si>
    <t>Zillow:</t>
  </si>
  <si>
    <t>Sale Price:</t>
  </si>
  <si>
    <t>Averages:</t>
  </si>
  <si>
    <t>Price Evaluation</t>
  </si>
  <si>
    <t>Units Sold in Last Year:</t>
  </si>
  <si>
    <t>Eppraisal:</t>
  </si>
  <si>
    <t>Absorption Rate* (Months):</t>
  </si>
  <si>
    <r>
      <t>DOM</t>
    </r>
    <r>
      <rPr>
        <b/>
        <sz val="12"/>
        <rFont val="Arial"/>
        <family val="2"/>
      </rPr>
      <t>*</t>
    </r>
  </si>
  <si>
    <r>
      <t>SP/CA</t>
    </r>
    <r>
      <rPr>
        <b/>
        <sz val="12"/>
        <rFont val="Arial"/>
        <family val="2"/>
      </rPr>
      <t>**</t>
    </r>
  </si>
  <si>
    <t>Team</t>
  </si>
  <si>
    <t>City, State Zip</t>
  </si>
  <si>
    <t>Comparable Market Analysis (CMA)</t>
  </si>
  <si>
    <t>Neighborhood Appreciation/Depreciation Analysis</t>
  </si>
  <si>
    <t>Select One</t>
  </si>
  <si>
    <t>Current Assessment:</t>
  </si>
  <si>
    <t>Technical Analysis - Click on the Red cell - Click Data - Click Import External Data - Click Import Data - Navagate to where you saved the MLS data Click Open - Click Next - Check Mark Comma - Click Finished</t>
  </si>
  <si>
    <t>Zillow</t>
  </si>
  <si>
    <t>Eppraisal</t>
  </si>
  <si>
    <t>Average List Price:</t>
  </si>
  <si>
    <t>Purpose:</t>
  </si>
  <si>
    <t xml:space="preserve"> in more detail.</t>
  </si>
  <si>
    <t>Description:</t>
  </si>
  <si>
    <t xml:space="preserve">Below are brief descriptions of each of the methods of analysis we use in preparing </t>
  </si>
  <si>
    <t>Don't Touch Anything Below Here</t>
  </si>
  <si>
    <t>Comparable Market Analysis (CMA):</t>
  </si>
  <si>
    <t>Neighborhood Appreciation:</t>
  </si>
  <si>
    <t>Technical Analysis:</t>
  </si>
  <si>
    <t>Internet Estimates:</t>
  </si>
  <si>
    <t>1.  Neighborhood Appreciation</t>
  </si>
  <si>
    <t>1.  Technical Analysis</t>
  </si>
  <si>
    <t>1.  Internet Estimates</t>
  </si>
  <si>
    <t>2.  Neighborhood Appreciation</t>
  </si>
  <si>
    <t>2.  Technical Analysis</t>
  </si>
  <si>
    <t>2.  Internet Estimates</t>
  </si>
  <si>
    <t>3.  Neighborhood Appreciation</t>
  </si>
  <si>
    <t>3.  Technical Analysis</t>
  </si>
  <si>
    <t>3.  Internet Estimates</t>
  </si>
  <si>
    <t>4.  Comparable Market Analysis (CMA)</t>
  </si>
  <si>
    <t>4.  Neighborhood Appreciation</t>
  </si>
  <si>
    <t>4.  Technical Analysis</t>
  </si>
  <si>
    <t>4.  Internet Estimates</t>
  </si>
  <si>
    <t>1.  Comparable Market Analysis (CMA)</t>
  </si>
  <si>
    <t>2.  Comparable Market Analysis (CMA)</t>
  </si>
  <si>
    <t>3.  Comparable Market Analysis (CMA)</t>
  </si>
  <si>
    <t xml:space="preserve"> </t>
  </si>
  <si>
    <t>Yellow is Subject property</t>
  </si>
  <si>
    <t xml:space="preserve">Definition: </t>
  </si>
  <si>
    <t xml:space="preserve">The CMA is an analysis of other homes in the area that have comparable characteristics to the subject property.  </t>
  </si>
  <si>
    <t>Criteria:</t>
  </si>
  <si>
    <t>For our CMA's, we generally use the following criteria:</t>
  </si>
  <si>
    <t>1.  Active, Contingent, Under Agreement, Sold Homes (ASCU)</t>
  </si>
  <si>
    <t>2.  School District</t>
  </si>
  <si>
    <t>3.  Number of Bedrooms</t>
  </si>
  <si>
    <t>4.  Number of Bathrooms</t>
  </si>
  <si>
    <t>5.  Homes that have been on the market in the past year (12 months)</t>
  </si>
  <si>
    <t>Process:</t>
  </si>
  <si>
    <t>We look first at homes that are Active or Contingent, since they best represent the competition our property faces.  Once we have a good understanding of the competition, we look at homes that have been Sold or are Under Agreement.  These homes provide the best evidence of what homes are selling for in the area, and weigh much heavier than the active homes in determining  a list price.</t>
  </si>
  <si>
    <t>Research Results:</t>
  </si>
  <si>
    <t xml:space="preserve">s.  More thorough descriptions can be found on cover pages that introduce each section with an explanation of the research process, the data selection criteria that were used and why they were used, and the weight we typically place on the results of the research in arriving at a home's target price. </t>
  </si>
  <si>
    <t>Average Sold Price:</t>
  </si>
  <si>
    <t>This analysis utilizes free internet sites that are available to the public.</t>
  </si>
  <si>
    <t>Is often used by mortgage companies to estimate the value of a home.  Perhaps the most reliable internet website, it bases its recommendations on past sales, active homes, and the assessed value of homes in the area.</t>
  </si>
  <si>
    <t>Neighborhood</t>
  </si>
  <si>
    <t>Don't Touch</t>
  </si>
  <si>
    <t>This Year</t>
  </si>
  <si>
    <t>Purchase Year</t>
  </si>
  <si>
    <t xml:space="preserve">All professional real estate agents in our area have access to the West Penn Multi List (MLS), which is an expansive database of all homes that have been listed for sale or have sold within the past fifteen years.  This is the primary tool used by agents to research the current and past real estate market.  Only licensed agents can access this service, therefore many potential home buyers or sellers who wish to research homes themselves use free internet services such as Epprasial or Zillow. Their estimates of home values draw from different pools of information that include assessed values, past sales, current sales, and active listings.  While they can be a useful source of information, they rely on sources of data and research methodologies that vary from one site to another and that may compromise the quality of information they present.  This section has the least amount of bearing on determining the price of a home and is simply used as another reference. </t>
  </si>
  <si>
    <t>* Absorption Rate:  at the current market rate of sales, the average number of months it would take for all active listing inventory to be sold.</t>
  </si>
  <si>
    <t>Uses the county's assessed value as its primary source of information to determine the value of a home.</t>
  </si>
  <si>
    <t xml:space="preserve">
</t>
  </si>
  <si>
    <t>* DOM - Means "days on market", or how long the home has been listed for sale</t>
  </si>
  <si>
    <t>** SP/CA - Sales Price/Current Assessment</t>
  </si>
  <si>
    <t>The Technical Analysis calculates a percentage ratio of the assessed values of a sample of homes to the prices at which they sold, and applies that ratio to the subject home's assessed value to estimate a sale price for the home.</t>
  </si>
  <si>
    <t xml:space="preserve">The Neighborhood Appreciation/Depreciation Analysis assesses multiple past sales in a subdivision, on adjoining streets, or in a several-block radius of the subject property to determine the average annual appreciation or depreciation in property values in the area. </t>
  </si>
  <si>
    <t>Equity</t>
  </si>
  <si>
    <t>Price</t>
  </si>
  <si>
    <t>Overview Purpose</t>
  </si>
  <si>
    <t>CMA Process</t>
  </si>
  <si>
    <t>We look first at homes that are Active or Contingent, since they best represent the competition our property faces.  Once we have a good understanding of the competition, we look at homes that have been Sold or are Under Agreement.  These homes provide the best evidence of what homes are selling for in the area, and weigh much heavier than the active homes in determining  a target price.</t>
  </si>
  <si>
    <t>Additional MLS Set Up</t>
  </si>
  <si>
    <t>We import Technical and Neighborhood from the mls. Our mls its called column manager its were you can pick and choose which fields are show. Then we export into a text document and import into this sheet</t>
  </si>
  <si>
    <t>DOM</t>
  </si>
  <si>
    <t>Assessment</t>
  </si>
  <si>
    <t>List price</t>
  </si>
  <si>
    <t>Sold price</t>
  </si>
  <si>
    <t>Sold Date</t>
  </si>
  <si>
    <t>*Note Neighhood the most recent sold date comes first</t>
  </si>
  <si>
    <t>Matthew McKenna</t>
  </si>
  <si>
    <t>Edward and Jennifer Lopes</t>
  </si>
  <si>
    <t>2909 Greenfield Road</t>
  </si>
  <si>
    <t>Glenshaw PA 15116</t>
  </si>
  <si>
    <t>197 Washington Street</t>
  </si>
  <si>
    <t>112 Lammert</t>
  </si>
  <si>
    <t>1509 CLINTON ROAD</t>
  </si>
  <si>
    <t>203 Woodland Ave</t>
  </si>
  <si>
    <t>235 Soose Road</t>
  </si>
  <si>
    <t>1903 SHALER DRIVE</t>
  </si>
  <si>
    <t>178 Alma</t>
  </si>
  <si>
    <t>113 Cherrywood Drive</t>
  </si>
  <si>
    <t>113 Cherrywood</t>
  </si>
  <si>
    <t>36 Colony Oaks Drive</t>
  </si>
  <si>
    <t>452 D  Street</t>
  </si>
  <si>
    <t>452 D Street</t>
  </si>
  <si>
    <t>110 Franklin Avenue</t>
  </si>
  <si>
    <t>404 S HIGHLANDER HT</t>
  </si>
  <si>
    <t xml:space="preserve"> Price: $165000</t>
  </si>
  <si>
    <t>Evaluation Range: $160,000-$165,000</t>
  </si>
  <si>
    <t>Target Price: $165,000</t>
  </si>
  <si>
    <t>ASCU, 3 Bedrooms, 2 Bathrooms,  Any Price, Past Year Sales</t>
  </si>
  <si>
    <t>$160,000 - $165,000</t>
  </si>
  <si>
    <t>If you have any further questions regarding this information, please feel free to contact 
me at 724.933.8500 ext. 8663.</t>
  </si>
  <si>
    <t xml:space="preserve">I apply the criteria listed above to produce a selection of homes that compare very closely to the subject property.  
On the following pages you will find a summary of the important results of our research, an MLS page for each of the comparable homes selected for our analysis, and statistical data categorized by the Active, Contingent, Under Agreement, and Sold statuses. </t>
  </si>
  <si>
    <t>First I identify the geographical area from which to select comparable homes. Depending on the market in the area, I may either choose to limit the geography to an area closer to the subject property because there is so much activity, or broaden the area because of a lack of activity.  Once the area is determined, I search for comparable homes based on a few key criteria such as the number of bedrooms and bathrooms.</t>
  </si>
  <si>
    <t>I look first at homes that are Active or Contingent, since they best represent the competition our property faces.  Once I have a good understanding of the competition, I look at homes that have been Sold or are Under Agreement.  These homes provide the best evidence of what homes are selling for in the area, and weigh much heavier than the active homes in determining  a list price.</t>
  </si>
  <si>
    <t xml:space="preserve">I prepare a customized </t>
  </si>
  <si>
    <t xml:space="preserve"> to aid Buyers in arriving at a market-competitive offer to purchase a property. Our evaluation may include many separate analyses to arrive at a recommended offer competitive with current market prices in a given area. It acknowledges the desired home's distinctive features, and increases the probability that a reasonable offer will be accepted by the sellers. Our experienced researcher draws on data from multiple sources to conduct each of the analyses listed and described below.  Many factors influence our decisions regarding which analyses will be weighted most heavily in setting the target price.  We welcome your questions, and will be pleased to explain this </t>
  </si>
  <si>
    <t xml:space="preserve"> to establish a market-competitive selling price for each of our listings. My evaluation may include many separate analyses to arrive at a recommended listing price competitive with current market prices in a given area. It acknowledges a home's distinctive features that should attract interested buyers, and increases the probability that I will sell homes at the correct price. I draw on data from multiple sources to conduct each of the analyses listed and described below.  Many factors influence my decisions regarding which analyses will be weighted most heavily in setting the price for my homes.  I welcome your questions, and will be pleased to explain this </t>
  </si>
  <si>
    <t>The CMA evaluates homes in an area that have comparable characteristics to the subject property.  I typically research homes by school district or area, and look at the number of bedrooms and bathrooms and countless other characteristics that determine a home's value, such as a finished lower level or an attached garage.  My analysis includes homes that are Active, Contingent, Under Agreement, and -- most importantly -- ones that have Sold  to determine the nature of the competitive market in the area and the types of homes that are selling.  Of all my methods of analysis, the CMA carries the most weight in determining the target price.</t>
  </si>
  <si>
    <t>This method assesses multiple past sales in the subject property's subdivision, adjoining streets, or in a several-block radius to determine the average annual appreciation or depreciation in property values in the area.  Appreciation or depreciation is defined as a change in value over time, and can be due to a number of factors such as new roadways, new access to shopping centers, or a change in the average price of homes being built in the area.  To arrive at an annual percentage increase or decrease, I look at several homes that have sold at least twice in the past ten years.  I compare the two sale prices and sale dates to arrive at an estimate of the change in each home's market value.  I then apply the average change in value for all the homes sampled to estimate a change in value for the subject property since the date it was purchased.</t>
  </si>
  <si>
    <t>It is a common mistake for home owners or prospective buyers to assume that the assessed value of a home reflects its true value or the price at which it would sell.  Assessed values (sometimes referred to as Market Values) are used primarily for determining property taxes and are typically outdated.  For example, the assessed values for homes in Allegheny County are from assessments conducted in 2001, and may not be reflective of current home values.  Even if outdated, assessed values can be useful in calculating the current value of a home.  Since assessments are typically conducted for all the homes in a given area during the same year, the assessed value for one home can be used for comparison to another home.  My research methodology identifies homes that sold within an area within the past year and compares the prices at which they sold to their assessed values.  For each home, I calculate a percentage ratio of the sold price to the assessed value.  Then I apply the high, low and average percentage ratios from our sample of homes to the subject property's current assessed value to calculate a target price and a price range.</t>
  </si>
  <si>
    <t>The CMA evaluates homes in an area that have comparable characteristics to the subject property.  I typically research homes by school district or area, and look at the number of bedrooms and bathrooms and countless other characteristics that determine a home's value, such as a finished lower level or an attached garage.  My analysis includes homes that are Active, Contingent, Under Agreement, and -- most importantly -- ones that have Sold  to determine the nature of the competitive market in the area and the types of homes that are selling.  Of all our methods of analysis, the CMA carries the most weight in determining the correct listing price.</t>
  </si>
  <si>
    <t>It is a common mistake for home owners or prospective buyers to assume that the assessed value of a home reflects its true value or the price at which it would sell.  Assessed values (sometimes referred to as Market Values) are used primarily for determining property taxes and are typically outdated.  For example, the assessed values for homes in Allegheny County are from assessments conducted in 2001, and may not be reflective of current home values.  Even if outdated, assessed values can be useful in calculating the current value of a home.  Since assessments are typically conducted for all the homes in a given area during the same year, the assessed value for one home can be used for comparison to another home.  My research methodology identifies homes that sold within an area within the past year and compares the prices at which they sold to their assessed values.  For each home, we calculate a percentage ratio of the sold price to the assessed value.  Then I apply the high, low and average percentage ratios from our sample of homes to the subject property's current assessed value to calculate a listing price and a price range.</t>
  </si>
  <si>
    <t>6 Barrington Dr</t>
  </si>
  <si>
    <t>Appreciation or depreciation is defined as a change in value over time, and can be due to a number of factors such as new roadways, new access to shopping centers, or a change in the average price of homes being built in the area.  To arrive at an annual percentage increase or decrease, I look at several homes that have sold at least twice in the past ten years.  I compare the two sale prices and sale dates to arrive at an estimate of the change in each home's market value.  I then apply the average annual change in value for all the homes sampled to estimate a change in value for the subject property since the date it was purchased.</t>
  </si>
  <si>
    <t>For this research, I look at homes in the neighborhood that have sold at least two times within the past twelve years.  I try to find at least three homes for comparison.</t>
  </si>
  <si>
    <t>I select a sample of comparable homes in the area of the subject property that have sold within the past year.</t>
  </si>
  <si>
    <t>This analysis rests on the assumption that there is a relationship between the assessed value of a home and the price at which it sells.  Assessed values (sometimes referred to as Market Values) are used primarily for determining property taxes and are usually outdated.  They can serve a useful purpose, however.  Since assessments are typically conducted for all the homes in a given area during the same year, the assessed value for one home can be used for comparison to another home.  My research methodology identifies homes that sold in the area within the past year and compares the prices at which they sold to their assessed values.
To begin the analysis, the assessed value, list price (original asking price), and final sale price for each of the comparable homes selected are entered into a table.  I also include for your reference the number of days each home was on the market (DOM), which is the lapsed time between the date the home was listed and the date on which it went under agreement.  A percentage ratio is determined by dividing each home's sale price by its assessed value.  Then I use the low, median, average, and high percentages to "back into" an estimated sale price and price range for the subject property based on its current assessed value.
The table on the following page summarizes our research and calculations.</t>
  </si>
  <si>
    <t>I utilize two of the most popular internet sites for researching real estate: Eppraisal and Zillow.</t>
  </si>
  <si>
    <t>I have evaluated numerous real estate internet sites to select those that, in our estimate, provide the most credible and reliable information.  Each site treats its research methodologies and data sources as proprietary, so we are limited in our ability to assess the quality of their research and analyses.  However, when I compare the sites to one another or compare their recommended listing prices to our own and to actual sale prices, we see differences that are significant enough to cause us concern.  Many buyers and sellers who do their own research utilize these free internet sites, so I feel it is in our best interest to know what they recommend as a target price for each of my listings.
On the following page we provide internet estimates from each of the following two sites:</t>
  </si>
  <si>
    <r>
      <t>March 26th 201</t>
    </r>
    <r>
      <rPr>
        <sz val="10"/>
        <rFont val="Arial"/>
      </rPr>
      <t>4</t>
    </r>
  </si>
</sst>
</file>

<file path=xl/styles.xml><?xml version="1.0" encoding="utf-8"?>
<styleSheet xmlns="http://schemas.openxmlformats.org/spreadsheetml/2006/main" xmlns:mc="http://schemas.openxmlformats.org/markup-compatibility/2006" xmlns:x14ac="http://schemas.microsoft.com/office/spreadsheetml/2009/9/ac" mc:Ignorable="x14ac">
  <numFmts count="10">
    <numFmt numFmtId="164" formatCode="&quot;$&quot;#,##0_);[Red]\(&quot;$&quot;#,##0\)"/>
    <numFmt numFmtId="165" formatCode="_(&quot;$&quot;* #,##0.00_);_(&quot;$&quot;* \(#,##0.00\);_(&quot;$&quot;* &quot;-&quot;??_);_(@_)"/>
    <numFmt numFmtId="166" formatCode="_(* #,##0.00_);_(* \(#,##0.00\);_(* &quot;-&quot;??_);_(@_)"/>
    <numFmt numFmtId="167" formatCode="&quot;$&quot;#,##0.00"/>
    <numFmt numFmtId="168" formatCode="0.0%"/>
    <numFmt numFmtId="169" formatCode="_(* #,##0_);_(* \(#,##0\);_(* &quot;-&quot;??_);_(@_)"/>
    <numFmt numFmtId="170" formatCode="_(&quot;$&quot;* #,##0_);_(&quot;$&quot;* \(#,##0\);_(&quot;$&quot;* &quot;-&quot;??_);_(@_)"/>
    <numFmt numFmtId="171" formatCode="&quot;$&quot;#,##0"/>
    <numFmt numFmtId="172" formatCode="[$-409]mmmm\ d\,\ yyyy;@"/>
    <numFmt numFmtId="173" formatCode="0.0000"/>
  </numFmts>
  <fonts count="29" x14ac:knownFonts="1">
    <font>
      <sz val="10"/>
      <name val="Arial"/>
    </font>
    <font>
      <sz val="10"/>
      <name val="Arial"/>
    </font>
    <font>
      <sz val="8"/>
      <name val="Arial"/>
      <family val="2"/>
    </font>
    <font>
      <b/>
      <sz val="14"/>
      <name val="Arial"/>
      <family val="2"/>
    </font>
    <font>
      <b/>
      <sz val="20"/>
      <name val="Arial"/>
      <family val="2"/>
    </font>
    <font>
      <sz val="12"/>
      <name val="Arial"/>
      <family val="2"/>
    </font>
    <font>
      <b/>
      <sz val="22"/>
      <name val="Arial"/>
      <family val="2"/>
    </font>
    <font>
      <b/>
      <sz val="18"/>
      <name val="Arial"/>
      <family val="2"/>
    </font>
    <font>
      <b/>
      <sz val="16"/>
      <name val="Arial"/>
      <family val="2"/>
    </font>
    <font>
      <sz val="14"/>
      <name val="Arial"/>
      <family val="2"/>
    </font>
    <font>
      <sz val="14"/>
      <name val="Arial"/>
      <family val="2"/>
    </font>
    <font>
      <u/>
      <sz val="14"/>
      <name val="Arial"/>
      <family val="2"/>
    </font>
    <font>
      <sz val="10"/>
      <name val="Arial"/>
      <family val="2"/>
    </font>
    <font>
      <b/>
      <sz val="10"/>
      <name val="Arial"/>
      <family val="2"/>
    </font>
    <font>
      <b/>
      <sz val="12"/>
      <name val="Arial"/>
      <family val="2"/>
    </font>
    <font>
      <sz val="12"/>
      <name val="Arial"/>
      <family val="2"/>
    </font>
    <font>
      <b/>
      <sz val="24"/>
      <name val="Arial"/>
      <family val="2"/>
    </font>
    <font>
      <b/>
      <u/>
      <sz val="12"/>
      <name val="Arial"/>
      <family val="2"/>
    </font>
    <font>
      <sz val="16"/>
      <name val="Arial"/>
      <family val="2"/>
    </font>
    <font>
      <b/>
      <sz val="36"/>
      <name val="Arial"/>
      <family val="2"/>
    </font>
    <font>
      <sz val="20"/>
      <name val="Arial"/>
      <family val="2"/>
    </font>
    <font>
      <sz val="18"/>
      <name val="Arial"/>
      <family val="2"/>
    </font>
    <font>
      <sz val="22"/>
      <name val="Arial"/>
      <family val="2"/>
    </font>
    <font>
      <sz val="26"/>
      <name val="Arial"/>
      <family val="2"/>
    </font>
    <font>
      <b/>
      <sz val="26"/>
      <name val="Arial"/>
      <family val="2"/>
    </font>
    <font>
      <sz val="12"/>
      <name val="Arial"/>
    </font>
    <font>
      <i/>
      <sz val="12"/>
      <name val="Arial"/>
      <family val="2"/>
    </font>
    <font>
      <sz val="10"/>
      <color theme="0"/>
      <name val="Arial"/>
      <family val="2"/>
    </font>
    <font>
      <b/>
      <sz val="12"/>
      <color theme="0"/>
      <name val="Arial"/>
      <family val="2"/>
    </font>
  </fonts>
  <fills count="8">
    <fill>
      <patternFill patternType="none"/>
    </fill>
    <fill>
      <patternFill patternType="gray125"/>
    </fill>
    <fill>
      <patternFill patternType="solid">
        <fgColor indexed="10"/>
        <bgColor indexed="64"/>
      </patternFill>
    </fill>
    <fill>
      <patternFill patternType="solid">
        <fgColor indexed="9"/>
        <bgColor indexed="64"/>
      </patternFill>
    </fill>
    <fill>
      <patternFill patternType="solid">
        <fgColor indexed="43"/>
        <bgColor indexed="64"/>
      </patternFill>
    </fill>
    <fill>
      <patternFill patternType="solid">
        <fgColor rgb="FFFF0000"/>
        <bgColor indexed="64"/>
      </patternFill>
    </fill>
    <fill>
      <patternFill patternType="solid">
        <fgColor rgb="FFFFFF99"/>
        <bgColor indexed="64"/>
      </patternFill>
    </fill>
    <fill>
      <patternFill patternType="solid">
        <fgColor rgb="FFFFFF00"/>
        <bgColor indexed="64"/>
      </patternFill>
    </fill>
  </fills>
  <borders count="57">
    <border>
      <left/>
      <right/>
      <top/>
      <bottom/>
      <diagonal/>
    </border>
    <border>
      <left/>
      <right/>
      <top/>
      <bottom style="thick">
        <color indexed="22"/>
      </bottom>
      <diagonal/>
    </border>
    <border>
      <left/>
      <right/>
      <top style="medium">
        <color auto="1"/>
      </top>
      <bottom/>
      <diagonal/>
    </border>
    <border>
      <left/>
      <right/>
      <top/>
      <bottom style="medium">
        <color auto="1"/>
      </bottom>
      <diagonal/>
    </border>
    <border>
      <left/>
      <right style="medium">
        <color auto="1"/>
      </right>
      <top style="medium">
        <color auto="1"/>
      </top>
      <bottom/>
      <diagonal/>
    </border>
    <border>
      <left/>
      <right style="medium">
        <color auto="1"/>
      </right>
      <top/>
      <bottom style="medium">
        <color auto="1"/>
      </bottom>
      <diagonal/>
    </border>
    <border>
      <left style="medium">
        <color auto="1"/>
      </left>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style="thin">
        <color auto="1"/>
      </left>
      <right/>
      <top style="thin">
        <color indexed="22"/>
      </top>
      <bottom style="thin">
        <color indexed="22"/>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indexed="55"/>
      </bottom>
      <diagonal/>
    </border>
    <border>
      <left/>
      <right/>
      <top style="thin">
        <color auto="1"/>
      </top>
      <bottom style="thin">
        <color indexed="55"/>
      </bottom>
      <diagonal/>
    </border>
    <border>
      <left/>
      <right style="thin">
        <color auto="1"/>
      </right>
      <top style="thin">
        <color auto="1"/>
      </top>
      <bottom style="thin">
        <color indexed="55"/>
      </bottom>
      <diagonal/>
    </border>
    <border>
      <left/>
      <right/>
      <top style="thin">
        <color indexed="22"/>
      </top>
      <bottom style="thin">
        <color indexed="22"/>
      </bottom>
      <diagonal/>
    </border>
    <border>
      <left/>
      <right style="thin">
        <color auto="1"/>
      </right>
      <top style="thin">
        <color indexed="22"/>
      </top>
      <bottom style="thin">
        <color indexed="22"/>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style="thick">
        <color indexed="22"/>
      </left>
      <right style="thick">
        <color auto="1"/>
      </right>
      <top style="thick">
        <color indexed="22"/>
      </top>
      <bottom/>
      <diagonal/>
    </border>
    <border>
      <left style="thick">
        <color indexed="22"/>
      </left>
      <right style="thick">
        <color auto="1"/>
      </right>
      <top/>
      <bottom/>
      <diagonal/>
    </border>
    <border>
      <left style="thick">
        <color indexed="22"/>
      </left>
      <right style="thick">
        <color auto="1"/>
      </right>
      <top/>
      <bottom style="thick">
        <color auto="1"/>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auto="1"/>
      </bottom>
      <diagonal/>
    </border>
    <border>
      <left/>
      <right/>
      <top/>
      <bottom style="thick">
        <color auto="1"/>
      </bottom>
      <diagonal/>
    </border>
    <border>
      <left/>
      <right style="thick">
        <color indexed="22"/>
      </right>
      <top/>
      <bottom style="thick">
        <color auto="1"/>
      </bottom>
      <diagonal/>
    </border>
    <border>
      <left style="thick">
        <color indexed="22"/>
      </left>
      <right style="thick">
        <color auto="1"/>
      </right>
      <top/>
      <bottom style="thick">
        <color indexed="22"/>
      </bottom>
      <diagonal/>
    </border>
    <border>
      <left style="thick">
        <color indexed="22"/>
      </left>
      <right/>
      <top/>
      <bottom style="thick">
        <color indexed="22"/>
      </bottom>
      <diagonal/>
    </border>
    <border>
      <left/>
      <right style="thick">
        <color indexed="22"/>
      </right>
      <top/>
      <bottom style="thick">
        <color indexed="22"/>
      </bottom>
      <diagonal/>
    </border>
    <border>
      <left style="thick">
        <color indexed="22"/>
      </left>
      <right style="thick">
        <color indexed="22"/>
      </right>
      <top style="thick">
        <color indexed="22"/>
      </top>
      <bottom/>
      <diagonal/>
    </border>
    <border>
      <left style="thick">
        <color indexed="22"/>
      </left>
      <right style="thick">
        <color indexed="22"/>
      </right>
      <top/>
      <bottom/>
      <diagonal/>
    </border>
    <border>
      <left style="thick">
        <color indexed="22"/>
      </left>
      <right style="thick">
        <color indexed="22"/>
      </right>
      <top/>
      <bottom style="thick">
        <color indexed="22"/>
      </bottom>
      <diagonal/>
    </border>
    <border>
      <left style="thick">
        <color auto="1"/>
      </left>
      <right/>
      <top style="thick">
        <color indexed="22"/>
      </top>
      <bottom/>
      <diagonal/>
    </border>
    <border>
      <left style="thick">
        <color auto="1"/>
      </left>
      <right/>
      <top/>
      <bottom/>
      <diagonal/>
    </border>
    <border>
      <left style="thick">
        <color auto="1"/>
      </left>
      <right/>
      <top/>
      <bottom style="thick">
        <color indexed="22"/>
      </bottom>
      <diagonal/>
    </border>
    <border>
      <left style="thick">
        <color indexed="22"/>
      </left>
      <right style="thick">
        <color auto="1"/>
      </right>
      <top style="thick">
        <color auto="1"/>
      </top>
      <bottom/>
      <diagonal/>
    </border>
    <border>
      <left style="thick">
        <color auto="1"/>
      </left>
      <right style="thick">
        <color indexed="22"/>
      </right>
      <top style="thick">
        <color auto="1"/>
      </top>
      <bottom/>
      <diagonal/>
    </border>
    <border>
      <left style="thick">
        <color indexed="22"/>
      </left>
      <right style="thick">
        <color indexed="22"/>
      </right>
      <top style="thick">
        <color auto="1"/>
      </top>
      <bottom/>
      <diagonal/>
    </border>
    <border>
      <left style="thick">
        <color auto="1"/>
      </left>
      <right style="thick">
        <color indexed="22"/>
      </right>
      <top/>
      <bottom/>
      <diagonal/>
    </border>
    <border>
      <left style="thick">
        <color auto="1"/>
      </left>
      <right style="thick">
        <color indexed="22"/>
      </right>
      <top/>
      <bottom style="thick">
        <color indexed="22"/>
      </bottom>
      <diagonal/>
    </border>
    <border>
      <left style="thick">
        <color indexed="22"/>
      </left>
      <right style="thick">
        <color indexed="22"/>
      </right>
      <top/>
      <bottom style="thick">
        <color auto="1"/>
      </bottom>
      <diagonal/>
    </border>
    <border>
      <left style="thick">
        <color auto="1"/>
      </left>
      <right/>
      <top/>
      <bottom style="thick">
        <color auto="1"/>
      </bottom>
      <diagonal/>
    </border>
    <border>
      <left style="thin">
        <color auto="1"/>
      </left>
      <right style="thin">
        <color auto="1"/>
      </right>
      <top style="thin">
        <color auto="1"/>
      </top>
      <bottom style="thin">
        <color auto="1"/>
      </bottom>
      <diagonal/>
    </border>
    <border>
      <left style="thin">
        <color auto="1"/>
      </left>
      <right/>
      <top style="thin">
        <color indexed="55"/>
      </top>
      <bottom/>
      <diagonal/>
    </border>
    <border>
      <left/>
      <right/>
      <top style="thin">
        <color indexed="55"/>
      </top>
      <bottom/>
      <diagonal/>
    </border>
    <border>
      <left/>
      <right style="thin">
        <color auto="1"/>
      </right>
      <top style="thin">
        <color indexed="55"/>
      </top>
      <bottom/>
      <diagonal/>
    </border>
  </borders>
  <cellStyleXfs count="4">
    <xf numFmtId="0" fontId="0" fillId="0" borderId="0"/>
    <xf numFmtId="166" fontId="1" fillId="0" borderId="0" applyFont="0" applyFill="0" applyBorder="0" applyAlignment="0" applyProtection="0"/>
    <xf numFmtId="165" fontId="1" fillId="0" borderId="0" applyFont="0" applyFill="0" applyBorder="0" applyAlignment="0" applyProtection="0"/>
    <xf numFmtId="9" fontId="1" fillId="0" borderId="0" applyFont="0" applyFill="0" applyBorder="0" applyAlignment="0" applyProtection="0"/>
  </cellStyleXfs>
  <cellXfs count="408">
    <xf numFmtId="0" fontId="0" fillId="0" borderId="0" xfId="0"/>
    <xf numFmtId="0" fontId="3" fillId="0" borderId="0" xfId="0" applyFont="1" applyAlignment="1"/>
    <xf numFmtId="0" fontId="0" fillId="0" borderId="0" xfId="0" applyAlignment="1"/>
    <xf numFmtId="0" fontId="0" fillId="0" borderId="0" xfId="0" applyBorder="1" applyAlignment="1"/>
    <xf numFmtId="0" fontId="5" fillId="0" borderId="0" xfId="0" applyFont="1" applyBorder="1" applyAlignment="1"/>
    <xf numFmtId="0" fontId="5" fillId="0" borderId="0" xfId="0" applyFont="1"/>
    <xf numFmtId="0" fontId="5" fillId="0" borderId="0" xfId="0" applyFont="1" applyAlignment="1"/>
    <xf numFmtId="0" fontId="5" fillId="0" borderId="0" xfId="0" applyFont="1" applyAlignment="1">
      <alignment vertical="top"/>
    </xf>
    <xf numFmtId="0" fontId="10" fillId="0" borderId="0" xfId="0" applyFont="1" applyBorder="1" applyAlignment="1"/>
    <xf numFmtId="0" fontId="5" fillId="0" borderId="0" xfId="0" applyFont="1" applyAlignment="1">
      <alignment horizontal="left" vertical="top"/>
    </xf>
    <xf numFmtId="0" fontId="10" fillId="0" borderId="0" xfId="0" applyFont="1"/>
    <xf numFmtId="0" fontId="10" fillId="0" borderId="0" xfId="0" applyFont="1" applyAlignment="1"/>
    <xf numFmtId="0" fontId="10" fillId="0" borderId="0" xfId="0" applyFont="1" applyBorder="1" applyAlignment="1">
      <alignment horizontal="left"/>
    </xf>
    <xf numFmtId="0" fontId="10" fillId="0" borderId="0" xfId="0" applyFont="1" applyBorder="1" applyAlignment="1">
      <alignment horizontal="left" vertical="top"/>
    </xf>
    <xf numFmtId="0" fontId="8" fillId="0" borderId="0" xfId="0" applyFont="1" applyAlignment="1"/>
    <xf numFmtId="0" fontId="9" fillId="0" borderId="0" xfId="0" applyFont="1" applyBorder="1" applyAlignment="1">
      <alignment vertical="center"/>
    </xf>
    <xf numFmtId="0" fontId="12" fillId="0" borderId="0" xfId="0" applyFont="1"/>
    <xf numFmtId="0" fontId="9" fillId="0" borderId="0" xfId="0" applyFont="1" applyAlignment="1">
      <alignment vertical="center"/>
    </xf>
    <xf numFmtId="0" fontId="12" fillId="0" borderId="0" xfId="0" applyFont="1" applyBorder="1" applyAlignment="1">
      <alignment horizontal="center" vertical="center"/>
    </xf>
    <xf numFmtId="2" fontId="12" fillId="0" borderId="0" xfId="0" applyNumberFormat="1" applyFont="1" applyBorder="1" applyAlignment="1">
      <alignment horizontal="center" vertical="center"/>
    </xf>
    <xf numFmtId="3" fontId="12" fillId="0" borderId="0" xfId="0" applyNumberFormat="1" applyFont="1" applyBorder="1" applyAlignment="1">
      <alignment horizontal="center" vertical="center"/>
    </xf>
    <xf numFmtId="2" fontId="12" fillId="0" borderId="0" xfId="0" applyNumberFormat="1" applyFont="1" applyBorder="1" applyAlignment="1">
      <alignment horizontal="center" vertical="center" wrapText="1"/>
    </xf>
    <xf numFmtId="0" fontId="14" fillId="0" borderId="0" xfId="0" applyFont="1" applyBorder="1" applyAlignment="1" applyProtection="1">
      <alignment vertical="center"/>
      <protection locked="0"/>
    </xf>
    <xf numFmtId="1" fontId="14" fillId="0" borderId="0" xfId="0" applyNumberFormat="1" applyFont="1" applyBorder="1" applyAlignment="1" applyProtection="1">
      <alignment vertical="center"/>
    </xf>
    <xf numFmtId="9" fontId="14" fillId="0" borderId="0" xfId="3" applyNumberFormat="1" applyFont="1" applyBorder="1" applyAlignment="1" applyProtection="1">
      <alignment vertical="center"/>
    </xf>
    <xf numFmtId="3" fontId="0" fillId="0" borderId="0" xfId="0" applyNumberFormat="1"/>
    <xf numFmtId="14" fontId="0" fillId="0" borderId="0" xfId="0" applyNumberFormat="1"/>
    <xf numFmtId="0" fontId="14" fillId="0" borderId="0" xfId="0" applyFont="1" applyAlignment="1">
      <alignment vertical="center"/>
    </xf>
    <xf numFmtId="0" fontId="11" fillId="0" borderId="0" xfId="0" applyFont="1" applyBorder="1" applyAlignment="1">
      <alignment horizontal="center" vertical="center"/>
    </xf>
    <xf numFmtId="0" fontId="8" fillId="0" borderId="0" xfId="0" applyFont="1"/>
    <xf numFmtId="0" fontId="9" fillId="0" borderId="2" xfId="0" applyFont="1" applyBorder="1" applyAlignment="1">
      <alignment vertical="center"/>
    </xf>
    <xf numFmtId="0" fontId="9" fillId="0" borderId="3" xfId="0" applyFont="1" applyBorder="1" applyAlignment="1">
      <alignment vertical="center"/>
    </xf>
    <xf numFmtId="0" fontId="10" fillId="0" borderId="0" xfId="0" applyFont="1" applyAlignment="1">
      <alignment vertical="top" wrapText="1"/>
    </xf>
    <xf numFmtId="0" fontId="10" fillId="0" borderId="0" xfId="0" applyFont="1" applyBorder="1" applyAlignment="1">
      <alignment vertical="top" wrapText="1"/>
    </xf>
    <xf numFmtId="0" fontId="9" fillId="0" borderId="0" xfId="0" applyFont="1" applyBorder="1" applyAlignment="1">
      <alignment vertical="top" wrapText="1"/>
    </xf>
    <xf numFmtId="0" fontId="8" fillId="0" borderId="0" xfId="0" applyFont="1" applyBorder="1" applyAlignment="1">
      <alignment horizontal="left"/>
    </xf>
    <xf numFmtId="0" fontId="7" fillId="0" borderId="0" xfId="0" applyFont="1" applyAlignment="1">
      <alignment horizontal="center" vertical="center"/>
    </xf>
    <xf numFmtId="0" fontId="3" fillId="0" borderId="0" xfId="0" applyFont="1" applyBorder="1" applyAlignment="1">
      <alignment horizontal="left"/>
    </xf>
    <xf numFmtId="0" fontId="8" fillId="0" borderId="0" xfId="0" applyFont="1" applyAlignment="1">
      <alignment horizontal="center" vertical="center"/>
    </xf>
    <xf numFmtId="0" fontId="9" fillId="0" borderId="4" xfId="0" applyFont="1" applyBorder="1" applyAlignment="1">
      <alignment vertical="center"/>
    </xf>
    <xf numFmtId="0" fontId="9" fillId="0" borderId="5" xfId="0" applyFont="1" applyBorder="1" applyAlignment="1">
      <alignment vertical="center"/>
    </xf>
    <xf numFmtId="0" fontId="22" fillId="0" borderId="0" xfId="0" applyFont="1" applyAlignment="1">
      <alignment vertical="top" wrapText="1"/>
    </xf>
    <xf numFmtId="0" fontId="22" fillId="0" borderId="0" xfId="0" applyFont="1" applyAlignment="1">
      <alignment vertical="center" wrapText="1"/>
    </xf>
    <xf numFmtId="0" fontId="10" fillId="0" borderId="0" xfId="0" applyFont="1" applyBorder="1" applyAlignment="1">
      <alignment horizontal="center"/>
    </xf>
    <xf numFmtId="0" fontId="14" fillId="0" borderId="0" xfId="0" applyFont="1" applyAlignment="1">
      <alignment horizontal="center" vertical="center"/>
    </xf>
    <xf numFmtId="0" fontId="16" fillId="0" borderId="0" xfId="0" applyFont="1" applyAlignment="1">
      <alignment horizontal="center" vertical="center"/>
    </xf>
    <xf numFmtId="0" fontId="3" fillId="0" borderId="0" xfId="0" applyFont="1" applyAlignment="1">
      <alignment horizontal="left"/>
    </xf>
    <xf numFmtId="0" fontId="3" fillId="0" borderId="0" xfId="0" applyFont="1" applyAlignment="1">
      <alignment horizontal="center" vertical="center"/>
    </xf>
    <xf numFmtId="0" fontId="0" fillId="0" borderId="0" xfId="0" applyAlignment="1">
      <alignment horizontal="left"/>
    </xf>
    <xf numFmtId="0" fontId="22" fillId="0" borderId="0" xfId="0" applyFont="1" applyAlignment="1">
      <alignment horizontal="right" vertical="center" wrapText="1"/>
    </xf>
    <xf numFmtId="0" fontId="5" fillId="0" borderId="0" xfId="0" applyFont="1" applyAlignment="1">
      <alignment horizontal="center" vertical="center"/>
    </xf>
    <xf numFmtId="0" fontId="9" fillId="0" borderId="0" xfId="0" applyFont="1" applyBorder="1" applyAlignment="1">
      <alignment horizontal="left" vertical="top"/>
    </xf>
    <xf numFmtId="0" fontId="18" fillId="0" borderId="0" xfId="0" applyFont="1" applyAlignment="1">
      <alignment vertical="center" wrapText="1"/>
    </xf>
    <xf numFmtId="164" fontId="6" fillId="0" borderId="0" xfId="0" applyNumberFormat="1" applyFont="1" applyAlignment="1">
      <alignment horizontal="center" vertical="center" wrapText="1"/>
    </xf>
    <xf numFmtId="164" fontId="10" fillId="0" borderId="0" xfId="0" applyNumberFormat="1" applyFont="1" applyBorder="1" applyAlignment="1">
      <alignment horizontal="center"/>
    </xf>
    <xf numFmtId="0" fontId="8" fillId="0" borderId="0" xfId="0" applyFont="1" applyBorder="1" applyAlignment="1">
      <alignment horizontal="left" vertical="center"/>
    </xf>
    <xf numFmtId="0" fontId="10" fillId="0" borderId="0" xfId="0" applyFont="1" applyAlignment="1">
      <alignment horizontal="left"/>
    </xf>
    <xf numFmtId="0" fontId="8" fillId="0" borderId="0" xfId="0" applyFont="1" applyBorder="1" applyAlignment="1">
      <alignment vertical="center"/>
    </xf>
    <xf numFmtId="0" fontId="7" fillId="0" borderId="0" xfId="0" applyFont="1" applyAlignment="1">
      <alignment vertical="center"/>
    </xf>
    <xf numFmtId="0" fontId="3" fillId="0" borderId="0" xfId="0" applyFont="1" applyAlignment="1">
      <alignment vertical="center"/>
    </xf>
    <xf numFmtId="0" fontId="8" fillId="0" borderId="0" xfId="0" applyFont="1" applyAlignment="1">
      <alignment vertical="center"/>
    </xf>
    <xf numFmtId="0" fontId="16" fillId="0" borderId="0" xfId="0" applyFont="1" applyAlignment="1">
      <alignment vertical="center"/>
    </xf>
    <xf numFmtId="0" fontId="9" fillId="0" borderId="0" xfId="0" applyFont="1" applyBorder="1" applyAlignment="1">
      <alignment horizontal="center" vertical="center"/>
    </xf>
    <xf numFmtId="0" fontId="10" fillId="0" borderId="0" xfId="0" applyFont="1" applyBorder="1" applyAlignment="1">
      <alignment vertical="center"/>
    </xf>
    <xf numFmtId="0" fontId="10" fillId="0" borderId="0" xfId="0" applyFont="1" applyBorder="1" applyAlignment="1">
      <alignment horizontal="left" vertical="center"/>
    </xf>
    <xf numFmtId="164" fontId="10" fillId="0" borderId="0" xfId="0" applyNumberFormat="1" applyFont="1" applyBorder="1" applyAlignment="1">
      <alignment horizontal="center" vertical="center"/>
    </xf>
    <xf numFmtId="0" fontId="10" fillId="0" borderId="0" xfId="0" applyFont="1" applyBorder="1" applyAlignment="1">
      <alignment horizontal="center" vertical="center"/>
    </xf>
    <xf numFmtId="0" fontId="10" fillId="0" borderId="0" xfId="0" applyFont="1" applyAlignment="1">
      <alignment horizontal="left" vertical="center"/>
    </xf>
    <xf numFmtId="0" fontId="10" fillId="0" borderId="0" xfId="0" applyFont="1" applyAlignment="1">
      <alignment horizontal="center" vertical="center"/>
    </xf>
    <xf numFmtId="0" fontId="0" fillId="0" borderId="0" xfId="0" applyAlignment="1">
      <alignment vertical="center"/>
    </xf>
    <xf numFmtId="0" fontId="7" fillId="0" borderId="0" xfId="0" applyFont="1" applyBorder="1" applyAlignment="1">
      <alignment horizontal="center" vertical="center"/>
    </xf>
    <xf numFmtId="0" fontId="13" fillId="0" borderId="0" xfId="0" applyFont="1" applyAlignment="1">
      <alignment vertical="center"/>
    </xf>
    <xf numFmtId="170" fontId="3" fillId="0" borderId="0" xfId="2" applyNumberFormat="1" applyFont="1" applyBorder="1" applyAlignment="1">
      <alignment vertical="center"/>
    </xf>
    <xf numFmtId="170" fontId="7" fillId="0" borderId="0" xfId="2" applyNumberFormat="1" applyFont="1" applyBorder="1" applyAlignment="1">
      <alignment horizontal="center" vertical="center"/>
    </xf>
    <xf numFmtId="0" fontId="9" fillId="0" borderId="6" xfId="0" applyFont="1" applyBorder="1" applyAlignment="1">
      <alignment vertical="center"/>
    </xf>
    <xf numFmtId="0" fontId="5" fillId="0" borderId="2" xfId="0" applyFont="1" applyBorder="1" applyAlignment="1">
      <alignment vertical="center"/>
    </xf>
    <xf numFmtId="0" fontId="9" fillId="0" borderId="7" xfId="0" applyFont="1" applyBorder="1" applyAlignment="1">
      <alignment vertical="center"/>
    </xf>
    <xf numFmtId="0" fontId="9" fillId="0" borderId="8" xfId="0" applyFont="1" applyBorder="1" applyAlignment="1">
      <alignment vertical="center"/>
    </xf>
    <xf numFmtId="0" fontId="3" fillId="0" borderId="7" xfId="0" applyFont="1" applyBorder="1" applyAlignment="1">
      <alignment horizontal="center" vertical="center"/>
    </xf>
    <xf numFmtId="0" fontId="3" fillId="0" borderId="0" xfId="0" applyFont="1" applyBorder="1" applyAlignment="1">
      <alignment horizontal="center" vertical="center"/>
    </xf>
    <xf numFmtId="0" fontId="9" fillId="0" borderId="9" xfId="0" applyFont="1" applyBorder="1" applyAlignment="1">
      <alignment vertical="center"/>
    </xf>
    <xf numFmtId="170" fontId="5" fillId="0" borderId="3" xfId="2" applyNumberFormat="1" applyFont="1" applyBorder="1" applyAlignment="1">
      <alignment vertical="center"/>
    </xf>
    <xf numFmtId="0" fontId="5" fillId="0" borderId="3" xfId="0" applyFont="1" applyBorder="1" applyAlignment="1">
      <alignment vertical="center"/>
    </xf>
    <xf numFmtId="170" fontId="5" fillId="0" borderId="0" xfId="2" applyNumberFormat="1" applyFont="1" applyBorder="1" applyAlignment="1">
      <alignment vertical="center"/>
    </xf>
    <xf numFmtId="0" fontId="5" fillId="0" borderId="0" xfId="0" applyFont="1" applyAlignment="1">
      <alignment vertical="center"/>
    </xf>
    <xf numFmtId="164" fontId="5" fillId="0" borderId="0" xfId="0" applyNumberFormat="1" applyFont="1" applyBorder="1" applyAlignment="1">
      <alignment horizontal="center" vertical="center"/>
    </xf>
    <xf numFmtId="0" fontId="3" fillId="0" borderId="0" xfId="0" applyFont="1" applyBorder="1" applyAlignment="1">
      <alignment vertical="center"/>
    </xf>
    <xf numFmtId="0" fontId="5" fillId="0" borderId="0" xfId="0" applyFont="1" applyBorder="1" applyAlignment="1">
      <alignment vertical="center"/>
    </xf>
    <xf numFmtId="0" fontId="0" fillId="0" borderId="0" xfId="0" applyBorder="1" applyAlignment="1">
      <alignment vertical="center"/>
    </xf>
    <xf numFmtId="170" fontId="10" fillId="0" borderId="0" xfId="2" applyNumberFormat="1" applyFont="1" applyBorder="1" applyAlignment="1">
      <alignment vertical="center"/>
    </xf>
    <xf numFmtId="170" fontId="0" fillId="0" borderId="0" xfId="0" applyNumberFormat="1" applyBorder="1" applyAlignment="1">
      <alignment vertical="center"/>
    </xf>
    <xf numFmtId="170" fontId="1" fillId="0" borderId="0" xfId="2" applyNumberFormat="1" applyBorder="1" applyAlignment="1">
      <alignment vertical="center"/>
    </xf>
    <xf numFmtId="164" fontId="21" fillId="0" borderId="0" xfId="0" applyNumberFormat="1" applyFont="1" applyBorder="1" applyAlignment="1">
      <alignment vertical="center"/>
    </xf>
    <xf numFmtId="0" fontId="18" fillId="0" borderId="0" xfId="0" applyFont="1" applyAlignment="1">
      <alignment vertical="center"/>
    </xf>
    <xf numFmtId="0" fontId="13" fillId="0" borderId="0" xfId="0" applyFont="1" applyBorder="1" applyAlignment="1">
      <alignment vertical="center"/>
    </xf>
    <xf numFmtId="0" fontId="1" fillId="0" borderId="0" xfId="0" applyFont="1" applyBorder="1" applyAlignment="1">
      <alignment vertical="center"/>
    </xf>
    <xf numFmtId="0" fontId="1" fillId="0" borderId="0" xfId="0" applyFont="1" applyBorder="1" applyAlignment="1">
      <alignment horizontal="center" vertical="center"/>
    </xf>
    <xf numFmtId="0" fontId="1" fillId="0" borderId="0" xfId="0" applyFont="1" applyAlignment="1">
      <alignment vertical="center"/>
    </xf>
    <xf numFmtId="0" fontId="14" fillId="0" borderId="0" xfId="0" applyFont="1" applyBorder="1" applyAlignment="1">
      <alignment horizontal="right" vertical="center"/>
    </xf>
    <xf numFmtId="0" fontId="12" fillId="0" borderId="0" xfId="0" applyFont="1" applyBorder="1" applyAlignment="1">
      <alignment vertical="center"/>
    </xf>
    <xf numFmtId="0" fontId="12" fillId="0" borderId="0" xfId="0" applyFont="1" applyAlignment="1">
      <alignment vertical="center"/>
    </xf>
    <xf numFmtId="0" fontId="6" fillId="0" borderId="0" xfId="0" applyFont="1" applyAlignment="1">
      <alignment horizontal="center" vertical="center"/>
    </xf>
    <xf numFmtId="0" fontId="12" fillId="0" borderId="2" xfId="0" applyFont="1" applyBorder="1" applyAlignment="1">
      <alignment vertical="center"/>
    </xf>
    <xf numFmtId="0" fontId="12" fillId="0" borderId="3" xfId="0" applyFont="1" applyBorder="1" applyAlignment="1">
      <alignment vertical="center"/>
    </xf>
    <xf numFmtId="165" fontId="9" fillId="0" borderId="0" xfId="2" applyFont="1" applyBorder="1" applyAlignment="1">
      <alignment vertical="center"/>
    </xf>
    <xf numFmtId="170" fontId="8" fillId="0" borderId="0" xfId="2" applyNumberFormat="1" applyFont="1" applyBorder="1" applyAlignment="1">
      <alignment horizontal="center" vertical="center"/>
    </xf>
    <xf numFmtId="170" fontId="8" fillId="0" borderId="0" xfId="2" applyNumberFormat="1" applyFont="1" applyBorder="1" applyAlignment="1" applyProtection="1">
      <alignment vertical="center"/>
      <protection locked="0"/>
    </xf>
    <xf numFmtId="170" fontId="15" fillId="0" borderId="0" xfId="2" applyNumberFormat="1" applyFont="1" applyBorder="1" applyAlignment="1" applyProtection="1">
      <alignment vertical="center"/>
      <protection locked="0"/>
    </xf>
    <xf numFmtId="170" fontId="14" fillId="0" borderId="0" xfId="2" applyNumberFormat="1" applyFont="1" applyBorder="1" applyAlignment="1" applyProtection="1">
      <alignment vertical="center"/>
      <protection locked="0"/>
    </xf>
    <xf numFmtId="9" fontId="14" fillId="0" borderId="0" xfId="3" applyFont="1" applyBorder="1" applyAlignment="1" applyProtection="1">
      <alignment vertical="center"/>
    </xf>
    <xf numFmtId="0" fontId="15" fillId="0" borderId="0" xfId="0" applyFont="1" applyBorder="1" applyAlignment="1">
      <alignment vertical="center"/>
    </xf>
    <xf numFmtId="0" fontId="14" fillId="0" borderId="0" xfId="0" applyFont="1" applyBorder="1" applyAlignment="1" applyProtection="1">
      <alignment vertical="center"/>
    </xf>
    <xf numFmtId="0" fontId="7" fillId="0" borderId="0" xfId="0" applyFont="1" applyBorder="1" applyAlignment="1">
      <alignment vertical="center"/>
    </xf>
    <xf numFmtId="0" fontId="0" fillId="0" borderId="0" xfId="0" applyAlignment="1">
      <alignment vertical="top" wrapText="1"/>
    </xf>
    <xf numFmtId="0" fontId="0" fillId="0" borderId="0" xfId="0" applyNumberFormat="1"/>
    <xf numFmtId="0" fontId="9" fillId="0" borderId="0" xfId="0" applyFont="1" applyBorder="1" applyAlignment="1">
      <alignment horizontal="right" vertical="center"/>
    </xf>
    <xf numFmtId="0" fontId="9" fillId="0" borderId="0" xfId="0" applyFont="1" applyFill="1" applyBorder="1" applyAlignment="1">
      <alignment horizontal="right" vertical="center"/>
    </xf>
    <xf numFmtId="164" fontId="7" fillId="0" borderId="0" xfId="0" applyNumberFormat="1" applyFont="1" applyBorder="1" applyAlignment="1">
      <alignment vertical="center"/>
    </xf>
    <xf numFmtId="170" fontId="7" fillId="0" borderId="0" xfId="2" applyNumberFormat="1" applyFont="1" applyBorder="1" applyAlignment="1">
      <alignment vertical="center"/>
    </xf>
    <xf numFmtId="164" fontId="5" fillId="0" borderId="2" xfId="0" applyNumberFormat="1" applyFont="1" applyBorder="1" applyAlignment="1">
      <alignment vertical="center"/>
    </xf>
    <xf numFmtId="164" fontId="5" fillId="0" borderId="4" xfId="0" applyNumberFormat="1" applyFont="1" applyBorder="1" applyAlignment="1">
      <alignment vertical="center"/>
    </xf>
    <xf numFmtId="0" fontId="9" fillId="0" borderId="0" xfId="0" applyFont="1" applyFill="1" applyBorder="1" applyAlignment="1">
      <alignment vertical="center"/>
    </xf>
    <xf numFmtId="164" fontId="5" fillId="0" borderId="0" xfId="0" applyNumberFormat="1" applyFont="1" applyBorder="1" applyAlignment="1">
      <alignment vertical="center"/>
    </xf>
    <xf numFmtId="164" fontId="9" fillId="0" borderId="0" xfId="0" applyNumberFormat="1" applyFont="1" applyBorder="1" applyAlignment="1">
      <alignment vertical="center"/>
    </xf>
    <xf numFmtId="164" fontId="9" fillId="0" borderId="8" xfId="0" applyNumberFormat="1" applyFont="1" applyBorder="1" applyAlignment="1">
      <alignment vertical="center"/>
    </xf>
    <xf numFmtId="164" fontId="5" fillId="0" borderId="5" xfId="0" applyNumberFormat="1" applyFont="1" applyBorder="1" applyAlignment="1">
      <alignment vertical="center"/>
    </xf>
    <xf numFmtId="164" fontId="5" fillId="0" borderId="3" xfId="0" applyNumberFormat="1" applyFont="1" applyBorder="1" applyAlignment="1">
      <alignment vertical="center"/>
    </xf>
    <xf numFmtId="0" fontId="0" fillId="0" borderId="7" xfId="0" applyBorder="1" applyAlignment="1">
      <alignment vertical="center"/>
    </xf>
    <xf numFmtId="164" fontId="5" fillId="0" borderId="8" xfId="0" applyNumberFormat="1" applyFont="1" applyBorder="1" applyAlignment="1">
      <alignment vertical="center"/>
    </xf>
    <xf numFmtId="0" fontId="6" fillId="0" borderId="0" xfId="0" applyFont="1" applyAlignment="1">
      <alignment vertical="center"/>
    </xf>
    <xf numFmtId="0" fontId="16" fillId="0" borderId="0" xfId="0" applyFont="1" applyAlignment="1"/>
    <xf numFmtId="0" fontId="15" fillId="0" borderId="0" xfId="0" applyFont="1" applyAlignment="1">
      <alignment vertical="center"/>
    </xf>
    <xf numFmtId="0" fontId="20" fillId="0" borderId="0" xfId="0" applyFont="1" applyBorder="1" applyAlignment="1">
      <alignment vertical="center"/>
    </xf>
    <xf numFmtId="0" fontId="13" fillId="0" borderId="0" xfId="0" applyFont="1" applyAlignment="1"/>
    <xf numFmtId="0" fontId="0" fillId="0" borderId="0" xfId="0" applyBorder="1"/>
    <xf numFmtId="3" fontId="0" fillId="0" borderId="0" xfId="0" applyNumberFormat="1" applyBorder="1"/>
    <xf numFmtId="0" fontId="0" fillId="0" borderId="10" xfId="0" applyBorder="1"/>
    <xf numFmtId="0" fontId="0" fillId="0" borderId="0" xfId="0" applyAlignment="1" applyProtection="1">
      <alignment vertical="center"/>
    </xf>
    <xf numFmtId="170" fontId="8" fillId="0" borderId="0" xfId="2" applyNumberFormat="1" applyFont="1" applyBorder="1" applyAlignment="1" applyProtection="1">
      <alignment vertical="center"/>
    </xf>
    <xf numFmtId="0" fontId="8" fillId="0" borderId="0" xfId="0" applyFont="1" applyBorder="1" applyAlignment="1" applyProtection="1">
      <alignment horizontal="right" vertical="center"/>
    </xf>
    <xf numFmtId="0" fontId="0" fillId="0" borderId="0" xfId="0" applyAlignment="1" applyProtection="1">
      <alignment horizontal="right" vertical="center"/>
    </xf>
    <xf numFmtId="0" fontId="8" fillId="0" borderId="0" xfId="0" applyFont="1" applyBorder="1" applyAlignment="1" applyProtection="1">
      <alignment vertical="center"/>
    </xf>
    <xf numFmtId="9" fontId="15" fillId="0" borderId="0" xfId="3" applyNumberFormat="1" applyFont="1" applyAlignment="1" applyProtection="1">
      <alignment vertical="center"/>
    </xf>
    <xf numFmtId="0" fontId="0" fillId="0" borderId="0" xfId="0" applyBorder="1" applyAlignment="1" applyProtection="1">
      <alignment horizontal="right" vertical="center"/>
    </xf>
    <xf numFmtId="0" fontId="0" fillId="0" borderId="0" xfId="0" applyBorder="1" applyAlignment="1" applyProtection="1">
      <alignment vertical="center"/>
    </xf>
    <xf numFmtId="0" fontId="0" fillId="3" borderId="0" xfId="0" applyFill="1" applyBorder="1"/>
    <xf numFmtId="3" fontId="0" fillId="3" borderId="0" xfId="0" applyNumberFormat="1" applyFill="1" applyBorder="1"/>
    <xf numFmtId="3" fontId="0" fillId="3" borderId="11" xfId="0" applyNumberFormat="1" applyFill="1" applyBorder="1"/>
    <xf numFmtId="0" fontId="0" fillId="3" borderId="10" xfId="0" applyFill="1" applyBorder="1"/>
    <xf numFmtId="0" fontId="0" fillId="0" borderId="10" xfId="0" applyBorder="1" applyAlignment="1">
      <alignment horizontal="left"/>
    </xf>
    <xf numFmtId="0" fontId="0" fillId="0" borderId="12" xfId="0" applyBorder="1"/>
    <xf numFmtId="0" fontId="0" fillId="4" borderId="12" xfId="0" applyFill="1" applyBorder="1"/>
    <xf numFmtId="0" fontId="0" fillId="4" borderId="13" xfId="0" applyFill="1" applyBorder="1" applyAlignment="1">
      <alignment horizontal="left"/>
    </xf>
    <xf numFmtId="0" fontId="2" fillId="0" borderId="0" xfId="0" applyFont="1"/>
    <xf numFmtId="0" fontId="0" fillId="0" borderId="0" xfId="0" applyAlignment="1">
      <alignment wrapText="1"/>
    </xf>
    <xf numFmtId="3" fontId="0" fillId="0" borderId="0" xfId="0" applyNumberFormat="1" applyFill="1" applyBorder="1" applyAlignment="1">
      <alignment horizontal="center"/>
    </xf>
    <xf numFmtId="0" fontId="0" fillId="0" borderId="0" xfId="0" applyFill="1" applyBorder="1" applyAlignment="1">
      <alignment horizontal="center"/>
    </xf>
    <xf numFmtId="0" fontId="5" fillId="0" borderId="0" xfId="0" applyFont="1" applyAlignment="1">
      <alignment vertical="center" wrapText="1"/>
    </xf>
    <xf numFmtId="0" fontId="12" fillId="0" borderId="0" xfId="0" applyFont="1" applyAlignment="1"/>
    <xf numFmtId="0" fontId="5" fillId="0" borderId="0" xfId="0" applyFont="1" applyAlignment="1">
      <alignment vertical="top" wrapText="1"/>
    </xf>
    <xf numFmtId="0" fontId="12" fillId="0" borderId="0" xfId="0" applyFont="1" applyAlignment="1">
      <alignment vertical="top" wrapText="1"/>
    </xf>
    <xf numFmtId="0" fontId="14" fillId="0" borderId="0" xfId="0" applyFont="1" applyAlignment="1">
      <alignment horizontal="center"/>
    </xf>
    <xf numFmtId="0" fontId="19" fillId="0" borderId="0" xfId="0" applyFont="1" applyBorder="1" applyAlignment="1">
      <alignment horizontal="center" vertical="center"/>
    </xf>
    <xf numFmtId="0" fontId="4" fillId="0" borderId="0" xfId="0" applyFont="1" applyBorder="1" applyAlignment="1">
      <alignment horizontal="center" vertical="center"/>
    </xf>
    <xf numFmtId="0" fontId="16" fillId="0" borderId="0" xfId="0" applyFont="1" applyBorder="1" applyAlignment="1">
      <alignment horizontal="center" vertical="center"/>
    </xf>
    <xf numFmtId="164" fontId="22" fillId="0" borderId="0" xfId="0" applyNumberFormat="1" applyFont="1" applyAlignment="1">
      <alignment horizontal="center" vertical="center" wrapText="1"/>
    </xf>
    <xf numFmtId="0" fontId="21" fillId="0" borderId="0" xfId="0" applyFont="1" applyAlignment="1">
      <alignment horizontal="center" vertical="center" wrapText="1"/>
    </xf>
    <xf numFmtId="0" fontId="0" fillId="0" borderId="14" xfId="0" applyBorder="1"/>
    <xf numFmtId="0" fontId="0" fillId="0" borderId="15" xfId="0" applyBorder="1"/>
    <xf numFmtId="0" fontId="0" fillId="0" borderId="16" xfId="0" applyBorder="1"/>
    <xf numFmtId="0" fontId="12" fillId="0" borderId="10" xfId="0" applyFont="1" applyBorder="1" applyAlignment="1"/>
    <xf numFmtId="0" fontId="0" fillId="0" borderId="11" xfId="0" applyBorder="1"/>
    <xf numFmtId="0" fontId="12" fillId="0" borderId="12" xfId="0" applyFont="1" applyBorder="1" applyAlignment="1"/>
    <xf numFmtId="0" fontId="0" fillId="0" borderId="17" xfId="0" applyBorder="1"/>
    <xf numFmtId="0" fontId="0" fillId="0" borderId="18" xfId="0" applyBorder="1"/>
    <xf numFmtId="170" fontId="15" fillId="0" borderId="0" xfId="2" applyNumberFormat="1" applyFont="1" applyBorder="1" applyAlignment="1" applyProtection="1">
      <alignment horizontal="center" vertical="center"/>
    </xf>
    <xf numFmtId="170" fontId="8" fillId="0" borderId="0" xfId="2" applyNumberFormat="1" applyFont="1" applyBorder="1" applyAlignment="1" applyProtection="1">
      <alignment horizontal="center" vertical="center"/>
    </xf>
    <xf numFmtId="0" fontId="15" fillId="0" borderId="0" xfId="0" applyFont="1" applyBorder="1" applyAlignment="1" applyProtection="1">
      <alignment horizontal="center" vertical="center"/>
    </xf>
    <xf numFmtId="0" fontId="8" fillId="0" borderId="0" xfId="0" applyFont="1" applyBorder="1" applyAlignment="1" applyProtection="1">
      <alignment horizontal="center" vertical="center"/>
    </xf>
    <xf numFmtId="9" fontId="8" fillId="0" borderId="0" xfId="0" applyNumberFormat="1" applyFont="1" applyBorder="1" applyAlignment="1" applyProtection="1">
      <alignment horizontal="center" vertical="center"/>
    </xf>
    <xf numFmtId="0" fontId="8" fillId="0" borderId="0" xfId="0" quotePrefix="1" applyFont="1" applyBorder="1" applyAlignment="1" applyProtection="1">
      <alignment horizontal="center" vertical="center"/>
    </xf>
    <xf numFmtId="0" fontId="3" fillId="0" borderId="0" xfId="0" applyFont="1" applyBorder="1" applyAlignment="1">
      <alignment horizontal="right" vertical="center"/>
    </xf>
    <xf numFmtId="164" fontId="3" fillId="0" borderId="0" xfId="0" applyNumberFormat="1" applyFont="1" applyBorder="1" applyAlignment="1">
      <alignment horizontal="center" vertical="center"/>
    </xf>
    <xf numFmtId="0" fontId="27" fillId="5" borderId="0" xfId="0" applyNumberFormat="1" applyFont="1" applyFill="1"/>
    <xf numFmtId="14" fontId="0" fillId="0" borderId="0" xfId="0" applyNumberFormat="1" applyBorder="1"/>
    <xf numFmtId="14" fontId="0" fillId="0" borderId="17" xfId="0" applyNumberFormat="1" applyBorder="1"/>
    <xf numFmtId="0" fontId="0" fillId="5" borderId="10" xfId="0" applyFill="1" applyBorder="1"/>
    <xf numFmtId="0" fontId="12" fillId="6" borderId="0" xfId="0" applyFont="1" applyFill="1"/>
    <xf numFmtId="0" fontId="12" fillId="6" borderId="0" xfId="0" applyNumberFormat="1" applyFont="1" applyFill="1"/>
    <xf numFmtId="0" fontId="0" fillId="6" borderId="0" xfId="0" applyFill="1"/>
    <xf numFmtId="9" fontId="15" fillId="0" borderId="0" xfId="3" applyNumberFormat="1" applyFont="1" applyBorder="1" applyAlignment="1" applyProtection="1">
      <alignment horizontal="center" vertical="center"/>
    </xf>
    <xf numFmtId="0" fontId="14" fillId="0" borderId="0" xfId="0" applyFont="1" applyBorder="1" applyAlignment="1">
      <alignment vertical="center"/>
    </xf>
    <xf numFmtId="0" fontId="16" fillId="0" borderId="0" xfId="0" applyFont="1" applyBorder="1" applyAlignment="1">
      <alignment vertical="center"/>
    </xf>
    <xf numFmtId="0" fontId="0" fillId="0" borderId="0" xfId="0" applyBorder="1" applyAlignment="1">
      <alignment horizontal="center" vertical="center"/>
    </xf>
    <xf numFmtId="0" fontId="20" fillId="0" borderId="0" xfId="0" applyFont="1" applyAlignment="1">
      <alignment vertical="center" wrapText="1"/>
    </xf>
    <xf numFmtId="0" fontId="12" fillId="0" borderId="0" xfId="0" applyFont="1" applyFill="1" applyBorder="1" applyAlignment="1"/>
    <xf numFmtId="3" fontId="0" fillId="5" borderId="10" xfId="0" applyNumberFormat="1" applyFill="1" applyBorder="1"/>
    <xf numFmtId="3" fontId="0" fillId="5" borderId="0" xfId="0" applyNumberFormat="1" applyFill="1" applyBorder="1"/>
    <xf numFmtId="173" fontId="0" fillId="5" borderId="11" xfId="0" applyNumberFormat="1" applyFill="1" applyBorder="1"/>
    <xf numFmtId="3" fontId="0" fillId="5" borderId="12" xfId="0" applyNumberFormat="1" applyFill="1" applyBorder="1"/>
    <xf numFmtId="3" fontId="0" fillId="5" borderId="17" xfId="0" applyNumberFormat="1" applyFill="1" applyBorder="1"/>
    <xf numFmtId="0" fontId="0" fillId="5" borderId="18" xfId="0" applyFill="1" applyBorder="1"/>
    <xf numFmtId="0" fontId="12" fillId="7" borderId="53" xfId="0" applyFont="1" applyFill="1" applyBorder="1"/>
    <xf numFmtId="0" fontId="0" fillId="7" borderId="53" xfId="0" applyFill="1" applyBorder="1"/>
    <xf numFmtId="0" fontId="0" fillId="2" borderId="54" xfId="0" applyFill="1" applyBorder="1"/>
    <xf numFmtId="0" fontId="0" fillId="3" borderId="55" xfId="0" applyFill="1" applyBorder="1"/>
    <xf numFmtId="3" fontId="0" fillId="3" borderId="55" xfId="0" applyNumberFormat="1" applyFill="1" applyBorder="1"/>
    <xf numFmtId="3" fontId="0" fillId="3" borderId="56" xfId="0" applyNumberFormat="1" applyFill="1" applyBorder="1"/>
    <xf numFmtId="3" fontId="0" fillId="0" borderId="11" xfId="0" applyNumberFormat="1" applyBorder="1"/>
    <xf numFmtId="3" fontId="0" fillId="0" borderId="18" xfId="0" applyNumberFormat="1" applyBorder="1"/>
    <xf numFmtId="0" fontId="27" fillId="5" borderId="14" xfId="0" applyFont="1" applyFill="1" applyBorder="1" applyAlignment="1">
      <alignment horizontal="center"/>
    </xf>
    <xf numFmtId="0" fontId="27" fillId="5" borderId="15" xfId="0" applyFont="1" applyFill="1" applyBorder="1" applyAlignment="1">
      <alignment horizontal="center"/>
    </xf>
    <xf numFmtId="0" fontId="27" fillId="5" borderId="16" xfId="0" applyFont="1" applyFill="1" applyBorder="1" applyAlignment="1">
      <alignment horizontal="center"/>
    </xf>
    <xf numFmtId="0" fontId="0" fillId="6" borderId="0" xfId="0" applyFill="1" applyAlignment="1">
      <alignment horizontal="left"/>
    </xf>
    <xf numFmtId="3" fontId="0" fillId="0" borderId="17" xfId="0" applyNumberFormat="1" applyFill="1" applyBorder="1" applyAlignment="1">
      <alignment horizontal="center"/>
    </xf>
    <xf numFmtId="3" fontId="0" fillId="0" borderId="18" xfId="0" applyNumberFormat="1" applyFill="1" applyBorder="1" applyAlignment="1">
      <alignment horizontal="center"/>
    </xf>
    <xf numFmtId="0" fontId="0" fillId="0" borderId="17" xfId="0" applyFill="1" applyBorder="1" applyAlignment="1">
      <alignment horizontal="center"/>
    </xf>
    <xf numFmtId="0" fontId="0" fillId="4" borderId="22" xfId="0" applyFill="1" applyBorder="1" applyAlignment="1">
      <alignment horizontal="center"/>
    </xf>
    <xf numFmtId="0" fontId="0" fillId="4" borderId="23" xfId="0" applyFill="1" applyBorder="1" applyAlignment="1">
      <alignment horizontal="center"/>
    </xf>
    <xf numFmtId="0" fontId="0" fillId="4" borderId="24" xfId="0" applyFill="1" applyBorder="1" applyAlignment="1">
      <alignment horizontal="center"/>
    </xf>
    <xf numFmtId="0" fontId="0" fillId="4" borderId="25" xfId="0" applyFill="1" applyBorder="1" applyAlignment="1">
      <alignment horizontal="center"/>
    </xf>
    <xf numFmtId="0" fontId="0" fillId="0" borderId="0" xfId="0" applyFill="1" applyBorder="1" applyAlignment="1">
      <alignment horizontal="center"/>
    </xf>
    <xf numFmtId="3" fontId="0" fillId="0" borderId="0" xfId="0" applyNumberFormat="1" applyFill="1" applyBorder="1" applyAlignment="1">
      <alignment horizontal="center"/>
    </xf>
    <xf numFmtId="3" fontId="0" fillId="0" borderId="11" xfId="0" applyNumberFormat="1" applyFill="1" applyBorder="1" applyAlignment="1">
      <alignment horizontal="center"/>
    </xf>
    <xf numFmtId="0" fontId="0" fillId="0" borderId="0" xfId="0" applyBorder="1" applyAlignment="1">
      <alignment horizontal="center"/>
    </xf>
    <xf numFmtId="0" fontId="0" fillId="0" borderId="11" xfId="0" applyBorder="1" applyAlignment="1">
      <alignment horizontal="center"/>
    </xf>
    <xf numFmtId="0" fontId="28" fillId="5" borderId="0" xfId="0" applyFont="1" applyFill="1" applyAlignment="1">
      <alignment horizontal="center" vertical="center"/>
    </xf>
    <xf numFmtId="0" fontId="0" fillId="0" borderId="0" xfId="0" applyAlignment="1">
      <alignment horizontal="center"/>
    </xf>
    <xf numFmtId="0" fontId="12" fillId="0" borderId="0" xfId="0" applyFont="1" applyAlignment="1">
      <alignment horizontal="center"/>
    </xf>
    <xf numFmtId="172" fontId="0" fillId="0" borderId="0" xfId="0" applyNumberFormat="1" applyAlignment="1">
      <alignment horizontal="center"/>
    </xf>
    <xf numFmtId="0" fontId="0" fillId="0" borderId="19" xfId="0"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4" borderId="17" xfId="0" applyFill="1" applyBorder="1" applyAlignment="1">
      <alignment horizontal="left"/>
    </xf>
    <xf numFmtId="0" fontId="0" fillId="4" borderId="18" xfId="0" applyFill="1" applyBorder="1" applyAlignment="1">
      <alignment horizontal="left"/>
    </xf>
    <xf numFmtId="0" fontId="12" fillId="0" borderId="14" xfId="0" applyFont="1" applyBorder="1" applyAlignment="1">
      <alignment horizontal="center"/>
    </xf>
    <xf numFmtId="0" fontId="12" fillId="7" borderId="53" xfId="0" applyFont="1" applyFill="1" applyBorder="1" applyAlignment="1">
      <alignment horizontal="center"/>
    </xf>
    <xf numFmtId="0" fontId="0" fillId="7" borderId="53" xfId="0" applyFill="1" applyBorder="1" applyAlignment="1">
      <alignment horizontal="center"/>
    </xf>
    <xf numFmtId="0" fontId="12" fillId="0" borderId="0" xfId="0" applyFont="1" applyAlignment="1">
      <alignment horizontal="center" vertical="top" wrapText="1"/>
    </xf>
    <xf numFmtId="0" fontId="0" fillId="0" borderId="0" xfId="0" applyAlignment="1">
      <alignment horizontal="center" vertical="top" wrapText="1"/>
    </xf>
    <xf numFmtId="0" fontId="12" fillId="7" borderId="15" xfId="0" applyFont="1" applyFill="1" applyBorder="1" applyAlignment="1">
      <alignment horizontal="left"/>
    </xf>
    <xf numFmtId="0" fontId="0" fillId="7" borderId="15" xfId="0" applyFill="1" applyBorder="1" applyAlignment="1">
      <alignment horizontal="left"/>
    </xf>
    <xf numFmtId="0" fontId="12" fillId="7" borderId="53" xfId="0" applyFont="1" applyFill="1" applyBorder="1" applyAlignment="1">
      <alignment horizontal="left" vertical="top" wrapText="1"/>
    </xf>
    <xf numFmtId="0" fontId="12" fillId="7" borderId="53" xfId="0" applyFont="1" applyFill="1" applyBorder="1" applyAlignment="1">
      <alignment horizontal="center" vertical="top" wrapText="1"/>
    </xf>
    <xf numFmtId="0" fontId="5" fillId="0" borderId="0" xfId="0" applyFont="1" applyBorder="1" applyAlignment="1">
      <alignment horizontal="center" vertical="center"/>
    </xf>
    <xf numFmtId="0" fontId="19" fillId="0" borderId="0" xfId="0" applyFont="1" applyBorder="1" applyAlignment="1">
      <alignment horizontal="center" vertical="center"/>
    </xf>
    <xf numFmtId="0" fontId="14" fillId="0" borderId="0" xfId="0" applyFont="1" applyBorder="1" applyAlignment="1">
      <alignment horizontal="center" vertical="center"/>
    </xf>
    <xf numFmtId="0" fontId="16" fillId="0" borderId="0" xfId="0" applyFont="1" applyBorder="1" applyAlignment="1">
      <alignment horizontal="center" vertical="center"/>
    </xf>
    <xf numFmtId="0" fontId="23" fillId="0" borderId="0" xfId="0" applyFont="1" applyBorder="1" applyAlignment="1">
      <alignment horizontal="center" vertical="center"/>
    </xf>
    <xf numFmtId="0" fontId="24" fillId="0" borderId="0" xfId="0" applyFont="1" applyBorder="1" applyAlignment="1">
      <alignment horizontal="center" vertical="center"/>
    </xf>
    <xf numFmtId="0" fontId="14" fillId="0" borderId="0" xfId="0" applyFont="1" applyAlignment="1">
      <alignment horizontal="left" vertical="center"/>
    </xf>
    <xf numFmtId="0" fontId="5" fillId="0" borderId="0" xfId="0" applyFont="1" applyAlignment="1">
      <alignment horizontal="left" vertical="top" wrapText="1"/>
    </xf>
    <xf numFmtId="0" fontId="15" fillId="0" borderId="0" xfId="0" applyFont="1" applyAlignment="1">
      <alignment horizontal="center" vertical="center"/>
    </xf>
    <xf numFmtId="0" fontId="8" fillId="0" borderId="0" xfId="0" applyFont="1" applyAlignment="1">
      <alignment horizontal="left" vertical="center"/>
    </xf>
    <xf numFmtId="0" fontId="18" fillId="0" borderId="0" xfId="0" applyFont="1" applyAlignment="1">
      <alignment horizontal="left" vertical="center"/>
    </xf>
    <xf numFmtId="0" fontId="5" fillId="0" borderId="0" xfId="0" applyFont="1" applyAlignment="1">
      <alignment horizontal="left" vertical="center" wrapText="1"/>
    </xf>
    <xf numFmtId="0" fontId="3" fillId="0" borderId="0" xfId="0" applyFont="1" applyAlignment="1">
      <alignment horizontal="left" vertical="center"/>
    </xf>
    <xf numFmtId="0" fontId="16" fillId="0" borderId="0" xfId="0" applyFont="1" applyAlignment="1">
      <alignment horizontal="center"/>
    </xf>
    <xf numFmtId="0" fontId="8" fillId="0" borderId="0" xfId="0" applyFont="1" applyAlignment="1">
      <alignment horizontal="left" vertical="center" wrapText="1"/>
    </xf>
    <xf numFmtId="0" fontId="0" fillId="0" borderId="0" xfId="0" applyAlignment="1">
      <alignment horizontal="left" vertical="center"/>
    </xf>
    <xf numFmtId="0" fontId="14" fillId="0" borderId="0" xfId="0" applyFont="1" applyAlignment="1" applyProtection="1">
      <alignment horizontal="left" vertical="center" wrapText="1"/>
      <protection locked="0"/>
    </xf>
    <xf numFmtId="0" fontId="2" fillId="0" borderId="0" xfId="0" applyFont="1" applyAlignment="1">
      <alignment horizontal="center" vertical="center" wrapText="1"/>
    </xf>
    <xf numFmtId="0" fontId="0" fillId="0" borderId="0" xfId="0" applyAlignment="1">
      <alignment horizontal="center" vertical="center" wrapText="1"/>
    </xf>
    <xf numFmtId="0" fontId="5" fillId="0" borderId="0" xfId="0" applyFont="1" applyAlignment="1">
      <alignment horizontal="center" vertical="center" wrapText="1"/>
    </xf>
    <xf numFmtId="0" fontId="4" fillId="0" borderId="0" xfId="0" applyFont="1" applyAlignment="1" applyProtection="1">
      <alignment horizontal="center" vertical="center"/>
      <protection locked="0"/>
    </xf>
    <xf numFmtId="0" fontId="26" fillId="0" borderId="0" xfId="0" applyFont="1" applyAlignment="1">
      <alignment horizontal="left" vertical="center"/>
    </xf>
    <xf numFmtId="0" fontId="16" fillId="0" borderId="0" xfId="0" applyFont="1" applyAlignment="1">
      <alignment horizontal="center" vertical="center"/>
    </xf>
    <xf numFmtId="0" fontId="8" fillId="0" borderId="0" xfId="0" applyFont="1" applyAlignment="1">
      <alignment horizontal="center" vertical="center"/>
    </xf>
    <xf numFmtId="165" fontId="20" fillId="0" borderId="0" xfId="2" applyFont="1" applyBorder="1" applyAlignment="1">
      <alignment horizontal="center" vertical="center"/>
    </xf>
    <xf numFmtId="165" fontId="20" fillId="0" borderId="17" xfId="2" applyFont="1" applyBorder="1" applyAlignment="1">
      <alignment horizontal="center" vertical="center"/>
    </xf>
    <xf numFmtId="0" fontId="3" fillId="0" borderId="0" xfId="0" applyFont="1" applyBorder="1" applyAlignment="1">
      <alignment horizontal="left" vertical="center"/>
    </xf>
    <xf numFmtId="0" fontId="9" fillId="0" borderId="0" xfId="0" applyFont="1" applyBorder="1" applyAlignment="1">
      <alignment horizontal="right" vertical="center"/>
    </xf>
    <xf numFmtId="0" fontId="9" fillId="0" borderId="17" xfId="0" applyFont="1" applyBorder="1" applyAlignment="1">
      <alignment horizontal="right" vertical="center"/>
    </xf>
    <xf numFmtId="167" fontId="9" fillId="0" borderId="0" xfId="0" applyNumberFormat="1" applyFont="1" applyBorder="1" applyAlignment="1">
      <alignment horizontal="center" vertical="center"/>
    </xf>
    <xf numFmtId="167" fontId="10" fillId="0" borderId="0" xfId="0" applyNumberFormat="1" applyFont="1" applyBorder="1" applyAlignment="1">
      <alignment horizontal="center" vertical="center"/>
    </xf>
    <xf numFmtId="167" fontId="10" fillId="0" borderId="17" xfId="0" applyNumberFormat="1" applyFont="1" applyBorder="1" applyAlignment="1">
      <alignment horizontal="center" vertical="center"/>
    </xf>
    <xf numFmtId="0" fontId="14" fillId="0" borderId="0" xfId="0" applyFont="1" applyAlignment="1">
      <alignment horizontal="center" vertical="center"/>
    </xf>
    <xf numFmtId="2" fontId="10" fillId="0" borderId="0" xfId="0" applyNumberFormat="1" applyFont="1" applyBorder="1" applyAlignment="1">
      <alignment horizontal="right" vertical="center"/>
    </xf>
    <xf numFmtId="2" fontId="10" fillId="0" borderId="17" xfId="0" applyNumberFormat="1" applyFont="1" applyBorder="1" applyAlignment="1">
      <alignment horizontal="right" vertical="center"/>
    </xf>
    <xf numFmtId="0" fontId="10" fillId="0" borderId="0" xfId="0" applyFont="1" applyBorder="1" applyAlignment="1">
      <alignment horizontal="right" vertical="center"/>
    </xf>
    <xf numFmtId="0" fontId="10" fillId="0" borderId="17" xfId="0" applyFont="1" applyBorder="1" applyAlignment="1">
      <alignment horizontal="right" vertical="center"/>
    </xf>
    <xf numFmtId="164" fontId="10" fillId="0" borderId="0" xfId="2" applyNumberFormat="1" applyFont="1" applyBorder="1" applyAlignment="1">
      <alignment horizontal="right" vertical="center"/>
    </xf>
    <xf numFmtId="164" fontId="10" fillId="0" borderId="17" xfId="2" applyNumberFormat="1" applyFont="1" applyBorder="1" applyAlignment="1">
      <alignment horizontal="right" vertical="center"/>
    </xf>
    <xf numFmtId="0" fontId="12" fillId="0" borderId="0" xfId="0" applyFont="1" applyAlignment="1">
      <alignment horizontal="center" vertical="center"/>
    </xf>
    <xf numFmtId="0" fontId="4" fillId="0" borderId="0" xfId="0" applyFont="1" applyAlignment="1">
      <alignment horizontal="center" vertical="center"/>
    </xf>
    <xf numFmtId="169" fontId="10" fillId="0" borderId="0" xfId="1" applyNumberFormat="1" applyFont="1" applyBorder="1" applyAlignment="1">
      <alignment horizontal="right" vertical="center"/>
    </xf>
    <xf numFmtId="169" fontId="10" fillId="0" borderId="17" xfId="1" applyNumberFormat="1" applyFont="1" applyBorder="1" applyAlignment="1">
      <alignment horizontal="right" vertical="center"/>
    </xf>
    <xf numFmtId="168" fontId="10" fillId="0" borderId="0" xfId="2" applyNumberFormat="1" applyFont="1" applyBorder="1" applyAlignment="1">
      <alignment horizontal="right" vertical="center"/>
    </xf>
    <xf numFmtId="168" fontId="10" fillId="0" borderId="17" xfId="2" applyNumberFormat="1" applyFont="1" applyBorder="1" applyAlignment="1">
      <alignment horizontal="right" vertical="center"/>
    </xf>
    <xf numFmtId="0" fontId="25" fillId="0" borderId="0" xfId="0" applyFont="1" applyAlignment="1">
      <alignment horizontal="center" vertical="center"/>
    </xf>
    <xf numFmtId="0" fontId="26" fillId="0" borderId="0" xfId="0" applyFont="1" applyAlignment="1">
      <alignment horizontal="left" vertical="center" wrapText="1"/>
    </xf>
    <xf numFmtId="171" fontId="9" fillId="0" borderId="0" xfId="2" applyNumberFormat="1" applyFont="1" applyBorder="1" applyAlignment="1">
      <alignment horizontal="center" vertical="center"/>
    </xf>
    <xf numFmtId="171" fontId="9" fillId="0" borderId="17" xfId="2" applyNumberFormat="1" applyFont="1" applyBorder="1" applyAlignment="1">
      <alignment horizontal="center" vertical="center"/>
    </xf>
    <xf numFmtId="0" fontId="9" fillId="0" borderId="0" xfId="0" applyFont="1" applyBorder="1" applyAlignment="1">
      <alignment horizontal="center" vertical="center"/>
    </xf>
    <xf numFmtId="0" fontId="9" fillId="0" borderId="17" xfId="0" applyFont="1" applyBorder="1" applyAlignment="1">
      <alignment horizontal="center" vertical="center"/>
    </xf>
    <xf numFmtId="0" fontId="7" fillId="0" borderId="0" xfId="0" applyFont="1" applyAlignment="1">
      <alignment horizontal="center" vertical="center"/>
    </xf>
    <xf numFmtId="0" fontId="9" fillId="0" borderId="0" xfId="0" quotePrefix="1" applyFont="1" applyAlignment="1">
      <alignment horizontal="center" vertical="center"/>
    </xf>
    <xf numFmtId="0" fontId="9" fillId="0" borderId="0" xfId="0" applyFont="1" applyAlignment="1">
      <alignment horizontal="center" vertical="center"/>
    </xf>
    <xf numFmtId="168" fontId="9" fillId="0" borderId="0" xfId="3" applyNumberFormat="1" applyFont="1" applyBorder="1" applyAlignment="1">
      <alignment horizontal="center" vertical="center"/>
    </xf>
    <xf numFmtId="168" fontId="9" fillId="0" borderId="17" xfId="3" applyNumberFormat="1" applyFont="1" applyBorder="1" applyAlignment="1">
      <alignment horizontal="center" vertical="center"/>
    </xf>
    <xf numFmtId="0" fontId="9" fillId="0" borderId="0" xfId="0" quotePrefix="1" applyFont="1" applyAlignment="1">
      <alignment horizontal="center" vertical="center" wrapText="1"/>
    </xf>
    <xf numFmtId="0" fontId="9" fillId="0" borderId="0" xfId="0" applyFont="1" applyAlignment="1">
      <alignment horizontal="center" vertical="center" wrapText="1"/>
    </xf>
    <xf numFmtId="171" fontId="9" fillId="0" borderId="0" xfId="0" applyNumberFormat="1" applyFont="1" applyBorder="1" applyAlignment="1">
      <alignment horizontal="center" vertical="center"/>
    </xf>
    <xf numFmtId="171" fontId="9" fillId="0" borderId="17" xfId="0" applyNumberFormat="1" applyFont="1" applyBorder="1" applyAlignment="1">
      <alignment horizontal="center" vertical="center"/>
    </xf>
    <xf numFmtId="0" fontId="9" fillId="0" borderId="6" xfId="0" applyFont="1" applyBorder="1" applyAlignment="1">
      <alignment horizontal="center" vertical="center"/>
    </xf>
    <xf numFmtId="0" fontId="9" fillId="0" borderId="2" xfId="0" applyFont="1" applyBorder="1" applyAlignment="1">
      <alignment horizontal="center" vertical="center"/>
    </xf>
    <xf numFmtId="0" fontId="9" fillId="0" borderId="9" xfId="0" applyFont="1" applyBorder="1" applyAlignment="1">
      <alignment horizontal="center" vertical="center"/>
    </xf>
    <xf numFmtId="0" fontId="9" fillId="0" borderId="3" xfId="0" applyFont="1" applyBorder="1" applyAlignment="1">
      <alignment horizontal="center" vertical="center"/>
    </xf>
    <xf numFmtId="0" fontId="18" fillId="0" borderId="0" xfId="0" applyFont="1" applyBorder="1" applyAlignment="1">
      <alignment horizontal="center" vertical="center"/>
    </xf>
    <xf numFmtId="0" fontId="18" fillId="0" borderId="0" xfId="0" applyFont="1" applyAlignment="1">
      <alignment vertical="center"/>
    </xf>
    <xf numFmtId="0" fontId="18" fillId="0" borderId="17" xfId="0" applyFont="1" applyBorder="1" applyAlignment="1">
      <alignment vertical="center"/>
    </xf>
    <xf numFmtId="167" fontId="18" fillId="0" borderId="0" xfId="2" applyNumberFormat="1" applyFont="1" applyBorder="1" applyAlignment="1">
      <alignment horizontal="center" vertical="center"/>
    </xf>
    <xf numFmtId="167" fontId="18" fillId="0" borderId="17" xfId="2" applyNumberFormat="1" applyFont="1" applyBorder="1" applyAlignment="1">
      <alignment horizontal="center" vertical="center"/>
    </xf>
    <xf numFmtId="0" fontId="9" fillId="0" borderId="2" xfId="0" quotePrefix="1" applyFont="1" applyBorder="1" applyAlignment="1">
      <alignment horizontal="center" vertical="center"/>
    </xf>
    <xf numFmtId="168" fontId="9" fillId="0" borderId="2" xfId="3" applyNumberFormat="1" applyFont="1" applyBorder="1" applyAlignment="1">
      <alignment horizontal="center" vertical="center"/>
    </xf>
    <xf numFmtId="168" fontId="9" fillId="0" borderId="4" xfId="3" applyNumberFormat="1" applyFont="1" applyBorder="1" applyAlignment="1">
      <alignment horizontal="center" vertical="center"/>
    </xf>
    <xf numFmtId="168" fontId="9" fillId="0" borderId="3" xfId="3" applyNumberFormat="1" applyFont="1" applyBorder="1" applyAlignment="1">
      <alignment horizontal="center" vertical="center"/>
    </xf>
    <xf numFmtId="168" fontId="9" fillId="0" borderId="5" xfId="3" applyNumberFormat="1" applyFont="1" applyBorder="1" applyAlignment="1">
      <alignment horizontal="center" vertical="center"/>
    </xf>
    <xf numFmtId="171" fontId="9" fillId="0" borderId="2" xfId="2" applyNumberFormat="1" applyFont="1" applyBorder="1" applyAlignment="1">
      <alignment horizontal="center" vertical="center"/>
    </xf>
    <xf numFmtId="171" fontId="9" fillId="0" borderId="3" xfId="2" applyNumberFormat="1" applyFont="1" applyBorder="1" applyAlignment="1">
      <alignment horizontal="center" vertical="center"/>
    </xf>
    <xf numFmtId="170" fontId="8" fillId="0" borderId="0" xfId="2" applyNumberFormat="1" applyFont="1" applyBorder="1" applyAlignment="1">
      <alignment horizontal="center" vertical="center"/>
    </xf>
    <xf numFmtId="170" fontId="8" fillId="0" borderId="17" xfId="2" applyNumberFormat="1" applyFont="1" applyBorder="1" applyAlignment="1">
      <alignment horizontal="center" vertical="center"/>
    </xf>
    <xf numFmtId="0" fontId="5" fillId="0" borderId="0" xfId="0" applyFont="1" applyAlignment="1">
      <alignment horizontal="center" vertical="center"/>
    </xf>
    <xf numFmtId="0" fontId="18" fillId="0" borderId="17" xfId="0" applyFont="1" applyBorder="1" applyAlignment="1">
      <alignment horizontal="center" vertical="center"/>
    </xf>
    <xf numFmtId="0" fontId="3" fillId="0" borderId="0" xfId="0" applyFont="1" applyAlignment="1">
      <alignment horizontal="left" vertical="center" wrapText="1"/>
    </xf>
    <xf numFmtId="0" fontId="12" fillId="0" borderId="0" xfId="0" applyFont="1" applyAlignment="1">
      <alignment horizontal="left" vertical="center"/>
    </xf>
    <xf numFmtId="0" fontId="8" fillId="0" borderId="0" xfId="0" applyFont="1" applyBorder="1" applyAlignment="1" applyProtection="1">
      <alignment horizontal="center" vertical="center"/>
    </xf>
    <xf numFmtId="0" fontId="8" fillId="0" borderId="0" xfId="0" quotePrefix="1" applyFont="1" applyAlignment="1" applyProtection="1">
      <alignment horizontal="center" vertical="center"/>
    </xf>
    <xf numFmtId="170" fontId="8" fillId="0" borderId="0" xfId="2" applyNumberFormat="1" applyFont="1" applyBorder="1" applyAlignment="1" applyProtection="1">
      <alignment horizontal="center" vertical="center"/>
    </xf>
    <xf numFmtId="9" fontId="8" fillId="0" borderId="0" xfId="0" applyNumberFormat="1" applyFont="1" applyAlignment="1" applyProtection="1">
      <alignment horizontal="center" vertical="center"/>
    </xf>
    <xf numFmtId="9" fontId="8" fillId="0" borderId="0" xfId="0" applyNumberFormat="1" applyFont="1" applyBorder="1" applyAlignment="1" applyProtection="1">
      <alignment horizontal="center" vertical="center"/>
    </xf>
    <xf numFmtId="0" fontId="8" fillId="0" borderId="0" xfId="0" quotePrefix="1" applyFont="1" applyBorder="1" applyAlignment="1" applyProtection="1">
      <alignment horizontal="center" vertical="center"/>
    </xf>
    <xf numFmtId="0" fontId="15" fillId="0" borderId="40" xfId="0" applyFont="1" applyBorder="1" applyAlignment="1" applyProtection="1">
      <alignment horizontal="center" vertical="center"/>
    </xf>
    <xf numFmtId="0" fontId="15" fillId="0" borderId="41" xfId="0" applyFont="1" applyBorder="1" applyAlignment="1" applyProtection="1">
      <alignment horizontal="center" vertical="center"/>
    </xf>
    <xf numFmtId="0" fontId="15" fillId="0" borderId="42" xfId="0" applyFont="1" applyBorder="1" applyAlignment="1" applyProtection="1">
      <alignment horizontal="center" vertical="center"/>
    </xf>
    <xf numFmtId="0" fontId="5" fillId="0" borderId="43" xfId="0" applyFont="1" applyBorder="1" applyAlignment="1" applyProtection="1">
      <alignment horizontal="center" vertical="center"/>
    </xf>
    <xf numFmtId="0" fontId="15" fillId="0" borderId="30" xfId="0" applyFont="1" applyBorder="1" applyAlignment="1" applyProtection="1">
      <alignment horizontal="center" vertical="center"/>
    </xf>
    <xf numFmtId="0" fontId="15" fillId="0" borderId="31" xfId="0" applyFont="1" applyBorder="1" applyAlignment="1" applyProtection="1">
      <alignment horizontal="center" vertical="center"/>
    </xf>
    <xf numFmtId="0" fontId="15" fillId="0" borderId="44" xfId="0" applyFont="1" applyBorder="1" applyAlignment="1" applyProtection="1">
      <alignment horizontal="center" vertical="center"/>
    </xf>
    <xf numFmtId="0" fontId="15" fillId="0" borderId="0" xfId="0" applyFont="1" applyBorder="1" applyAlignment="1" applyProtection="1">
      <alignment horizontal="center" vertical="center"/>
    </xf>
    <xf numFmtId="0" fontId="15" fillId="0" borderId="33" xfId="0" applyFont="1" applyBorder="1" applyAlignment="1" applyProtection="1">
      <alignment horizontal="center" vertical="center"/>
    </xf>
    <xf numFmtId="0" fontId="15" fillId="0" borderId="45" xfId="0" applyFont="1" applyBorder="1" applyAlignment="1" applyProtection="1">
      <alignment horizontal="center" vertical="center"/>
    </xf>
    <xf numFmtId="0" fontId="15" fillId="0" borderId="1" xfId="0" applyFont="1" applyBorder="1" applyAlignment="1" applyProtection="1">
      <alignment horizontal="center" vertical="center"/>
    </xf>
    <xf numFmtId="0" fontId="15" fillId="0" borderId="39" xfId="0" applyFont="1" applyBorder="1" applyAlignment="1" applyProtection="1">
      <alignment horizontal="center" vertical="center"/>
    </xf>
    <xf numFmtId="0" fontId="15" fillId="0" borderId="51" xfId="0" applyFont="1" applyBorder="1" applyAlignment="1" applyProtection="1">
      <alignment horizontal="center" vertical="center"/>
    </xf>
    <xf numFmtId="0" fontId="15" fillId="0" borderId="52" xfId="0" applyFont="1" applyBorder="1" applyAlignment="1" applyProtection="1">
      <alignment horizontal="center" vertical="center"/>
    </xf>
    <xf numFmtId="0" fontId="15" fillId="0" borderId="35" xfId="0" applyFont="1" applyBorder="1" applyAlignment="1" applyProtection="1">
      <alignment horizontal="center" vertical="center"/>
    </xf>
    <xf numFmtId="0" fontId="15" fillId="0" borderId="36" xfId="0" applyFont="1" applyBorder="1" applyAlignment="1" applyProtection="1">
      <alignment horizontal="center" vertical="center"/>
    </xf>
    <xf numFmtId="0" fontId="17" fillId="0" borderId="46" xfId="0" applyFont="1" applyBorder="1" applyAlignment="1" applyProtection="1">
      <alignment horizontal="center" vertical="center"/>
      <protection locked="0"/>
    </xf>
    <xf numFmtId="0" fontId="17" fillId="0" borderId="27" xfId="0" applyFont="1" applyBorder="1" applyAlignment="1" applyProtection="1">
      <alignment horizontal="center" vertical="center"/>
      <protection locked="0"/>
    </xf>
    <xf numFmtId="0" fontId="17" fillId="0" borderId="37" xfId="0" applyFont="1" applyBorder="1" applyAlignment="1" applyProtection="1">
      <alignment horizontal="center" vertical="center"/>
      <protection locked="0"/>
    </xf>
    <xf numFmtId="9" fontId="15" fillId="0" borderId="26" xfId="3" applyNumberFormat="1" applyFont="1" applyBorder="1" applyAlignment="1" applyProtection="1">
      <alignment horizontal="center" vertical="center"/>
    </xf>
    <xf numFmtId="9" fontId="15" fillId="0" borderId="27" xfId="3" applyNumberFormat="1" applyFont="1" applyBorder="1" applyAlignment="1" applyProtection="1">
      <alignment horizontal="center" vertical="center"/>
    </xf>
    <xf numFmtId="9" fontId="15" fillId="0" borderId="37" xfId="3" applyNumberFormat="1" applyFont="1" applyBorder="1" applyAlignment="1" applyProtection="1">
      <alignment horizontal="center" vertical="center"/>
    </xf>
    <xf numFmtId="170" fontId="15" fillId="0" borderId="29" xfId="2" applyNumberFormat="1" applyFont="1" applyBorder="1" applyAlignment="1" applyProtection="1">
      <alignment horizontal="center" vertical="center"/>
    </xf>
    <xf numFmtId="170" fontId="15" fillId="0" borderId="30" xfId="2" applyNumberFormat="1" applyFont="1" applyBorder="1" applyAlignment="1" applyProtection="1">
      <alignment horizontal="center" vertical="center"/>
    </xf>
    <xf numFmtId="170" fontId="15" fillId="0" borderId="31" xfId="2" applyNumberFormat="1" applyFont="1" applyBorder="1" applyAlignment="1" applyProtection="1">
      <alignment horizontal="center" vertical="center"/>
    </xf>
    <xf numFmtId="170" fontId="15" fillId="0" borderId="32" xfId="2" applyNumberFormat="1" applyFont="1" applyBorder="1" applyAlignment="1" applyProtection="1">
      <alignment horizontal="center" vertical="center"/>
    </xf>
    <xf numFmtId="170" fontId="15" fillId="0" borderId="0" xfId="2" applyNumberFormat="1" applyFont="1" applyBorder="1" applyAlignment="1" applyProtection="1">
      <alignment horizontal="center" vertical="center"/>
    </xf>
    <xf numFmtId="170" fontId="15" fillId="0" borderId="33" xfId="2" applyNumberFormat="1" applyFont="1" applyBorder="1" applyAlignment="1" applyProtection="1">
      <alignment horizontal="center" vertical="center"/>
    </xf>
    <xf numFmtId="170" fontId="15" fillId="0" borderId="38" xfId="2" applyNumberFormat="1" applyFont="1" applyBorder="1" applyAlignment="1" applyProtection="1">
      <alignment horizontal="center" vertical="center"/>
    </xf>
    <xf numFmtId="170" fontId="15" fillId="0" borderId="1" xfId="2" applyNumberFormat="1" applyFont="1" applyBorder="1" applyAlignment="1" applyProtection="1">
      <alignment horizontal="center" vertical="center"/>
    </xf>
    <xf numFmtId="170" fontId="15" fillId="0" borderId="39" xfId="2" applyNumberFormat="1" applyFont="1" applyBorder="1" applyAlignment="1" applyProtection="1">
      <alignment horizontal="center" vertical="center"/>
    </xf>
    <xf numFmtId="0" fontId="17" fillId="0" borderId="47" xfId="0" applyFont="1" applyBorder="1" applyAlignment="1" applyProtection="1">
      <alignment horizontal="center" vertical="center"/>
      <protection locked="0"/>
    </xf>
    <xf numFmtId="0" fontId="17" fillId="0" borderId="48" xfId="0" applyFont="1" applyBorder="1" applyAlignment="1" applyProtection="1">
      <alignment horizontal="center" vertical="center"/>
      <protection locked="0"/>
    </xf>
    <xf numFmtId="0" fontId="17" fillId="0" borderId="49" xfId="0" applyFont="1" applyBorder="1" applyAlignment="1" applyProtection="1">
      <alignment horizontal="center" vertical="center"/>
      <protection locked="0"/>
    </xf>
    <xf numFmtId="0" fontId="17" fillId="0" borderId="41" xfId="0" applyFont="1" applyBorder="1" applyAlignment="1" applyProtection="1">
      <alignment horizontal="center" vertical="center"/>
      <protection locked="0"/>
    </xf>
    <xf numFmtId="0" fontId="17" fillId="0" borderId="50" xfId="0" applyFont="1" applyBorder="1" applyAlignment="1" applyProtection="1">
      <alignment horizontal="center" vertical="center"/>
      <protection locked="0"/>
    </xf>
    <xf numFmtId="0" fontId="17" fillId="0" borderId="42" xfId="0" applyFont="1" applyBorder="1" applyAlignment="1" applyProtection="1">
      <alignment horizontal="center" vertical="center"/>
      <protection locked="0"/>
    </xf>
    <xf numFmtId="0" fontId="17" fillId="0" borderId="48" xfId="0" applyFont="1" applyBorder="1" applyAlignment="1" applyProtection="1">
      <alignment horizontal="center" vertical="center" wrapText="1"/>
      <protection locked="0"/>
    </xf>
    <xf numFmtId="0" fontId="17" fillId="0" borderId="41" xfId="0" applyFont="1" applyBorder="1" applyAlignment="1" applyProtection="1">
      <alignment horizontal="center" vertical="center" wrapText="1"/>
      <protection locked="0"/>
    </xf>
    <xf numFmtId="0" fontId="17" fillId="0" borderId="42" xfId="0" applyFont="1" applyBorder="1" applyAlignment="1" applyProtection="1">
      <alignment horizontal="center" vertical="center" wrapText="1"/>
      <protection locked="0"/>
    </xf>
    <xf numFmtId="9" fontId="15" fillId="0" borderId="28" xfId="3" applyNumberFormat="1" applyFont="1" applyBorder="1" applyAlignment="1" applyProtection="1">
      <alignment horizontal="center" vertical="center"/>
    </xf>
    <xf numFmtId="170" fontId="15" fillId="0" borderId="34" xfId="2" applyNumberFormat="1" applyFont="1" applyBorder="1" applyAlignment="1" applyProtection="1">
      <alignment horizontal="center" vertical="center"/>
    </xf>
    <xf numFmtId="170" fontId="15" fillId="0" borderId="35" xfId="2" applyNumberFormat="1" applyFont="1" applyBorder="1" applyAlignment="1" applyProtection="1">
      <alignment horizontal="center" vertical="center"/>
    </xf>
    <xf numFmtId="170" fontId="15" fillId="0" borderId="36" xfId="2" applyNumberFormat="1" applyFont="1" applyBorder="1" applyAlignment="1" applyProtection="1">
      <alignment horizontal="center" vertical="center"/>
    </xf>
    <xf numFmtId="0" fontId="8" fillId="0" borderId="0" xfId="0" applyFont="1" applyAlignment="1" applyProtection="1">
      <alignment horizontal="center" vertical="center"/>
    </xf>
    <xf numFmtId="1" fontId="8" fillId="0" borderId="0" xfId="0" applyNumberFormat="1" applyFont="1" applyAlignment="1" applyProtection="1">
      <alignment horizontal="center" vertical="center"/>
    </xf>
    <xf numFmtId="0" fontId="17" fillId="0" borderId="0" xfId="0" applyFont="1" applyAlignment="1">
      <alignment horizontal="center" vertical="center" wrapText="1"/>
    </xf>
    <xf numFmtId="170" fontId="8" fillId="0" borderId="17" xfId="2" applyNumberFormat="1" applyFont="1" applyBorder="1" applyAlignment="1" applyProtection="1">
      <alignment horizontal="center" vertical="center"/>
    </xf>
    <xf numFmtId="0" fontId="5" fillId="0" borderId="0" xfId="0" applyFont="1" applyAlignment="1">
      <alignment horizontal="left" vertical="center"/>
    </xf>
    <xf numFmtId="0" fontId="5" fillId="0" borderId="0" xfId="0" applyFont="1" applyAlignment="1">
      <alignment horizontal="left"/>
    </xf>
    <xf numFmtId="0" fontId="5" fillId="0" borderId="0" xfId="0" applyFont="1" applyAlignment="1">
      <alignment horizontal="left" vertical="top"/>
    </xf>
    <xf numFmtId="0" fontId="9" fillId="0" borderId="0" xfId="0" applyFont="1" applyFill="1" applyBorder="1" applyAlignment="1">
      <alignment horizontal="right" vertical="center"/>
    </xf>
    <xf numFmtId="164" fontId="9" fillId="0" borderId="0" xfId="0" applyNumberFormat="1" applyFont="1" applyBorder="1" applyAlignment="1">
      <alignment horizontal="center" vertical="center"/>
    </xf>
    <xf numFmtId="164" fontId="9" fillId="0" borderId="17" xfId="0" applyNumberFormat="1" applyFont="1" applyBorder="1" applyAlignment="1">
      <alignment horizontal="center" vertical="center"/>
    </xf>
    <xf numFmtId="164" fontId="7" fillId="0" borderId="0" xfId="0" applyNumberFormat="1" applyFont="1" applyBorder="1" applyAlignment="1">
      <alignment horizontal="center" vertical="center"/>
    </xf>
    <xf numFmtId="164" fontId="7" fillId="0" borderId="17" xfId="0" applyNumberFormat="1" applyFont="1" applyBorder="1" applyAlignment="1">
      <alignment horizontal="center" vertical="center"/>
    </xf>
    <xf numFmtId="0" fontId="6" fillId="0" borderId="0" xfId="0" applyFont="1" applyAlignment="1">
      <alignment horizontal="center" vertical="center"/>
    </xf>
    <xf numFmtId="0" fontId="7" fillId="0" borderId="0" xfId="0" applyFont="1" applyBorder="1" applyAlignment="1">
      <alignment horizontal="right" vertical="center"/>
    </xf>
    <xf numFmtId="0" fontId="7" fillId="0" borderId="17" xfId="0" applyFont="1" applyBorder="1" applyAlignment="1">
      <alignment horizontal="right" vertical="center"/>
    </xf>
    <xf numFmtId="0" fontId="7" fillId="0" borderId="0" xfId="0" applyFont="1" applyBorder="1" applyAlignment="1">
      <alignment horizontal="center" vertical="center"/>
    </xf>
    <xf numFmtId="0" fontId="7" fillId="0" borderId="17" xfId="0" applyFont="1" applyBorder="1" applyAlignment="1">
      <alignment horizontal="center" vertical="center"/>
    </xf>
    <xf numFmtId="0" fontId="3" fillId="0" borderId="0" xfId="0" applyFont="1" applyBorder="1" applyAlignment="1">
      <alignment horizontal="right" vertical="center"/>
    </xf>
    <xf numFmtId="164" fontId="3" fillId="0" borderId="0" xfId="0" applyNumberFormat="1" applyFont="1" applyBorder="1" applyAlignment="1">
      <alignment horizontal="center" vertical="center"/>
    </xf>
    <xf numFmtId="164" fontId="3" fillId="0" borderId="17" xfId="0" applyNumberFormat="1" applyFont="1" applyBorder="1" applyAlignment="1">
      <alignment horizontal="center" vertical="center"/>
    </xf>
    <xf numFmtId="0" fontId="8" fillId="0" borderId="0" xfId="0" applyFont="1" applyBorder="1" applyAlignment="1">
      <alignment horizontal="left" vertical="center"/>
    </xf>
    <xf numFmtId="164" fontId="10" fillId="0" borderId="0" xfId="0" applyNumberFormat="1" applyFont="1" applyBorder="1" applyAlignment="1">
      <alignment horizontal="center" vertical="center"/>
    </xf>
    <xf numFmtId="164" fontId="10" fillId="0" borderId="17" xfId="0" applyNumberFormat="1" applyFont="1" applyBorder="1" applyAlignment="1">
      <alignment horizontal="center" vertical="center"/>
    </xf>
    <xf numFmtId="0" fontId="4" fillId="0" borderId="0" xfId="0" applyFont="1" applyBorder="1" applyAlignment="1">
      <alignment horizontal="center" vertical="center"/>
    </xf>
    <xf numFmtId="0" fontId="14" fillId="0" borderId="0" xfId="0" applyFont="1" applyAlignment="1">
      <alignment horizontal="center"/>
    </xf>
    <xf numFmtId="165" fontId="9" fillId="0" borderId="0" xfId="0" applyNumberFormat="1" applyFont="1" applyBorder="1" applyAlignment="1">
      <alignment horizontal="center" vertical="center"/>
    </xf>
    <xf numFmtId="0" fontId="20" fillId="0" borderId="0" xfId="0" applyFont="1" applyAlignment="1">
      <alignment horizontal="center" vertical="center" wrapText="1"/>
    </xf>
    <xf numFmtId="0" fontId="6" fillId="0" borderId="0" xfId="0" applyFont="1" applyAlignment="1">
      <alignment horizontal="center" vertical="center" wrapText="1"/>
    </xf>
    <xf numFmtId="172" fontId="0" fillId="0" borderId="0" xfId="0" applyNumberFormat="1" applyFont="1" applyAlignment="1">
      <alignment horizontal="center"/>
    </xf>
  </cellXfs>
  <cellStyles count="4">
    <cellStyle name="Comma" xfId="1" builtinId="3"/>
    <cellStyle name="Currency" xfId="2" builtinId="4"/>
    <cellStyle name="Normal" xfId="0" builtinId="0"/>
    <cellStyle name="Percent" xfId="3"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20" Type="http://schemas.openxmlformats.org/officeDocument/2006/relationships/sharedStrings" Target="sharedStrings.xml"/><Relationship Id="rId21" Type="http://schemas.openxmlformats.org/officeDocument/2006/relationships/calcChain" Target="calcChain.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theme" Target="theme/theme1.xml"/><Relationship Id="rId18" Type="http://schemas.openxmlformats.org/officeDocument/2006/relationships/connections" Target="connections.xml"/><Relationship Id="rId19" Type="http://schemas.openxmlformats.org/officeDocument/2006/relationships/styles" Target="styles.xml"/><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38100</xdr:rowOff>
    </xdr:from>
    <xdr:to>
      <xdr:col>0</xdr:col>
      <xdr:colOff>0</xdr:colOff>
      <xdr:row>72</xdr:row>
      <xdr:rowOff>99060</xdr:rowOff>
    </xdr:to>
    <xdr:sp macro="" textlink="">
      <xdr:nvSpPr>
        <xdr:cNvPr id="28180" name="Rectangle 1"/>
        <xdr:cNvSpPr>
          <a:spLocks noChangeArrowheads="1"/>
        </xdr:cNvSpPr>
      </xdr:nvSpPr>
      <xdr:spPr bwMode="auto">
        <a:xfrm>
          <a:off x="0" y="38100"/>
          <a:ext cx="0" cy="11582400"/>
        </a:xfrm>
        <a:prstGeom prst="rect">
          <a:avLst/>
        </a:prstGeom>
        <a:noFill/>
        <a:ln w="82550" algn="in">
          <a:solidFill>
            <a:srgbClr val="003399"/>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0</xdr:row>
      <xdr:rowOff>38100</xdr:rowOff>
    </xdr:from>
    <xdr:to>
      <xdr:col>0</xdr:col>
      <xdr:colOff>0</xdr:colOff>
      <xdr:row>72</xdr:row>
      <xdr:rowOff>99060</xdr:rowOff>
    </xdr:to>
    <xdr:sp macro="" textlink="">
      <xdr:nvSpPr>
        <xdr:cNvPr id="28181" name="Rectangle 2"/>
        <xdr:cNvSpPr>
          <a:spLocks noChangeArrowheads="1"/>
        </xdr:cNvSpPr>
      </xdr:nvSpPr>
      <xdr:spPr bwMode="auto">
        <a:xfrm>
          <a:off x="0" y="38100"/>
          <a:ext cx="0" cy="11582400"/>
        </a:xfrm>
        <a:prstGeom prst="rect">
          <a:avLst/>
        </a:prstGeom>
        <a:noFill/>
        <a:ln w="82550" algn="in">
          <a:solidFill>
            <a:srgbClr val="003399"/>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0</xdr:row>
      <xdr:rowOff>38100</xdr:rowOff>
    </xdr:from>
    <xdr:to>
      <xdr:col>0</xdr:col>
      <xdr:colOff>0</xdr:colOff>
      <xdr:row>72</xdr:row>
      <xdr:rowOff>99060</xdr:rowOff>
    </xdr:to>
    <xdr:sp macro="" textlink="">
      <xdr:nvSpPr>
        <xdr:cNvPr id="28182" name="Rectangle 3"/>
        <xdr:cNvSpPr>
          <a:spLocks noChangeArrowheads="1"/>
        </xdr:cNvSpPr>
      </xdr:nvSpPr>
      <xdr:spPr bwMode="auto">
        <a:xfrm>
          <a:off x="0" y="38100"/>
          <a:ext cx="0" cy="11582400"/>
        </a:xfrm>
        <a:prstGeom prst="rect">
          <a:avLst/>
        </a:prstGeom>
        <a:noFill/>
        <a:ln w="82550" algn="in">
          <a:solidFill>
            <a:srgbClr val="003399"/>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0</xdr:row>
      <xdr:rowOff>38100</xdr:rowOff>
    </xdr:from>
    <xdr:to>
      <xdr:col>0</xdr:col>
      <xdr:colOff>0</xdr:colOff>
      <xdr:row>72</xdr:row>
      <xdr:rowOff>99060</xdr:rowOff>
    </xdr:to>
    <xdr:sp macro="" textlink="">
      <xdr:nvSpPr>
        <xdr:cNvPr id="28183" name="Rectangle 4"/>
        <xdr:cNvSpPr>
          <a:spLocks noChangeArrowheads="1"/>
        </xdr:cNvSpPr>
      </xdr:nvSpPr>
      <xdr:spPr bwMode="auto">
        <a:xfrm>
          <a:off x="0" y="38100"/>
          <a:ext cx="0" cy="11582400"/>
        </a:xfrm>
        <a:prstGeom prst="rect">
          <a:avLst/>
        </a:prstGeom>
        <a:noFill/>
        <a:ln w="82550" algn="in">
          <a:solidFill>
            <a:srgbClr val="003399"/>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0</xdr:row>
      <xdr:rowOff>38100</xdr:rowOff>
    </xdr:from>
    <xdr:to>
      <xdr:col>0</xdr:col>
      <xdr:colOff>0</xdr:colOff>
      <xdr:row>72</xdr:row>
      <xdr:rowOff>99060</xdr:rowOff>
    </xdr:to>
    <xdr:sp macro="" textlink="">
      <xdr:nvSpPr>
        <xdr:cNvPr id="28184" name="Rectangle 5"/>
        <xdr:cNvSpPr>
          <a:spLocks noChangeArrowheads="1"/>
        </xdr:cNvSpPr>
      </xdr:nvSpPr>
      <xdr:spPr bwMode="auto">
        <a:xfrm>
          <a:off x="0" y="38100"/>
          <a:ext cx="0" cy="11582400"/>
        </a:xfrm>
        <a:prstGeom prst="rect">
          <a:avLst/>
        </a:prstGeom>
        <a:noFill/>
        <a:ln w="82550" algn="in">
          <a:solidFill>
            <a:srgbClr val="003399"/>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38100</xdr:colOff>
      <xdr:row>0</xdr:row>
      <xdr:rowOff>0</xdr:rowOff>
    </xdr:from>
    <xdr:to>
      <xdr:col>15</xdr:col>
      <xdr:colOff>571500</xdr:colOff>
      <xdr:row>71</xdr:row>
      <xdr:rowOff>152400</xdr:rowOff>
    </xdr:to>
    <xdr:sp macro="" textlink="">
      <xdr:nvSpPr>
        <xdr:cNvPr id="28185" name="Rectangle 6"/>
        <xdr:cNvSpPr>
          <a:spLocks noChangeArrowheads="1"/>
        </xdr:cNvSpPr>
      </xdr:nvSpPr>
      <xdr:spPr bwMode="auto">
        <a:xfrm>
          <a:off x="38100" y="0"/>
          <a:ext cx="8458200" cy="11874500"/>
        </a:xfrm>
        <a:prstGeom prst="rect">
          <a:avLst/>
        </a:prstGeom>
        <a:noFill/>
        <a:ln w="82550" algn="in">
          <a:solidFill>
            <a:srgbClr val="003399"/>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87630</xdr:colOff>
      <xdr:row>26</xdr:row>
      <xdr:rowOff>99060</xdr:rowOff>
    </xdr:from>
    <xdr:to>
      <xdr:col>13</xdr:col>
      <xdr:colOff>514350</xdr:colOff>
      <xdr:row>56</xdr:row>
      <xdr:rowOff>38100</xdr:rowOff>
    </xdr:to>
    <xdr:pic>
      <xdr:nvPicPr>
        <xdr:cNvPr id="28186" name="Picture 11" descr="49 Bellanca 001.JPG"/>
        <xdr:cNvPicPr>
          <a:picLocks noChangeAspect="1"/>
        </xdr:cNvPicPr>
      </xdr:nvPicPr>
      <xdr:blipFill>
        <a:blip xmlns:r="http://schemas.openxmlformats.org/officeDocument/2006/relationships" r:embed="rId1" cstate="print"/>
        <a:stretch>
          <a:fillRect/>
        </a:stretch>
      </xdr:blipFill>
      <xdr:spPr bwMode="auto">
        <a:xfrm>
          <a:off x="1002030" y="4391660"/>
          <a:ext cx="6522720" cy="4892040"/>
        </a:xfrm>
        <a:prstGeom prst="rect">
          <a:avLst/>
        </a:prstGeom>
        <a:noFill/>
        <a:ln w="44450">
          <a:solidFill>
            <a:srgbClr val="003399"/>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38100</xdr:rowOff>
    </xdr:from>
    <xdr:to>
      <xdr:col>0</xdr:col>
      <xdr:colOff>0</xdr:colOff>
      <xdr:row>72</xdr:row>
      <xdr:rowOff>99060</xdr:rowOff>
    </xdr:to>
    <xdr:sp macro="" textlink="">
      <xdr:nvSpPr>
        <xdr:cNvPr id="23439" name="Rectangle 1"/>
        <xdr:cNvSpPr>
          <a:spLocks noChangeArrowheads="1"/>
        </xdr:cNvSpPr>
      </xdr:nvSpPr>
      <xdr:spPr bwMode="auto">
        <a:xfrm>
          <a:off x="0" y="38100"/>
          <a:ext cx="0" cy="11582400"/>
        </a:xfrm>
        <a:prstGeom prst="rect">
          <a:avLst/>
        </a:prstGeom>
        <a:noFill/>
        <a:ln w="82550" algn="in">
          <a:solidFill>
            <a:srgbClr val="003399"/>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0</xdr:row>
      <xdr:rowOff>38100</xdr:rowOff>
    </xdr:from>
    <xdr:to>
      <xdr:col>0</xdr:col>
      <xdr:colOff>0</xdr:colOff>
      <xdr:row>72</xdr:row>
      <xdr:rowOff>99060</xdr:rowOff>
    </xdr:to>
    <xdr:sp macro="" textlink="">
      <xdr:nvSpPr>
        <xdr:cNvPr id="23440" name="Rectangle 2"/>
        <xdr:cNvSpPr>
          <a:spLocks noChangeArrowheads="1"/>
        </xdr:cNvSpPr>
      </xdr:nvSpPr>
      <xdr:spPr bwMode="auto">
        <a:xfrm>
          <a:off x="0" y="38100"/>
          <a:ext cx="0" cy="11582400"/>
        </a:xfrm>
        <a:prstGeom prst="rect">
          <a:avLst/>
        </a:prstGeom>
        <a:noFill/>
        <a:ln w="82550" algn="in">
          <a:solidFill>
            <a:srgbClr val="003399"/>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0</xdr:row>
      <xdr:rowOff>38100</xdr:rowOff>
    </xdr:from>
    <xdr:to>
      <xdr:col>0</xdr:col>
      <xdr:colOff>0</xdr:colOff>
      <xdr:row>72</xdr:row>
      <xdr:rowOff>99060</xdr:rowOff>
    </xdr:to>
    <xdr:sp macro="" textlink="">
      <xdr:nvSpPr>
        <xdr:cNvPr id="23441" name="Rectangle 3"/>
        <xdr:cNvSpPr>
          <a:spLocks noChangeArrowheads="1"/>
        </xdr:cNvSpPr>
      </xdr:nvSpPr>
      <xdr:spPr bwMode="auto">
        <a:xfrm>
          <a:off x="0" y="38100"/>
          <a:ext cx="0" cy="11582400"/>
        </a:xfrm>
        <a:prstGeom prst="rect">
          <a:avLst/>
        </a:prstGeom>
        <a:noFill/>
        <a:ln w="82550" algn="in">
          <a:solidFill>
            <a:srgbClr val="003399"/>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0</xdr:row>
      <xdr:rowOff>38100</xdr:rowOff>
    </xdr:from>
    <xdr:to>
      <xdr:col>0</xdr:col>
      <xdr:colOff>0</xdr:colOff>
      <xdr:row>72</xdr:row>
      <xdr:rowOff>99060</xdr:rowOff>
    </xdr:to>
    <xdr:sp macro="" textlink="">
      <xdr:nvSpPr>
        <xdr:cNvPr id="23442" name="Rectangle 4"/>
        <xdr:cNvSpPr>
          <a:spLocks noChangeArrowheads="1"/>
        </xdr:cNvSpPr>
      </xdr:nvSpPr>
      <xdr:spPr bwMode="auto">
        <a:xfrm>
          <a:off x="0" y="38100"/>
          <a:ext cx="0" cy="11582400"/>
        </a:xfrm>
        <a:prstGeom prst="rect">
          <a:avLst/>
        </a:prstGeom>
        <a:noFill/>
        <a:ln w="82550" algn="in">
          <a:solidFill>
            <a:srgbClr val="003399"/>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0</xdr:row>
      <xdr:rowOff>38100</xdr:rowOff>
    </xdr:from>
    <xdr:to>
      <xdr:col>0</xdr:col>
      <xdr:colOff>0</xdr:colOff>
      <xdr:row>72</xdr:row>
      <xdr:rowOff>99060</xdr:rowOff>
    </xdr:to>
    <xdr:sp macro="" textlink="">
      <xdr:nvSpPr>
        <xdr:cNvPr id="23443" name="Rectangle 5"/>
        <xdr:cNvSpPr>
          <a:spLocks noChangeArrowheads="1"/>
        </xdr:cNvSpPr>
      </xdr:nvSpPr>
      <xdr:spPr bwMode="auto">
        <a:xfrm>
          <a:off x="0" y="38100"/>
          <a:ext cx="0" cy="11582400"/>
        </a:xfrm>
        <a:prstGeom prst="rect">
          <a:avLst/>
        </a:prstGeom>
        <a:noFill/>
        <a:ln w="82550" algn="in">
          <a:solidFill>
            <a:srgbClr val="003399"/>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38100</xdr:colOff>
      <xdr:row>0</xdr:row>
      <xdr:rowOff>0</xdr:rowOff>
    </xdr:from>
    <xdr:to>
      <xdr:col>15</xdr:col>
      <xdr:colOff>571500</xdr:colOff>
      <xdr:row>72</xdr:row>
      <xdr:rowOff>101600</xdr:rowOff>
    </xdr:to>
    <xdr:sp macro="" textlink="">
      <xdr:nvSpPr>
        <xdr:cNvPr id="23444" name="Rectangle 6"/>
        <xdr:cNvSpPr>
          <a:spLocks noChangeArrowheads="1"/>
        </xdr:cNvSpPr>
      </xdr:nvSpPr>
      <xdr:spPr bwMode="auto">
        <a:xfrm>
          <a:off x="38100" y="0"/>
          <a:ext cx="8458200" cy="11988800"/>
        </a:xfrm>
        <a:prstGeom prst="rect">
          <a:avLst/>
        </a:prstGeom>
        <a:noFill/>
        <a:ln w="82550" algn="in">
          <a:solidFill>
            <a:srgbClr val="003399"/>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182880</xdr:colOff>
      <xdr:row>25</xdr:row>
      <xdr:rowOff>132080</xdr:rowOff>
    </xdr:from>
    <xdr:to>
      <xdr:col>14</xdr:col>
      <xdr:colOff>26010</xdr:colOff>
      <xdr:row>58</xdr:row>
      <xdr:rowOff>38100</xdr:rowOff>
    </xdr:to>
    <xdr:pic>
      <xdr:nvPicPr>
        <xdr:cNvPr id="2" name="Picture 1"/>
        <xdr:cNvPicPr>
          <a:picLocks noChangeAspect="1"/>
        </xdr:cNvPicPr>
      </xdr:nvPicPr>
      <xdr:blipFill>
        <a:blip xmlns:r="http://schemas.openxmlformats.org/officeDocument/2006/relationships" r:embed="rId1" cstate="print"/>
        <a:stretch>
          <a:fillRect/>
        </a:stretch>
      </xdr:blipFill>
      <xdr:spPr>
        <a:xfrm>
          <a:off x="792480" y="4259580"/>
          <a:ext cx="6853530" cy="5354320"/>
        </a:xfrm>
        <a:prstGeom prst="rect">
          <a:avLst/>
        </a:prstGeom>
        <a:ln w="228600" cap="sq" cmpd="thickThin">
          <a:solidFill>
            <a:srgbClr val="000000"/>
          </a:solidFill>
          <a:prstDash val="solid"/>
          <a:miter lim="800000"/>
        </a:ln>
        <a:effectLst>
          <a:innerShdw blurRad="76200">
            <a:srgbClr val="000000"/>
          </a:innerShdw>
        </a:effec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38100</xdr:colOff>
      <xdr:row>0</xdr:row>
      <xdr:rowOff>30480</xdr:rowOff>
    </xdr:from>
    <xdr:to>
      <xdr:col>15</xdr:col>
      <xdr:colOff>281940</xdr:colOff>
      <xdr:row>69</xdr:row>
      <xdr:rowOff>91440</xdr:rowOff>
    </xdr:to>
    <xdr:sp macro="" textlink="">
      <xdr:nvSpPr>
        <xdr:cNvPr id="34845" name="Rectangle 1"/>
        <xdr:cNvSpPr>
          <a:spLocks noChangeArrowheads="1"/>
        </xdr:cNvSpPr>
      </xdr:nvSpPr>
      <xdr:spPr bwMode="auto">
        <a:xfrm>
          <a:off x="38100" y="30480"/>
          <a:ext cx="8496300" cy="12100560"/>
        </a:xfrm>
        <a:prstGeom prst="rect">
          <a:avLst/>
        </a:prstGeom>
        <a:noFill/>
        <a:ln w="82550" algn="in">
          <a:solidFill>
            <a:srgbClr val="003399"/>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30480</xdr:colOff>
      <xdr:row>0</xdr:row>
      <xdr:rowOff>30480</xdr:rowOff>
    </xdr:from>
    <xdr:to>
      <xdr:col>15</xdr:col>
      <xdr:colOff>281940</xdr:colOff>
      <xdr:row>71</xdr:row>
      <xdr:rowOff>129540</xdr:rowOff>
    </xdr:to>
    <xdr:sp macro="" textlink="">
      <xdr:nvSpPr>
        <xdr:cNvPr id="15675" name="Rectangle 1"/>
        <xdr:cNvSpPr>
          <a:spLocks noChangeArrowheads="1"/>
        </xdr:cNvSpPr>
      </xdr:nvSpPr>
      <xdr:spPr bwMode="auto">
        <a:xfrm>
          <a:off x="30480" y="30480"/>
          <a:ext cx="8503920" cy="12024360"/>
        </a:xfrm>
        <a:prstGeom prst="rect">
          <a:avLst/>
        </a:prstGeom>
        <a:noFill/>
        <a:ln w="82550" algn="in">
          <a:solidFill>
            <a:srgbClr val="003399"/>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38100</xdr:colOff>
      <xdr:row>0</xdr:row>
      <xdr:rowOff>30480</xdr:rowOff>
    </xdr:from>
    <xdr:to>
      <xdr:col>15</xdr:col>
      <xdr:colOff>281940</xdr:colOff>
      <xdr:row>70</xdr:row>
      <xdr:rowOff>137160</xdr:rowOff>
    </xdr:to>
    <xdr:sp macro="" textlink="">
      <xdr:nvSpPr>
        <xdr:cNvPr id="16747" name="Rectangle 2"/>
        <xdr:cNvSpPr>
          <a:spLocks noChangeArrowheads="1"/>
        </xdr:cNvSpPr>
      </xdr:nvSpPr>
      <xdr:spPr bwMode="auto">
        <a:xfrm>
          <a:off x="38100" y="30480"/>
          <a:ext cx="8496300" cy="12146280"/>
        </a:xfrm>
        <a:prstGeom prst="rect">
          <a:avLst/>
        </a:prstGeom>
        <a:noFill/>
        <a:ln w="82550" algn="in">
          <a:solidFill>
            <a:srgbClr val="003399"/>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10160</xdr:colOff>
      <xdr:row>46</xdr:row>
      <xdr:rowOff>0</xdr:rowOff>
    </xdr:from>
    <xdr:to>
      <xdr:col>15</xdr:col>
      <xdr:colOff>10160</xdr:colOff>
      <xdr:row>54</xdr:row>
      <xdr:rowOff>79375</xdr:rowOff>
    </xdr:to>
    <xdr:sp macro="" textlink="">
      <xdr:nvSpPr>
        <xdr:cNvPr id="2" name="TextBox 1"/>
        <xdr:cNvSpPr txBox="1"/>
      </xdr:nvSpPr>
      <xdr:spPr>
        <a:xfrm>
          <a:off x="311785" y="7620000"/>
          <a:ext cx="7842250" cy="1349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300"/>
            </a:lnSpc>
          </a:pPr>
          <a:r>
            <a:rPr lang="en-US" sz="1200">
              <a:latin typeface="Arial" pitchFamily="34" charset="0"/>
              <a:cs typeface="Arial" pitchFamily="34" charset="0"/>
            </a:rPr>
            <a:t>For</a:t>
          </a:r>
          <a:r>
            <a:rPr lang="en-US" sz="1200" baseline="0">
              <a:latin typeface="Arial" pitchFamily="34" charset="0"/>
              <a:cs typeface="Arial" pitchFamily="34" charset="0"/>
            </a:rPr>
            <a:t> 2909 Greenfield Road</a:t>
          </a:r>
          <a:r>
            <a:rPr lang="en-US" sz="1200">
              <a:latin typeface="Arial" pitchFamily="34" charset="0"/>
              <a:cs typeface="Arial" pitchFamily="34" charset="0"/>
            </a:rPr>
            <a:t>, we included all the  Active and Sold homes  in the area with comparable features.  We analyzed more closely the Sold comparables to determine  the characteristics that  "sell" in Shaler Twp, and  at what price.  2909 Greenfield's distinctive features include the finished lower level,</a:t>
          </a:r>
          <a:r>
            <a:rPr lang="en-US" sz="1200" baseline="0">
              <a:latin typeface="Arial" pitchFamily="34" charset="0"/>
              <a:cs typeface="Arial" pitchFamily="34" charset="0"/>
            </a:rPr>
            <a:t> a large master bedroom with master bathroom, and an oversized garage</a:t>
          </a:r>
          <a:r>
            <a:rPr lang="en-US" sz="1200">
              <a:latin typeface="Arial" pitchFamily="34" charset="0"/>
              <a:cs typeface="Arial" pitchFamily="34" charset="0"/>
            </a:rPr>
            <a:t>.  Looking at the sold homes in Shaler, none</a:t>
          </a:r>
          <a:r>
            <a:rPr lang="en-US" sz="1200" baseline="0">
              <a:latin typeface="Arial" pitchFamily="34" charset="0"/>
              <a:cs typeface="Arial" pitchFamily="34" charset="0"/>
            </a:rPr>
            <a:t> of them have all of the updates that you have done to this home. Some of them have older features that will need updating soon. Looking at the houses priced below your home, they almost always need the updates that you have already done. </a:t>
          </a:r>
          <a:endParaRPr lang="en-US" sz="1200">
            <a:latin typeface="Arial" pitchFamily="34" charset="0"/>
            <a:cs typeface="Arial" pitchFamily="34" charset="0"/>
          </a:endParaRPr>
        </a:p>
      </xdr:txBody>
    </xdr:sp>
    <xdr:clientData/>
  </xdr:twoCellAnchor>
  <xdr:twoCellAnchor>
    <xdr:from>
      <xdr:col>0</xdr:col>
      <xdr:colOff>304800</xdr:colOff>
      <xdr:row>58</xdr:row>
      <xdr:rowOff>0</xdr:rowOff>
    </xdr:from>
    <xdr:to>
      <xdr:col>15</xdr:col>
      <xdr:colOff>0</xdr:colOff>
      <xdr:row>66</xdr:row>
      <xdr:rowOff>0</xdr:rowOff>
    </xdr:to>
    <xdr:sp macro="" textlink="">
      <xdr:nvSpPr>
        <xdr:cNvPr id="3" name="TextBox 2"/>
        <xdr:cNvSpPr txBox="1"/>
      </xdr:nvSpPr>
      <xdr:spPr>
        <a:xfrm>
          <a:off x="304800" y="10373360"/>
          <a:ext cx="7955280" cy="13817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Arial" pitchFamily="34" charset="0"/>
              <a:cs typeface="Arial" pitchFamily="34" charset="0"/>
            </a:rPr>
            <a:t>1.  The average sales price in Shaler is $143,218, but the average home in Shaler does not have a finished lower level or a flat back yard.</a:t>
          </a:r>
        </a:p>
        <a:p>
          <a:r>
            <a:rPr lang="en-US" sz="1200">
              <a:latin typeface="Arial" pitchFamily="34" charset="0"/>
              <a:cs typeface="Arial" pitchFamily="34" charset="0"/>
            </a:rPr>
            <a:t>2.  2909 Greenfield has superior features to homes that are listed  well above  its list price of $165,000.</a:t>
          </a:r>
        </a:p>
        <a:p>
          <a:r>
            <a:rPr lang="en-US" sz="1200">
              <a:latin typeface="Arial" pitchFamily="34" charset="0"/>
              <a:cs typeface="Arial" pitchFamily="34" charset="0"/>
            </a:rPr>
            <a:t>3.  No home below $165,000 compares to Greenfield when considering the finished lower level, large bedrooms, and  3</a:t>
          </a:r>
          <a:r>
            <a:rPr lang="en-US" sz="1200" baseline="0">
              <a:latin typeface="Arial" pitchFamily="34" charset="0"/>
              <a:cs typeface="Arial" pitchFamily="34" charset="0"/>
            </a:rPr>
            <a:t> updated bathrooms</a:t>
          </a:r>
          <a:r>
            <a:rPr lang="en-US" sz="1200">
              <a:latin typeface="Arial" pitchFamily="34" charset="0"/>
              <a:cs typeface="Arial" pitchFamily="34" charset="0"/>
            </a:rPr>
            <a:t>.</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38100</xdr:rowOff>
    </xdr:from>
    <xdr:to>
      <xdr:col>0</xdr:col>
      <xdr:colOff>0</xdr:colOff>
      <xdr:row>71</xdr:row>
      <xdr:rowOff>99060</xdr:rowOff>
    </xdr:to>
    <xdr:sp macro="" textlink="">
      <xdr:nvSpPr>
        <xdr:cNvPr id="33017" name="Rectangle 1"/>
        <xdr:cNvSpPr>
          <a:spLocks noChangeArrowheads="1"/>
        </xdr:cNvSpPr>
      </xdr:nvSpPr>
      <xdr:spPr bwMode="auto">
        <a:xfrm>
          <a:off x="0" y="38100"/>
          <a:ext cx="0" cy="11742420"/>
        </a:xfrm>
        <a:prstGeom prst="rect">
          <a:avLst/>
        </a:prstGeom>
        <a:noFill/>
        <a:ln w="82550" algn="in">
          <a:solidFill>
            <a:srgbClr val="003399"/>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0</xdr:row>
      <xdr:rowOff>38100</xdr:rowOff>
    </xdr:from>
    <xdr:to>
      <xdr:col>0</xdr:col>
      <xdr:colOff>0</xdr:colOff>
      <xdr:row>71</xdr:row>
      <xdr:rowOff>99060</xdr:rowOff>
    </xdr:to>
    <xdr:sp macro="" textlink="">
      <xdr:nvSpPr>
        <xdr:cNvPr id="33018" name="Rectangle 2"/>
        <xdr:cNvSpPr>
          <a:spLocks noChangeArrowheads="1"/>
        </xdr:cNvSpPr>
      </xdr:nvSpPr>
      <xdr:spPr bwMode="auto">
        <a:xfrm>
          <a:off x="0" y="38100"/>
          <a:ext cx="0" cy="11742420"/>
        </a:xfrm>
        <a:prstGeom prst="rect">
          <a:avLst/>
        </a:prstGeom>
        <a:noFill/>
        <a:ln w="82550" algn="in">
          <a:solidFill>
            <a:srgbClr val="003399"/>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0</xdr:row>
      <xdr:rowOff>38100</xdr:rowOff>
    </xdr:from>
    <xdr:to>
      <xdr:col>0</xdr:col>
      <xdr:colOff>0</xdr:colOff>
      <xdr:row>71</xdr:row>
      <xdr:rowOff>99060</xdr:rowOff>
    </xdr:to>
    <xdr:sp macro="" textlink="">
      <xdr:nvSpPr>
        <xdr:cNvPr id="33019" name="Rectangle 3"/>
        <xdr:cNvSpPr>
          <a:spLocks noChangeArrowheads="1"/>
        </xdr:cNvSpPr>
      </xdr:nvSpPr>
      <xdr:spPr bwMode="auto">
        <a:xfrm>
          <a:off x="0" y="38100"/>
          <a:ext cx="0" cy="11742420"/>
        </a:xfrm>
        <a:prstGeom prst="rect">
          <a:avLst/>
        </a:prstGeom>
        <a:noFill/>
        <a:ln w="82550" algn="in">
          <a:solidFill>
            <a:srgbClr val="003399"/>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0</xdr:row>
      <xdr:rowOff>38100</xdr:rowOff>
    </xdr:from>
    <xdr:to>
      <xdr:col>0</xdr:col>
      <xdr:colOff>0</xdr:colOff>
      <xdr:row>71</xdr:row>
      <xdr:rowOff>99060</xdr:rowOff>
    </xdr:to>
    <xdr:sp macro="" textlink="">
      <xdr:nvSpPr>
        <xdr:cNvPr id="33020" name="Rectangle 4"/>
        <xdr:cNvSpPr>
          <a:spLocks noChangeArrowheads="1"/>
        </xdr:cNvSpPr>
      </xdr:nvSpPr>
      <xdr:spPr bwMode="auto">
        <a:xfrm>
          <a:off x="0" y="38100"/>
          <a:ext cx="0" cy="11742420"/>
        </a:xfrm>
        <a:prstGeom prst="rect">
          <a:avLst/>
        </a:prstGeom>
        <a:noFill/>
        <a:ln w="82550" algn="in">
          <a:solidFill>
            <a:srgbClr val="003399"/>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91440</xdr:colOff>
      <xdr:row>0</xdr:row>
      <xdr:rowOff>38100</xdr:rowOff>
    </xdr:from>
    <xdr:to>
      <xdr:col>14</xdr:col>
      <xdr:colOff>579120</xdr:colOff>
      <xdr:row>72</xdr:row>
      <xdr:rowOff>114300</xdr:rowOff>
    </xdr:to>
    <xdr:sp macro="" textlink="">
      <xdr:nvSpPr>
        <xdr:cNvPr id="33021" name="Rectangle 5"/>
        <xdr:cNvSpPr>
          <a:spLocks noChangeArrowheads="1"/>
        </xdr:cNvSpPr>
      </xdr:nvSpPr>
      <xdr:spPr bwMode="auto">
        <a:xfrm>
          <a:off x="91440" y="38100"/>
          <a:ext cx="8519160" cy="11917680"/>
        </a:xfrm>
        <a:prstGeom prst="rect">
          <a:avLst/>
        </a:prstGeom>
        <a:noFill/>
        <a:ln w="82550" algn="in">
          <a:solidFill>
            <a:srgbClr val="003399"/>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0</xdr:colOff>
      <xdr:row>56</xdr:row>
      <xdr:rowOff>0</xdr:rowOff>
    </xdr:from>
    <xdr:to>
      <xdr:col>14</xdr:col>
      <xdr:colOff>0</xdr:colOff>
      <xdr:row>65</xdr:row>
      <xdr:rowOff>0</xdr:rowOff>
    </xdr:to>
    <xdr:sp macro="" textlink="">
      <xdr:nvSpPr>
        <xdr:cNvPr id="2" name="TextBox 1"/>
        <xdr:cNvSpPr txBox="1"/>
      </xdr:nvSpPr>
      <xdr:spPr>
        <a:xfrm>
          <a:off x="619760" y="9428480"/>
          <a:ext cx="7447280" cy="14630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dk1"/>
              </a:solidFill>
              <a:effectLst/>
              <a:latin typeface="Arial" pitchFamily="34" charset="0"/>
              <a:ea typeface="+mn-ea"/>
              <a:cs typeface="Arial" pitchFamily="34" charset="0"/>
            </a:rPr>
            <a:t>1.  The average sales price in Shaler</a:t>
          </a:r>
          <a:r>
            <a:rPr lang="en-US" sz="1200" baseline="0">
              <a:solidFill>
                <a:schemeClr val="dk1"/>
              </a:solidFill>
              <a:effectLst/>
              <a:latin typeface="Arial" pitchFamily="34" charset="0"/>
              <a:ea typeface="+mn-ea"/>
              <a:cs typeface="Arial" pitchFamily="34" charset="0"/>
            </a:rPr>
            <a:t> </a:t>
          </a:r>
          <a:r>
            <a:rPr lang="en-US" sz="1200">
              <a:solidFill>
                <a:schemeClr val="dk1"/>
              </a:solidFill>
              <a:effectLst/>
              <a:latin typeface="Arial" pitchFamily="34" charset="0"/>
              <a:ea typeface="+mn-ea"/>
              <a:cs typeface="Arial" pitchFamily="34" charset="0"/>
            </a:rPr>
            <a:t>is $143,218, but the average home in Shaler does not have a finished lower level or a flat back yard.</a:t>
          </a:r>
          <a:endParaRPr lang="en-US" sz="1200">
            <a:effectLst/>
            <a:latin typeface="Arial" pitchFamily="34" charset="0"/>
            <a:cs typeface="Arial" pitchFamily="34" charset="0"/>
          </a:endParaRPr>
        </a:p>
        <a:p>
          <a:r>
            <a:rPr lang="en-US" sz="1200">
              <a:solidFill>
                <a:schemeClr val="dk1"/>
              </a:solidFill>
              <a:effectLst/>
              <a:latin typeface="Arial" pitchFamily="34" charset="0"/>
              <a:ea typeface="+mn-ea"/>
              <a:cs typeface="Arial" pitchFamily="34" charset="0"/>
            </a:rPr>
            <a:t>2.  2909 Greenfield has superior features to homes that are listed  well above  its list price of $165,000</a:t>
          </a:r>
          <a:endParaRPr lang="en-US" sz="1200">
            <a:effectLst/>
            <a:latin typeface="Arial" pitchFamily="34" charset="0"/>
            <a:cs typeface="Arial" pitchFamily="34" charset="0"/>
          </a:endParaRPr>
        </a:p>
        <a:p>
          <a:r>
            <a:rPr lang="en-US" sz="1200">
              <a:solidFill>
                <a:schemeClr val="dk1"/>
              </a:solidFill>
              <a:effectLst/>
              <a:latin typeface="Arial" pitchFamily="34" charset="0"/>
              <a:ea typeface="+mn-ea"/>
              <a:cs typeface="Arial" pitchFamily="34" charset="0"/>
            </a:rPr>
            <a:t>3.  No home below $165,000 compares to Greefield when considering the finished lower level, large bedrooms, and  updates to the home.</a:t>
          </a:r>
          <a:endParaRPr lang="en-US" sz="1200">
            <a:effectLst/>
            <a:latin typeface="Arial" pitchFamily="34" charset="0"/>
            <a:cs typeface="Arial"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38100</xdr:colOff>
      <xdr:row>0</xdr:row>
      <xdr:rowOff>22860</xdr:rowOff>
    </xdr:from>
    <xdr:to>
      <xdr:col>15</xdr:col>
      <xdr:colOff>281940</xdr:colOff>
      <xdr:row>70</xdr:row>
      <xdr:rowOff>47625</xdr:rowOff>
    </xdr:to>
    <xdr:sp macro="" textlink="">
      <xdr:nvSpPr>
        <xdr:cNvPr id="17743" name="Rectangle 2"/>
        <xdr:cNvSpPr>
          <a:spLocks noChangeArrowheads="1"/>
        </xdr:cNvSpPr>
      </xdr:nvSpPr>
      <xdr:spPr bwMode="auto">
        <a:xfrm>
          <a:off x="38100" y="22860"/>
          <a:ext cx="8387715" cy="11137265"/>
        </a:xfrm>
        <a:prstGeom prst="rect">
          <a:avLst/>
        </a:prstGeom>
        <a:noFill/>
        <a:ln w="82550" algn="in">
          <a:solidFill>
            <a:srgbClr val="003399"/>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0</xdr:colOff>
      <xdr:row>34</xdr:row>
      <xdr:rowOff>0</xdr:rowOff>
    </xdr:from>
    <xdr:to>
      <xdr:col>15</xdr:col>
      <xdr:colOff>0</xdr:colOff>
      <xdr:row>41</xdr:row>
      <xdr:rowOff>162560</xdr:rowOff>
    </xdr:to>
    <xdr:sp macro="" textlink="">
      <xdr:nvSpPr>
        <xdr:cNvPr id="2" name="TextBox 1"/>
        <xdr:cNvSpPr txBox="1"/>
      </xdr:nvSpPr>
      <xdr:spPr>
        <a:xfrm>
          <a:off x="304800" y="5872480"/>
          <a:ext cx="7924800" cy="1371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Arial" pitchFamily="34" charset="0"/>
              <a:cs typeface="Arial" pitchFamily="34" charset="0"/>
            </a:rPr>
            <a:t>1.  The average annual change in value for homes that have sold at least twice in the past twelve</a:t>
          </a:r>
          <a:r>
            <a:rPr lang="en-US" sz="1200" baseline="0">
              <a:latin typeface="Arial" pitchFamily="34" charset="0"/>
              <a:cs typeface="Arial" pitchFamily="34" charset="0"/>
            </a:rPr>
            <a:t> </a:t>
          </a:r>
          <a:r>
            <a:rPr lang="en-US" sz="1200">
              <a:latin typeface="Arial" pitchFamily="34" charset="0"/>
              <a:cs typeface="Arial" pitchFamily="34" charset="0"/>
            </a:rPr>
            <a:t>years.</a:t>
          </a:r>
        </a:p>
        <a:p>
          <a:r>
            <a:rPr lang="en-US" sz="1200">
              <a:latin typeface="Arial" pitchFamily="34" charset="0"/>
              <a:cs typeface="Arial" pitchFamily="34" charset="0"/>
            </a:rPr>
            <a:t>2.  An estimated value for the subject property.</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38100</xdr:rowOff>
    </xdr:from>
    <xdr:to>
      <xdr:col>0</xdr:col>
      <xdr:colOff>0</xdr:colOff>
      <xdr:row>71</xdr:row>
      <xdr:rowOff>99060</xdr:rowOff>
    </xdr:to>
    <xdr:sp macro="" textlink="">
      <xdr:nvSpPr>
        <xdr:cNvPr id="29280" name="Rectangle 1"/>
        <xdr:cNvSpPr>
          <a:spLocks noChangeArrowheads="1"/>
        </xdr:cNvSpPr>
      </xdr:nvSpPr>
      <xdr:spPr bwMode="auto">
        <a:xfrm>
          <a:off x="0" y="38100"/>
          <a:ext cx="0" cy="11742420"/>
        </a:xfrm>
        <a:prstGeom prst="rect">
          <a:avLst/>
        </a:prstGeom>
        <a:noFill/>
        <a:ln w="82550" algn="in">
          <a:solidFill>
            <a:srgbClr val="003399"/>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0</xdr:row>
      <xdr:rowOff>38100</xdr:rowOff>
    </xdr:from>
    <xdr:to>
      <xdr:col>0</xdr:col>
      <xdr:colOff>0</xdr:colOff>
      <xdr:row>71</xdr:row>
      <xdr:rowOff>99060</xdr:rowOff>
    </xdr:to>
    <xdr:sp macro="" textlink="">
      <xdr:nvSpPr>
        <xdr:cNvPr id="29281" name="Rectangle 2"/>
        <xdr:cNvSpPr>
          <a:spLocks noChangeArrowheads="1"/>
        </xdr:cNvSpPr>
      </xdr:nvSpPr>
      <xdr:spPr bwMode="auto">
        <a:xfrm>
          <a:off x="0" y="38100"/>
          <a:ext cx="0" cy="11742420"/>
        </a:xfrm>
        <a:prstGeom prst="rect">
          <a:avLst/>
        </a:prstGeom>
        <a:noFill/>
        <a:ln w="82550" algn="in">
          <a:solidFill>
            <a:srgbClr val="003399"/>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0</xdr:row>
      <xdr:rowOff>38100</xdr:rowOff>
    </xdr:from>
    <xdr:to>
      <xdr:col>0</xdr:col>
      <xdr:colOff>0</xdr:colOff>
      <xdr:row>71</xdr:row>
      <xdr:rowOff>99060</xdr:rowOff>
    </xdr:to>
    <xdr:sp macro="" textlink="">
      <xdr:nvSpPr>
        <xdr:cNvPr id="29282" name="Rectangle 3"/>
        <xdr:cNvSpPr>
          <a:spLocks noChangeArrowheads="1"/>
        </xdr:cNvSpPr>
      </xdr:nvSpPr>
      <xdr:spPr bwMode="auto">
        <a:xfrm>
          <a:off x="0" y="38100"/>
          <a:ext cx="0" cy="11742420"/>
        </a:xfrm>
        <a:prstGeom prst="rect">
          <a:avLst/>
        </a:prstGeom>
        <a:noFill/>
        <a:ln w="82550" algn="in">
          <a:solidFill>
            <a:srgbClr val="003399"/>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0</xdr:row>
      <xdr:rowOff>38100</xdr:rowOff>
    </xdr:from>
    <xdr:to>
      <xdr:col>0</xdr:col>
      <xdr:colOff>0</xdr:colOff>
      <xdr:row>71</xdr:row>
      <xdr:rowOff>99060</xdr:rowOff>
    </xdr:to>
    <xdr:sp macro="" textlink="">
      <xdr:nvSpPr>
        <xdr:cNvPr id="29283" name="Rectangle 4"/>
        <xdr:cNvSpPr>
          <a:spLocks noChangeArrowheads="1"/>
        </xdr:cNvSpPr>
      </xdr:nvSpPr>
      <xdr:spPr bwMode="auto">
        <a:xfrm>
          <a:off x="0" y="38100"/>
          <a:ext cx="0" cy="11742420"/>
        </a:xfrm>
        <a:prstGeom prst="rect">
          <a:avLst/>
        </a:prstGeom>
        <a:noFill/>
        <a:ln w="82550" algn="in">
          <a:solidFill>
            <a:srgbClr val="003399"/>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0</xdr:row>
      <xdr:rowOff>38100</xdr:rowOff>
    </xdr:from>
    <xdr:to>
      <xdr:col>0</xdr:col>
      <xdr:colOff>0</xdr:colOff>
      <xdr:row>71</xdr:row>
      <xdr:rowOff>99060</xdr:rowOff>
    </xdr:to>
    <xdr:sp macro="" textlink="">
      <xdr:nvSpPr>
        <xdr:cNvPr id="29284" name="Rectangle 5"/>
        <xdr:cNvSpPr>
          <a:spLocks noChangeArrowheads="1"/>
        </xdr:cNvSpPr>
      </xdr:nvSpPr>
      <xdr:spPr bwMode="auto">
        <a:xfrm>
          <a:off x="0" y="38100"/>
          <a:ext cx="0" cy="11742420"/>
        </a:xfrm>
        <a:prstGeom prst="rect">
          <a:avLst/>
        </a:prstGeom>
        <a:noFill/>
        <a:ln w="82550" algn="in">
          <a:solidFill>
            <a:srgbClr val="003399"/>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0</xdr:row>
      <xdr:rowOff>38100</xdr:rowOff>
    </xdr:from>
    <xdr:to>
      <xdr:col>0</xdr:col>
      <xdr:colOff>0</xdr:colOff>
      <xdr:row>71</xdr:row>
      <xdr:rowOff>99060</xdr:rowOff>
    </xdr:to>
    <xdr:sp macro="" textlink="">
      <xdr:nvSpPr>
        <xdr:cNvPr id="29285" name="Rectangle 6"/>
        <xdr:cNvSpPr>
          <a:spLocks noChangeArrowheads="1"/>
        </xdr:cNvSpPr>
      </xdr:nvSpPr>
      <xdr:spPr bwMode="auto">
        <a:xfrm>
          <a:off x="0" y="38100"/>
          <a:ext cx="0" cy="11742420"/>
        </a:xfrm>
        <a:prstGeom prst="rect">
          <a:avLst/>
        </a:prstGeom>
        <a:noFill/>
        <a:ln w="82550" algn="in">
          <a:solidFill>
            <a:srgbClr val="003399"/>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0</xdr:row>
      <xdr:rowOff>38100</xdr:rowOff>
    </xdr:from>
    <xdr:to>
      <xdr:col>0</xdr:col>
      <xdr:colOff>0</xdr:colOff>
      <xdr:row>71</xdr:row>
      <xdr:rowOff>99060</xdr:rowOff>
    </xdr:to>
    <xdr:sp macro="" textlink="">
      <xdr:nvSpPr>
        <xdr:cNvPr id="29286" name="Rectangle 7"/>
        <xdr:cNvSpPr>
          <a:spLocks noChangeArrowheads="1"/>
        </xdr:cNvSpPr>
      </xdr:nvSpPr>
      <xdr:spPr bwMode="auto">
        <a:xfrm>
          <a:off x="0" y="38100"/>
          <a:ext cx="0" cy="11742420"/>
        </a:xfrm>
        <a:prstGeom prst="rect">
          <a:avLst/>
        </a:prstGeom>
        <a:noFill/>
        <a:ln w="82550" algn="in">
          <a:solidFill>
            <a:srgbClr val="003399"/>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83820</xdr:colOff>
      <xdr:row>0</xdr:row>
      <xdr:rowOff>38100</xdr:rowOff>
    </xdr:from>
    <xdr:to>
      <xdr:col>19</xdr:col>
      <xdr:colOff>563880</xdr:colOff>
      <xdr:row>72</xdr:row>
      <xdr:rowOff>121920</xdr:rowOff>
    </xdr:to>
    <xdr:sp macro="" textlink="">
      <xdr:nvSpPr>
        <xdr:cNvPr id="29287" name="Rectangle 8"/>
        <xdr:cNvSpPr>
          <a:spLocks noChangeArrowheads="1"/>
        </xdr:cNvSpPr>
      </xdr:nvSpPr>
      <xdr:spPr bwMode="auto">
        <a:xfrm>
          <a:off x="83820" y="38100"/>
          <a:ext cx="8496300" cy="11932920"/>
        </a:xfrm>
        <a:prstGeom prst="rect">
          <a:avLst/>
        </a:prstGeom>
        <a:noFill/>
        <a:ln w="82550" algn="in">
          <a:solidFill>
            <a:srgbClr val="003399"/>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22860</xdr:colOff>
      <xdr:row>0</xdr:row>
      <xdr:rowOff>7620</xdr:rowOff>
    </xdr:from>
    <xdr:to>
      <xdr:col>15</xdr:col>
      <xdr:colOff>289560</xdr:colOff>
      <xdr:row>70</xdr:row>
      <xdr:rowOff>129540</xdr:rowOff>
    </xdr:to>
    <xdr:sp macro="" textlink="">
      <xdr:nvSpPr>
        <xdr:cNvPr id="18784" name="Rectangle 2"/>
        <xdr:cNvSpPr>
          <a:spLocks noChangeArrowheads="1"/>
        </xdr:cNvSpPr>
      </xdr:nvSpPr>
      <xdr:spPr bwMode="auto">
        <a:xfrm>
          <a:off x="22860" y="7620"/>
          <a:ext cx="8526780" cy="12192000"/>
        </a:xfrm>
        <a:prstGeom prst="rect">
          <a:avLst/>
        </a:prstGeom>
        <a:noFill/>
        <a:ln w="82550" algn="in">
          <a:solidFill>
            <a:srgbClr val="003399"/>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0</xdr:colOff>
      <xdr:row>42</xdr:row>
      <xdr:rowOff>0</xdr:rowOff>
    </xdr:from>
    <xdr:to>
      <xdr:col>15</xdr:col>
      <xdr:colOff>0</xdr:colOff>
      <xdr:row>54</xdr:row>
      <xdr:rowOff>0</xdr:rowOff>
    </xdr:to>
    <xdr:sp macro="" textlink="">
      <xdr:nvSpPr>
        <xdr:cNvPr id="2" name="TextBox 1"/>
        <xdr:cNvSpPr txBox="1"/>
      </xdr:nvSpPr>
      <xdr:spPr>
        <a:xfrm>
          <a:off x="314960" y="7386320"/>
          <a:ext cx="7955280" cy="20726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Arial" pitchFamily="34" charset="0"/>
              <a:cs typeface="Arial" pitchFamily="34" charset="0"/>
            </a:rPr>
            <a:t>1.   2909</a:t>
          </a:r>
          <a:r>
            <a:rPr lang="en-US" sz="1200" baseline="0">
              <a:latin typeface="Arial" pitchFamily="34" charset="0"/>
              <a:cs typeface="Arial" pitchFamily="34" charset="0"/>
            </a:rPr>
            <a:t> Greenfield </a:t>
          </a:r>
          <a:r>
            <a:rPr lang="en-US" sz="1200">
              <a:latin typeface="Arial" pitchFamily="34" charset="0"/>
              <a:cs typeface="Arial" pitchFamily="34" charset="0"/>
            </a:rPr>
            <a:t>has a low assessed value because it </a:t>
          </a:r>
          <a:r>
            <a:rPr lang="en-US" sz="1200" baseline="0">
              <a:latin typeface="Arial" pitchFamily="34" charset="0"/>
              <a:cs typeface="Arial" pitchFamily="34" charset="0"/>
            </a:rPr>
            <a:t>was purchased as a foreclosure.</a:t>
          </a:r>
        </a:p>
        <a:p>
          <a:endParaRPr lang="en-US" sz="1200">
            <a:latin typeface="Arial" pitchFamily="34" charset="0"/>
            <a:cs typeface="Arial" pitchFamily="34" charset="0"/>
          </a:endParaRPr>
        </a:p>
        <a:p>
          <a:r>
            <a:rPr lang="en-US" sz="1200">
              <a:latin typeface="Arial" pitchFamily="34" charset="0"/>
              <a:cs typeface="Arial" pitchFamily="34" charset="0"/>
            </a:rPr>
            <a:t>2.   The lower level was finished after the home was purchased, therefore this added feature is not reflected in the assessed value.</a:t>
          </a:r>
        </a:p>
        <a:p>
          <a:r>
            <a:rPr lang="en-US" sz="1200">
              <a:latin typeface="Arial" pitchFamily="34" charset="0"/>
              <a:cs typeface="Arial" pitchFamily="34" charset="0"/>
            </a:rPr>
            <a:t>3.   Even with the low, outdated assessed value, the estimated price range for Greenfield</a:t>
          </a:r>
          <a:r>
            <a:rPr lang="en-US" sz="1200" baseline="0">
              <a:latin typeface="Arial" pitchFamily="34" charset="0"/>
              <a:cs typeface="Arial" pitchFamily="34" charset="0"/>
            </a:rPr>
            <a:t> </a:t>
          </a:r>
          <a:r>
            <a:rPr lang="en-US" sz="1200">
              <a:latin typeface="Arial" pitchFamily="34" charset="0"/>
              <a:cs typeface="Arial" pitchFamily="34" charset="0"/>
            </a:rPr>
            <a:t>based on both Average and Median ranges is $165,000-&amp;177,000.</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38100</xdr:rowOff>
    </xdr:from>
    <xdr:to>
      <xdr:col>0</xdr:col>
      <xdr:colOff>0</xdr:colOff>
      <xdr:row>71</xdr:row>
      <xdr:rowOff>99060</xdr:rowOff>
    </xdr:to>
    <xdr:sp macro="" textlink="">
      <xdr:nvSpPr>
        <xdr:cNvPr id="31209" name="Rectangle 1"/>
        <xdr:cNvSpPr>
          <a:spLocks noChangeArrowheads="1"/>
        </xdr:cNvSpPr>
      </xdr:nvSpPr>
      <xdr:spPr bwMode="auto">
        <a:xfrm>
          <a:off x="0" y="38100"/>
          <a:ext cx="0" cy="11940540"/>
        </a:xfrm>
        <a:prstGeom prst="rect">
          <a:avLst/>
        </a:prstGeom>
        <a:noFill/>
        <a:ln w="82550" algn="in">
          <a:solidFill>
            <a:srgbClr val="003399"/>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0</xdr:row>
      <xdr:rowOff>38100</xdr:rowOff>
    </xdr:from>
    <xdr:to>
      <xdr:col>0</xdr:col>
      <xdr:colOff>0</xdr:colOff>
      <xdr:row>71</xdr:row>
      <xdr:rowOff>99060</xdr:rowOff>
    </xdr:to>
    <xdr:sp macro="" textlink="">
      <xdr:nvSpPr>
        <xdr:cNvPr id="31210" name="Rectangle 2"/>
        <xdr:cNvSpPr>
          <a:spLocks noChangeArrowheads="1"/>
        </xdr:cNvSpPr>
      </xdr:nvSpPr>
      <xdr:spPr bwMode="auto">
        <a:xfrm>
          <a:off x="0" y="38100"/>
          <a:ext cx="0" cy="11940540"/>
        </a:xfrm>
        <a:prstGeom prst="rect">
          <a:avLst/>
        </a:prstGeom>
        <a:noFill/>
        <a:ln w="82550" algn="in">
          <a:solidFill>
            <a:srgbClr val="003399"/>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0</xdr:row>
      <xdr:rowOff>38100</xdr:rowOff>
    </xdr:from>
    <xdr:to>
      <xdr:col>0</xdr:col>
      <xdr:colOff>0</xdr:colOff>
      <xdr:row>71</xdr:row>
      <xdr:rowOff>99060</xdr:rowOff>
    </xdr:to>
    <xdr:sp macro="" textlink="">
      <xdr:nvSpPr>
        <xdr:cNvPr id="31211" name="Rectangle 3"/>
        <xdr:cNvSpPr>
          <a:spLocks noChangeArrowheads="1"/>
        </xdr:cNvSpPr>
      </xdr:nvSpPr>
      <xdr:spPr bwMode="auto">
        <a:xfrm>
          <a:off x="0" y="38100"/>
          <a:ext cx="0" cy="11940540"/>
        </a:xfrm>
        <a:prstGeom prst="rect">
          <a:avLst/>
        </a:prstGeom>
        <a:noFill/>
        <a:ln w="82550" algn="in">
          <a:solidFill>
            <a:srgbClr val="003399"/>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0</xdr:row>
      <xdr:rowOff>38100</xdr:rowOff>
    </xdr:from>
    <xdr:to>
      <xdr:col>0</xdr:col>
      <xdr:colOff>0</xdr:colOff>
      <xdr:row>71</xdr:row>
      <xdr:rowOff>99060</xdr:rowOff>
    </xdr:to>
    <xdr:sp macro="" textlink="">
      <xdr:nvSpPr>
        <xdr:cNvPr id="31212" name="Rectangle 4"/>
        <xdr:cNvSpPr>
          <a:spLocks noChangeArrowheads="1"/>
        </xdr:cNvSpPr>
      </xdr:nvSpPr>
      <xdr:spPr bwMode="auto">
        <a:xfrm>
          <a:off x="0" y="38100"/>
          <a:ext cx="0" cy="11940540"/>
        </a:xfrm>
        <a:prstGeom prst="rect">
          <a:avLst/>
        </a:prstGeom>
        <a:noFill/>
        <a:ln w="82550" algn="in">
          <a:solidFill>
            <a:srgbClr val="003399"/>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0</xdr:row>
      <xdr:rowOff>38100</xdr:rowOff>
    </xdr:from>
    <xdr:to>
      <xdr:col>0</xdr:col>
      <xdr:colOff>0</xdr:colOff>
      <xdr:row>71</xdr:row>
      <xdr:rowOff>99060</xdr:rowOff>
    </xdr:to>
    <xdr:sp macro="" textlink="">
      <xdr:nvSpPr>
        <xdr:cNvPr id="31213" name="Rectangle 5"/>
        <xdr:cNvSpPr>
          <a:spLocks noChangeArrowheads="1"/>
        </xdr:cNvSpPr>
      </xdr:nvSpPr>
      <xdr:spPr bwMode="auto">
        <a:xfrm>
          <a:off x="0" y="38100"/>
          <a:ext cx="0" cy="11940540"/>
        </a:xfrm>
        <a:prstGeom prst="rect">
          <a:avLst/>
        </a:prstGeom>
        <a:noFill/>
        <a:ln w="82550" algn="in">
          <a:solidFill>
            <a:srgbClr val="003399"/>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0</xdr:row>
      <xdr:rowOff>38100</xdr:rowOff>
    </xdr:from>
    <xdr:to>
      <xdr:col>0</xdr:col>
      <xdr:colOff>0</xdr:colOff>
      <xdr:row>71</xdr:row>
      <xdr:rowOff>99060</xdr:rowOff>
    </xdr:to>
    <xdr:sp macro="" textlink="">
      <xdr:nvSpPr>
        <xdr:cNvPr id="31214" name="Rectangle 6"/>
        <xdr:cNvSpPr>
          <a:spLocks noChangeArrowheads="1"/>
        </xdr:cNvSpPr>
      </xdr:nvSpPr>
      <xdr:spPr bwMode="auto">
        <a:xfrm>
          <a:off x="0" y="38100"/>
          <a:ext cx="0" cy="11940540"/>
        </a:xfrm>
        <a:prstGeom prst="rect">
          <a:avLst/>
        </a:prstGeom>
        <a:noFill/>
        <a:ln w="82550" algn="in">
          <a:solidFill>
            <a:srgbClr val="003399"/>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91440</xdr:colOff>
      <xdr:row>0</xdr:row>
      <xdr:rowOff>38100</xdr:rowOff>
    </xdr:from>
    <xdr:to>
      <xdr:col>18</xdr:col>
      <xdr:colOff>396240</xdr:colOff>
      <xdr:row>71</xdr:row>
      <xdr:rowOff>99060</xdr:rowOff>
    </xdr:to>
    <xdr:sp macro="" textlink="">
      <xdr:nvSpPr>
        <xdr:cNvPr id="31215" name="Rectangle 7"/>
        <xdr:cNvSpPr>
          <a:spLocks noChangeArrowheads="1"/>
        </xdr:cNvSpPr>
      </xdr:nvSpPr>
      <xdr:spPr bwMode="auto">
        <a:xfrm>
          <a:off x="91440" y="38100"/>
          <a:ext cx="8465820" cy="11940540"/>
        </a:xfrm>
        <a:prstGeom prst="rect">
          <a:avLst/>
        </a:prstGeom>
        <a:noFill/>
        <a:ln w="82550" algn="in">
          <a:solidFill>
            <a:srgbClr val="003399"/>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38100</xdr:colOff>
      <xdr:row>0</xdr:row>
      <xdr:rowOff>30480</xdr:rowOff>
    </xdr:from>
    <xdr:to>
      <xdr:col>15</xdr:col>
      <xdr:colOff>281940</xdr:colOff>
      <xdr:row>71</xdr:row>
      <xdr:rowOff>137160</xdr:rowOff>
    </xdr:to>
    <xdr:sp macro="" textlink="">
      <xdr:nvSpPr>
        <xdr:cNvPr id="19778" name="Rectangle 1"/>
        <xdr:cNvSpPr>
          <a:spLocks noChangeArrowheads="1"/>
        </xdr:cNvSpPr>
      </xdr:nvSpPr>
      <xdr:spPr bwMode="auto">
        <a:xfrm>
          <a:off x="38100" y="30480"/>
          <a:ext cx="8496300" cy="12176760"/>
        </a:xfrm>
        <a:prstGeom prst="rect">
          <a:avLst/>
        </a:prstGeom>
        <a:noFill/>
        <a:ln w="82550" algn="in">
          <a:solidFill>
            <a:srgbClr val="003399"/>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0</xdr:colOff>
      <xdr:row>43</xdr:row>
      <xdr:rowOff>0</xdr:rowOff>
    </xdr:from>
    <xdr:to>
      <xdr:col>15</xdr:col>
      <xdr:colOff>0</xdr:colOff>
      <xdr:row>53</xdr:row>
      <xdr:rowOff>10160</xdr:rowOff>
    </xdr:to>
    <xdr:sp macro="" textlink="">
      <xdr:nvSpPr>
        <xdr:cNvPr id="2" name="TextBox 1"/>
        <xdr:cNvSpPr txBox="1"/>
      </xdr:nvSpPr>
      <xdr:spPr>
        <a:xfrm>
          <a:off x="314960" y="7579360"/>
          <a:ext cx="7945120" cy="17373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Arial" pitchFamily="34" charset="0"/>
              <a:cs typeface="Arial" pitchFamily="34" charset="0"/>
            </a:rPr>
            <a:t>1.   Home value estimates from two of the most popular internet sites.</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38100</xdr:rowOff>
    </xdr:from>
    <xdr:to>
      <xdr:col>0</xdr:col>
      <xdr:colOff>0</xdr:colOff>
      <xdr:row>73</xdr:row>
      <xdr:rowOff>0</xdr:rowOff>
    </xdr:to>
    <xdr:sp macro="" textlink="">
      <xdr:nvSpPr>
        <xdr:cNvPr id="35944" name="Rectangle 1"/>
        <xdr:cNvSpPr>
          <a:spLocks noChangeArrowheads="1"/>
        </xdr:cNvSpPr>
      </xdr:nvSpPr>
      <xdr:spPr bwMode="auto">
        <a:xfrm>
          <a:off x="0" y="38100"/>
          <a:ext cx="0" cy="11643360"/>
        </a:xfrm>
        <a:prstGeom prst="rect">
          <a:avLst/>
        </a:prstGeom>
        <a:noFill/>
        <a:ln w="82550" algn="in">
          <a:solidFill>
            <a:srgbClr val="003399"/>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0</xdr:row>
      <xdr:rowOff>38100</xdr:rowOff>
    </xdr:from>
    <xdr:to>
      <xdr:col>0</xdr:col>
      <xdr:colOff>0</xdr:colOff>
      <xdr:row>73</xdr:row>
      <xdr:rowOff>0</xdr:rowOff>
    </xdr:to>
    <xdr:sp macro="" textlink="">
      <xdr:nvSpPr>
        <xdr:cNvPr id="35945" name="Rectangle 2"/>
        <xdr:cNvSpPr>
          <a:spLocks noChangeArrowheads="1"/>
        </xdr:cNvSpPr>
      </xdr:nvSpPr>
      <xdr:spPr bwMode="auto">
        <a:xfrm>
          <a:off x="0" y="38100"/>
          <a:ext cx="0" cy="11643360"/>
        </a:xfrm>
        <a:prstGeom prst="rect">
          <a:avLst/>
        </a:prstGeom>
        <a:noFill/>
        <a:ln w="82550" algn="in">
          <a:solidFill>
            <a:srgbClr val="003399"/>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22</xdr:col>
      <xdr:colOff>0</xdr:colOff>
      <xdr:row>0</xdr:row>
      <xdr:rowOff>38100</xdr:rowOff>
    </xdr:from>
    <xdr:to>
      <xdr:col>22</xdr:col>
      <xdr:colOff>0</xdr:colOff>
      <xdr:row>73</xdr:row>
      <xdr:rowOff>0</xdr:rowOff>
    </xdr:to>
    <xdr:sp macro="" textlink="">
      <xdr:nvSpPr>
        <xdr:cNvPr id="35946" name="Rectangle 4"/>
        <xdr:cNvSpPr>
          <a:spLocks noChangeArrowheads="1"/>
        </xdr:cNvSpPr>
      </xdr:nvSpPr>
      <xdr:spPr bwMode="auto">
        <a:xfrm>
          <a:off x="8656320" y="38100"/>
          <a:ext cx="0" cy="11643360"/>
        </a:xfrm>
        <a:prstGeom prst="rect">
          <a:avLst/>
        </a:prstGeom>
        <a:noFill/>
        <a:ln w="82550" algn="in">
          <a:solidFill>
            <a:srgbClr val="003399"/>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22</xdr:col>
      <xdr:colOff>0</xdr:colOff>
      <xdr:row>0</xdr:row>
      <xdr:rowOff>38100</xdr:rowOff>
    </xdr:from>
    <xdr:to>
      <xdr:col>22</xdr:col>
      <xdr:colOff>0</xdr:colOff>
      <xdr:row>73</xdr:row>
      <xdr:rowOff>0</xdr:rowOff>
    </xdr:to>
    <xdr:sp macro="" textlink="">
      <xdr:nvSpPr>
        <xdr:cNvPr id="35947" name="Rectangle 5"/>
        <xdr:cNvSpPr>
          <a:spLocks noChangeArrowheads="1"/>
        </xdr:cNvSpPr>
      </xdr:nvSpPr>
      <xdr:spPr bwMode="auto">
        <a:xfrm>
          <a:off x="8656320" y="38100"/>
          <a:ext cx="0" cy="11643360"/>
        </a:xfrm>
        <a:prstGeom prst="rect">
          <a:avLst/>
        </a:prstGeom>
        <a:noFill/>
        <a:ln w="82550" algn="in">
          <a:solidFill>
            <a:srgbClr val="003399"/>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22</xdr:col>
      <xdr:colOff>0</xdr:colOff>
      <xdr:row>0</xdr:row>
      <xdr:rowOff>38100</xdr:rowOff>
    </xdr:from>
    <xdr:to>
      <xdr:col>22</xdr:col>
      <xdr:colOff>0</xdr:colOff>
      <xdr:row>73</xdr:row>
      <xdr:rowOff>0</xdr:rowOff>
    </xdr:to>
    <xdr:sp macro="" textlink="">
      <xdr:nvSpPr>
        <xdr:cNvPr id="35948" name="Rectangle 6"/>
        <xdr:cNvSpPr>
          <a:spLocks noChangeArrowheads="1"/>
        </xdr:cNvSpPr>
      </xdr:nvSpPr>
      <xdr:spPr bwMode="auto">
        <a:xfrm>
          <a:off x="8656320" y="38100"/>
          <a:ext cx="0" cy="11643360"/>
        </a:xfrm>
        <a:prstGeom prst="rect">
          <a:avLst/>
        </a:prstGeom>
        <a:noFill/>
        <a:ln w="82550" algn="in">
          <a:solidFill>
            <a:srgbClr val="003399"/>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22</xdr:col>
      <xdr:colOff>0</xdr:colOff>
      <xdr:row>0</xdr:row>
      <xdr:rowOff>38100</xdr:rowOff>
    </xdr:from>
    <xdr:to>
      <xdr:col>22</xdr:col>
      <xdr:colOff>0</xdr:colOff>
      <xdr:row>73</xdr:row>
      <xdr:rowOff>0</xdr:rowOff>
    </xdr:to>
    <xdr:sp macro="" textlink="">
      <xdr:nvSpPr>
        <xdr:cNvPr id="35949" name="Rectangle 7"/>
        <xdr:cNvSpPr>
          <a:spLocks noChangeArrowheads="1"/>
        </xdr:cNvSpPr>
      </xdr:nvSpPr>
      <xdr:spPr bwMode="auto">
        <a:xfrm>
          <a:off x="8656320" y="38100"/>
          <a:ext cx="0" cy="11643360"/>
        </a:xfrm>
        <a:prstGeom prst="rect">
          <a:avLst/>
        </a:prstGeom>
        <a:noFill/>
        <a:ln w="82550" algn="in">
          <a:solidFill>
            <a:srgbClr val="003399"/>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30480</xdr:colOff>
      <xdr:row>0</xdr:row>
      <xdr:rowOff>15240</xdr:rowOff>
    </xdr:from>
    <xdr:to>
      <xdr:col>21</xdr:col>
      <xdr:colOff>289560</xdr:colOff>
      <xdr:row>72</xdr:row>
      <xdr:rowOff>137160</xdr:rowOff>
    </xdr:to>
    <xdr:sp macro="" textlink="">
      <xdr:nvSpPr>
        <xdr:cNvPr id="35950" name="Rectangle 3"/>
        <xdr:cNvSpPr>
          <a:spLocks noChangeArrowheads="1"/>
        </xdr:cNvSpPr>
      </xdr:nvSpPr>
      <xdr:spPr bwMode="auto">
        <a:xfrm>
          <a:off x="30480" y="15240"/>
          <a:ext cx="8602980" cy="11643360"/>
        </a:xfrm>
        <a:prstGeom prst="rect">
          <a:avLst/>
        </a:prstGeom>
        <a:noFill/>
        <a:ln w="82550" algn="in">
          <a:solidFill>
            <a:srgbClr val="003399"/>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38100</xdr:rowOff>
    </xdr:from>
    <xdr:to>
      <xdr:col>0</xdr:col>
      <xdr:colOff>0</xdr:colOff>
      <xdr:row>69</xdr:row>
      <xdr:rowOff>99060</xdr:rowOff>
    </xdr:to>
    <xdr:sp macro="" textlink="">
      <xdr:nvSpPr>
        <xdr:cNvPr id="32102" name="Rectangle 1"/>
        <xdr:cNvSpPr>
          <a:spLocks noChangeArrowheads="1"/>
        </xdr:cNvSpPr>
      </xdr:nvSpPr>
      <xdr:spPr bwMode="auto">
        <a:xfrm>
          <a:off x="0" y="38100"/>
          <a:ext cx="0" cy="11490960"/>
        </a:xfrm>
        <a:prstGeom prst="rect">
          <a:avLst/>
        </a:prstGeom>
        <a:noFill/>
        <a:ln w="82550" algn="in">
          <a:solidFill>
            <a:srgbClr val="003399"/>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0</xdr:row>
      <xdr:rowOff>38100</xdr:rowOff>
    </xdr:from>
    <xdr:to>
      <xdr:col>0</xdr:col>
      <xdr:colOff>0</xdr:colOff>
      <xdr:row>69</xdr:row>
      <xdr:rowOff>99060</xdr:rowOff>
    </xdr:to>
    <xdr:sp macro="" textlink="">
      <xdr:nvSpPr>
        <xdr:cNvPr id="32103" name="Rectangle 2"/>
        <xdr:cNvSpPr>
          <a:spLocks noChangeArrowheads="1"/>
        </xdr:cNvSpPr>
      </xdr:nvSpPr>
      <xdr:spPr bwMode="auto">
        <a:xfrm>
          <a:off x="0" y="38100"/>
          <a:ext cx="0" cy="11490960"/>
        </a:xfrm>
        <a:prstGeom prst="rect">
          <a:avLst/>
        </a:prstGeom>
        <a:noFill/>
        <a:ln w="82550" algn="in">
          <a:solidFill>
            <a:srgbClr val="003399"/>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0</xdr:row>
      <xdr:rowOff>38100</xdr:rowOff>
    </xdr:from>
    <xdr:to>
      <xdr:col>13</xdr:col>
      <xdr:colOff>0</xdr:colOff>
      <xdr:row>69</xdr:row>
      <xdr:rowOff>99060</xdr:rowOff>
    </xdr:to>
    <xdr:sp macro="" textlink="">
      <xdr:nvSpPr>
        <xdr:cNvPr id="32104" name="Rectangle 4"/>
        <xdr:cNvSpPr>
          <a:spLocks noChangeArrowheads="1"/>
        </xdr:cNvSpPr>
      </xdr:nvSpPr>
      <xdr:spPr bwMode="auto">
        <a:xfrm>
          <a:off x="5250180" y="38100"/>
          <a:ext cx="0" cy="11490960"/>
        </a:xfrm>
        <a:prstGeom prst="rect">
          <a:avLst/>
        </a:prstGeom>
        <a:noFill/>
        <a:ln w="82550" algn="in">
          <a:solidFill>
            <a:srgbClr val="003399"/>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0</xdr:row>
      <xdr:rowOff>38100</xdr:rowOff>
    </xdr:from>
    <xdr:to>
      <xdr:col>13</xdr:col>
      <xdr:colOff>0</xdr:colOff>
      <xdr:row>69</xdr:row>
      <xdr:rowOff>99060</xdr:rowOff>
    </xdr:to>
    <xdr:sp macro="" textlink="">
      <xdr:nvSpPr>
        <xdr:cNvPr id="32105" name="Rectangle 5"/>
        <xdr:cNvSpPr>
          <a:spLocks noChangeArrowheads="1"/>
        </xdr:cNvSpPr>
      </xdr:nvSpPr>
      <xdr:spPr bwMode="auto">
        <a:xfrm>
          <a:off x="5250180" y="38100"/>
          <a:ext cx="0" cy="11490960"/>
        </a:xfrm>
        <a:prstGeom prst="rect">
          <a:avLst/>
        </a:prstGeom>
        <a:noFill/>
        <a:ln w="82550" algn="in">
          <a:solidFill>
            <a:srgbClr val="003399"/>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0</xdr:row>
      <xdr:rowOff>38100</xdr:rowOff>
    </xdr:from>
    <xdr:to>
      <xdr:col>13</xdr:col>
      <xdr:colOff>0</xdr:colOff>
      <xdr:row>69</xdr:row>
      <xdr:rowOff>99060</xdr:rowOff>
    </xdr:to>
    <xdr:sp macro="" textlink="">
      <xdr:nvSpPr>
        <xdr:cNvPr id="32106" name="Rectangle 6"/>
        <xdr:cNvSpPr>
          <a:spLocks noChangeArrowheads="1"/>
        </xdr:cNvSpPr>
      </xdr:nvSpPr>
      <xdr:spPr bwMode="auto">
        <a:xfrm>
          <a:off x="5250180" y="38100"/>
          <a:ext cx="0" cy="11490960"/>
        </a:xfrm>
        <a:prstGeom prst="rect">
          <a:avLst/>
        </a:prstGeom>
        <a:noFill/>
        <a:ln w="82550" algn="in">
          <a:solidFill>
            <a:srgbClr val="003399"/>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30480</xdr:colOff>
      <xdr:row>0</xdr:row>
      <xdr:rowOff>38100</xdr:rowOff>
    </xdr:from>
    <xdr:to>
      <xdr:col>21</xdr:col>
      <xdr:colOff>289560</xdr:colOff>
      <xdr:row>71</xdr:row>
      <xdr:rowOff>129540</xdr:rowOff>
    </xdr:to>
    <xdr:sp macro="" textlink="">
      <xdr:nvSpPr>
        <xdr:cNvPr id="32107" name="Rectangle 3"/>
        <xdr:cNvSpPr>
          <a:spLocks noChangeArrowheads="1"/>
        </xdr:cNvSpPr>
      </xdr:nvSpPr>
      <xdr:spPr bwMode="auto">
        <a:xfrm>
          <a:off x="30480" y="38100"/>
          <a:ext cx="8602980" cy="12009120"/>
        </a:xfrm>
        <a:prstGeom prst="rect">
          <a:avLst/>
        </a:prstGeom>
        <a:noFill/>
        <a:ln w="82550" algn="in">
          <a:solidFill>
            <a:srgbClr val="003399"/>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628650</xdr:colOff>
      <xdr:row>54</xdr:row>
      <xdr:rowOff>38100</xdr:rowOff>
    </xdr:from>
    <xdr:to>
      <xdr:col>5</xdr:col>
      <xdr:colOff>573405</xdr:colOff>
      <xdr:row>65</xdr:row>
      <xdr:rowOff>137160</xdr:rowOff>
    </xdr:to>
    <xdr:pic>
      <xdr:nvPicPr>
        <xdr:cNvPr id="33875" name="Picture 12" descr="Spenser exterior 002.JPG"/>
        <xdr:cNvPicPr>
          <a:picLocks noChangeAspect="1"/>
        </xdr:cNvPicPr>
      </xdr:nvPicPr>
      <xdr:blipFill>
        <a:blip xmlns:r="http://schemas.openxmlformats.org/officeDocument/2006/relationships" r:embed="rId1" cstate="print"/>
        <a:stretch>
          <a:fillRect/>
        </a:stretch>
      </xdr:blipFill>
      <xdr:spPr bwMode="auto">
        <a:xfrm>
          <a:off x="628650" y="8782050"/>
          <a:ext cx="2506980" cy="1880235"/>
        </a:xfrm>
        <a:prstGeom prst="rect">
          <a:avLst/>
        </a:prstGeom>
        <a:noFill/>
        <a:ln w="31750">
          <a:solidFill>
            <a:srgbClr val="003399"/>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0</xdr:col>
      <xdr:colOff>60960</xdr:colOff>
      <xdr:row>0</xdr:row>
      <xdr:rowOff>53340</xdr:rowOff>
    </xdr:from>
    <xdr:to>
      <xdr:col>17</xdr:col>
      <xdr:colOff>220980</xdr:colOff>
      <xdr:row>71</xdr:row>
      <xdr:rowOff>30480</xdr:rowOff>
    </xdr:to>
    <xdr:sp macro="" textlink="">
      <xdr:nvSpPr>
        <xdr:cNvPr id="33876" name="Rectangle 1"/>
        <xdr:cNvSpPr>
          <a:spLocks noChangeArrowheads="1"/>
        </xdr:cNvSpPr>
      </xdr:nvSpPr>
      <xdr:spPr bwMode="auto">
        <a:xfrm>
          <a:off x="60960" y="53340"/>
          <a:ext cx="8465820" cy="11932920"/>
        </a:xfrm>
        <a:prstGeom prst="rect">
          <a:avLst/>
        </a:prstGeom>
        <a:noFill/>
        <a:ln w="82550" algn="in">
          <a:solidFill>
            <a:srgbClr val="003399"/>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wsDr>
</file>

<file path=xl/queryTables/queryTable1.xml><?xml version="1.0" encoding="utf-8"?>
<queryTable xmlns="http://schemas.openxmlformats.org/spreadsheetml/2006/main" name="T A E E" connectionId="4" autoFormatId="16" applyNumberFormats="0" applyBorderFormats="0" applyFontFormats="1" applyPatternFormats="1" applyAlignmentFormats="0" applyWidthHeightFormats="0"/>
</file>

<file path=xl/queryTables/queryTable2.xml><?xml version="1.0" encoding="utf-8"?>
<queryTable xmlns="http://schemas.openxmlformats.org/spreadsheetml/2006/main" name="2" connectionId="2" autoFormatId="16" applyNumberFormats="0" applyBorderFormats="0" applyFontFormats="1" applyPatternFormats="1" applyAlignmentFormats="0" applyWidthHeightFormats="0"/>
</file>

<file path=xl/queryTables/queryTable3.xml><?xml version="1.0" encoding="utf-8"?>
<queryTable xmlns="http://schemas.openxmlformats.org/spreadsheetml/2006/main" name="123" connectionId="1" autoFormatId="16" applyNumberFormats="0" applyBorderFormats="0" applyFontFormats="1" applyPatternFormats="1" applyAlignmentFormats="0" applyWidthHeightFormats="0"/>
</file>

<file path=xl/queryTables/queryTable4.xml><?xml version="1.0" encoding="utf-8"?>
<queryTable xmlns="http://schemas.openxmlformats.org/spreadsheetml/2006/main" name="listings_2011_2_17_10_4_33" connectionId="3"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3.xml"/><Relationship Id="rId4" Type="http://schemas.openxmlformats.org/officeDocument/2006/relationships/queryTable" Target="../queryTables/queryTable4.xml"/><Relationship Id="rId1" Type="http://schemas.openxmlformats.org/officeDocument/2006/relationships/queryTable" Target="../queryTables/queryTable1.xml"/><Relationship Id="rId2" Type="http://schemas.openxmlformats.org/officeDocument/2006/relationships/queryTable" Target="../queryTables/query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enableFormatConditionsCalculation="0">
    <tabColor indexed="10"/>
  </sheetPr>
  <dimension ref="A1:P87"/>
  <sheetViews>
    <sheetView workbookViewId="0">
      <selection activeCell="B7" sqref="B7:F7"/>
    </sheetView>
  </sheetViews>
  <sheetFormatPr baseColWidth="10" defaultColWidth="8.83203125" defaultRowHeight="12" x14ac:dyDescent="0"/>
  <cols>
    <col min="1" max="1" width="23.5" customWidth="1"/>
    <col min="2" max="2" width="10.1640625" customWidth="1"/>
    <col min="3" max="3" width="7.5" customWidth="1"/>
    <col min="4" max="4" width="7.5" bestFit="1" customWidth="1"/>
    <col min="5" max="5" width="7.5" customWidth="1"/>
    <col min="6" max="6" width="7.33203125" bestFit="1" customWidth="1"/>
    <col min="7" max="7" width="13.6640625" bestFit="1" customWidth="1"/>
    <col min="8" max="8" width="8.83203125" customWidth="1"/>
    <col min="10" max="10" width="10.6640625" bestFit="1" customWidth="1"/>
    <col min="11" max="11" width="8.5" bestFit="1" customWidth="1"/>
  </cols>
  <sheetData>
    <row r="1" spans="1:12">
      <c r="A1" s="227" t="s">
        <v>26</v>
      </c>
      <c r="B1" s="227"/>
      <c r="C1" s="227"/>
      <c r="D1" s="227"/>
      <c r="E1" s="227"/>
      <c r="F1" s="227"/>
      <c r="H1" s="240" t="s">
        <v>121</v>
      </c>
      <c r="I1" s="240"/>
      <c r="J1" s="240"/>
      <c r="K1" s="240"/>
      <c r="L1" s="240"/>
    </row>
    <row r="2" spans="1:12">
      <c r="H2" s="245" t="s">
        <v>122</v>
      </c>
      <c r="I2" s="245"/>
      <c r="J2" s="245"/>
      <c r="K2" s="245"/>
      <c r="L2" s="245"/>
    </row>
    <row r="3" spans="1:12" ht="13.25" customHeight="1">
      <c r="A3" t="s">
        <v>27</v>
      </c>
      <c r="B3" s="228" t="s">
        <v>130</v>
      </c>
      <c r="C3" s="227"/>
      <c r="D3" s="227"/>
      <c r="E3" s="227"/>
      <c r="F3" s="227"/>
      <c r="H3" s="245"/>
      <c r="I3" s="245"/>
      <c r="J3" s="245"/>
      <c r="K3" s="245"/>
      <c r="L3" s="245"/>
    </row>
    <row r="4" spans="1:12">
      <c r="A4" t="s">
        <v>28</v>
      </c>
      <c r="B4" s="228" t="s">
        <v>131</v>
      </c>
      <c r="C4" s="227"/>
      <c r="D4" s="227"/>
      <c r="E4" s="227"/>
      <c r="F4" s="227"/>
      <c r="H4" s="245"/>
      <c r="I4" s="245"/>
      <c r="J4" s="245"/>
      <c r="K4" s="245"/>
      <c r="L4" s="245"/>
    </row>
    <row r="5" spans="1:12">
      <c r="A5" t="s">
        <v>52</v>
      </c>
      <c r="B5" s="228" t="s">
        <v>132</v>
      </c>
      <c r="C5" s="228"/>
      <c r="D5" s="228"/>
      <c r="E5" s="228"/>
      <c r="F5" s="228"/>
      <c r="H5" s="245"/>
      <c r="I5" s="245"/>
      <c r="J5" s="245"/>
      <c r="K5" s="245"/>
      <c r="L5" s="245"/>
    </row>
    <row r="6" spans="1:12">
      <c r="A6" t="s">
        <v>51</v>
      </c>
      <c r="B6" s="227" t="s">
        <v>129</v>
      </c>
      <c r="C6" s="227"/>
      <c r="D6" s="227"/>
      <c r="E6" s="227"/>
      <c r="F6" s="227"/>
      <c r="H6" s="246" t="s">
        <v>25</v>
      </c>
      <c r="I6" s="246"/>
      <c r="J6" s="246"/>
      <c r="K6" s="246"/>
      <c r="L6" s="246"/>
    </row>
    <row r="7" spans="1:12">
      <c r="A7" t="s">
        <v>29</v>
      </c>
      <c r="B7" s="407" t="s">
        <v>171</v>
      </c>
      <c r="C7" s="229"/>
      <c r="D7" s="229"/>
      <c r="E7" s="229"/>
      <c r="F7" s="229"/>
      <c r="H7" s="202" t="s">
        <v>11</v>
      </c>
      <c r="I7" s="202" t="s">
        <v>123</v>
      </c>
      <c r="J7" s="202" t="s">
        <v>124</v>
      </c>
      <c r="K7" s="202" t="s">
        <v>125</v>
      </c>
      <c r="L7" s="202" t="s">
        <v>126</v>
      </c>
    </row>
    <row r="8" spans="1:12">
      <c r="H8" s="239" t="s">
        <v>104</v>
      </c>
      <c r="I8" s="240"/>
      <c r="J8" s="240"/>
      <c r="K8" s="240"/>
      <c r="L8" s="240"/>
    </row>
    <row r="9" spans="1:12">
      <c r="A9" s="133" t="s">
        <v>13</v>
      </c>
      <c r="C9" s="2"/>
      <c r="D9" s="2"/>
      <c r="E9" s="2"/>
      <c r="H9" s="202" t="s">
        <v>11</v>
      </c>
      <c r="I9" s="202" t="s">
        <v>127</v>
      </c>
      <c r="J9" s="202" t="s">
        <v>12</v>
      </c>
      <c r="K9" s="203"/>
      <c r="L9" s="203"/>
    </row>
    <row r="10" spans="1:12">
      <c r="H10" s="243" t="s">
        <v>128</v>
      </c>
      <c r="I10" s="244"/>
      <c r="J10" s="244"/>
      <c r="K10" s="244"/>
      <c r="L10" s="244"/>
    </row>
    <row r="11" spans="1:12" ht="13.25" customHeight="1">
      <c r="A11" s="230" t="s">
        <v>25</v>
      </c>
      <c r="B11" s="231"/>
      <c r="C11" s="231"/>
      <c r="D11" s="231"/>
      <c r="E11" s="232"/>
      <c r="G11" s="160"/>
      <c r="H11" s="113"/>
      <c r="I11" s="113"/>
      <c r="J11" s="113"/>
    </row>
    <row r="12" spans="1:12">
      <c r="A12" s="204" t="s">
        <v>133</v>
      </c>
      <c r="B12" s="205">
        <v>257</v>
      </c>
      <c r="C12" s="205">
        <v>104400</v>
      </c>
      <c r="D12" s="206">
        <v>139900</v>
      </c>
      <c r="E12" s="207">
        <v>134000</v>
      </c>
      <c r="G12" s="241" t="s">
        <v>57</v>
      </c>
      <c r="H12" s="242"/>
      <c r="I12" s="242"/>
      <c r="J12" s="242"/>
    </row>
    <row r="13" spans="1:12">
      <c r="A13" s="148" t="s">
        <v>134</v>
      </c>
      <c r="B13" s="145">
        <v>74</v>
      </c>
      <c r="C13" s="145">
        <v>137800</v>
      </c>
      <c r="D13" s="146">
        <v>168000</v>
      </c>
      <c r="E13" s="147">
        <v>168000</v>
      </c>
      <c r="G13" s="242"/>
      <c r="H13" s="242"/>
      <c r="I13" s="242"/>
      <c r="J13" s="242"/>
    </row>
    <row r="14" spans="1:12">
      <c r="A14" s="148" t="s">
        <v>135</v>
      </c>
      <c r="B14" s="145">
        <v>237</v>
      </c>
      <c r="C14" s="145">
        <v>98100</v>
      </c>
      <c r="D14" s="146">
        <v>165000</v>
      </c>
      <c r="E14" s="147">
        <v>165000</v>
      </c>
      <c r="G14" s="242"/>
      <c r="H14" s="242"/>
      <c r="I14" s="242"/>
      <c r="J14" s="242"/>
    </row>
    <row r="15" spans="1:12">
      <c r="A15" s="148" t="s">
        <v>136</v>
      </c>
      <c r="B15" s="145">
        <v>105</v>
      </c>
      <c r="C15" s="145">
        <v>96900</v>
      </c>
      <c r="D15" s="146">
        <v>159000</v>
      </c>
      <c r="E15" s="147">
        <v>156250</v>
      </c>
      <c r="G15" s="242"/>
      <c r="H15" s="242"/>
      <c r="I15" s="242"/>
      <c r="J15" s="242"/>
    </row>
    <row r="16" spans="1:12">
      <c r="A16" s="148" t="s">
        <v>137</v>
      </c>
      <c r="B16" s="145">
        <v>243</v>
      </c>
      <c r="C16" s="145">
        <v>100800</v>
      </c>
      <c r="D16" s="146">
        <v>159900</v>
      </c>
      <c r="E16" s="147">
        <v>159900</v>
      </c>
      <c r="G16" s="242"/>
      <c r="H16" s="242"/>
      <c r="I16" s="242"/>
      <c r="J16" s="242"/>
    </row>
    <row r="17" spans="1:14">
      <c r="A17" s="148" t="s">
        <v>138</v>
      </c>
      <c r="B17" s="145">
        <v>26</v>
      </c>
      <c r="C17" s="145">
        <v>107900</v>
      </c>
      <c r="D17" s="146">
        <v>149900</v>
      </c>
      <c r="E17" s="147">
        <v>153000</v>
      </c>
      <c r="G17" s="242"/>
      <c r="H17" s="242"/>
      <c r="I17" s="242"/>
      <c r="J17" s="242"/>
    </row>
    <row r="18" spans="1:14">
      <c r="A18" s="148" t="s">
        <v>139</v>
      </c>
      <c r="B18" s="145">
        <v>52</v>
      </c>
      <c r="C18" s="145">
        <v>122100</v>
      </c>
      <c r="D18" s="146">
        <v>189900</v>
      </c>
      <c r="E18" s="147">
        <v>185000</v>
      </c>
      <c r="G18" s="242"/>
      <c r="H18" s="242"/>
      <c r="I18" s="242"/>
      <c r="J18" s="242"/>
    </row>
    <row r="19" spans="1:14">
      <c r="A19" s="151" t="s">
        <v>56</v>
      </c>
      <c r="B19" s="236">
        <v>120600</v>
      </c>
      <c r="C19" s="236"/>
      <c r="D19" s="236"/>
      <c r="E19" s="237"/>
      <c r="G19" s="242"/>
      <c r="H19" s="242"/>
      <c r="I19" s="242"/>
      <c r="J19" s="242"/>
    </row>
    <row r="20" spans="1:14">
      <c r="A20" s="134"/>
      <c r="B20" s="134"/>
      <c r="C20" s="134"/>
      <c r="D20" s="135"/>
      <c r="E20" s="135"/>
    </row>
    <row r="21" spans="1:14">
      <c r="A21" s="233" t="s">
        <v>40</v>
      </c>
      <c r="B21" s="234"/>
      <c r="C21" s="234"/>
      <c r="D21" s="234"/>
      <c r="E21" s="235"/>
    </row>
    <row r="22" spans="1:14">
      <c r="A22" s="149" t="s">
        <v>11</v>
      </c>
      <c r="B22" s="224" t="s">
        <v>59</v>
      </c>
      <c r="C22" s="224"/>
      <c r="D22" s="224" t="s">
        <v>58</v>
      </c>
      <c r="E22" s="225"/>
    </row>
    <row r="23" spans="1:14">
      <c r="A23" s="152" t="str">
        <f>B4</f>
        <v>2909 Greenfield Road</v>
      </c>
      <c r="B23" s="219">
        <v>184412</v>
      </c>
      <c r="C23" s="220"/>
      <c r="D23" s="217">
        <v>136100</v>
      </c>
      <c r="E23" s="218"/>
      <c r="G23" s="213" t="s">
        <v>87</v>
      </c>
      <c r="H23" s="213"/>
      <c r="I23" s="213"/>
      <c r="J23" s="213"/>
    </row>
    <row r="24" spans="1:14">
      <c r="A24" s="136" t="str">
        <f t="shared" ref="A24:A30" si="0">A12</f>
        <v>197 Washington Street</v>
      </c>
      <c r="B24" s="221">
        <v>102472</v>
      </c>
      <c r="C24" s="221"/>
      <c r="D24" s="222">
        <v>134800</v>
      </c>
      <c r="E24" s="223"/>
    </row>
    <row r="25" spans="1:14">
      <c r="A25" s="136" t="str">
        <f t="shared" si="0"/>
        <v>112 Lammert</v>
      </c>
      <c r="B25" s="221">
        <v>194891</v>
      </c>
      <c r="C25" s="221"/>
      <c r="D25" s="222">
        <v>170100</v>
      </c>
      <c r="E25" s="223"/>
    </row>
    <row r="26" spans="1:14">
      <c r="A26" s="136" t="str">
        <f t="shared" si="0"/>
        <v>1509 CLINTON ROAD</v>
      </c>
      <c r="B26" s="221">
        <v>116093</v>
      </c>
      <c r="C26" s="221"/>
      <c r="D26" s="222">
        <v>146200</v>
      </c>
      <c r="E26" s="223"/>
      <c r="M26" s="25"/>
      <c r="N26" s="26"/>
    </row>
    <row r="27" spans="1:14">
      <c r="A27" s="136" t="str">
        <f t="shared" si="0"/>
        <v>203 Woodland Ave</v>
      </c>
      <c r="B27" s="221">
        <v>123951</v>
      </c>
      <c r="C27" s="221"/>
      <c r="D27" s="222">
        <v>146900</v>
      </c>
      <c r="E27" s="223"/>
      <c r="M27" s="25"/>
      <c r="N27" s="26"/>
    </row>
    <row r="28" spans="1:14">
      <c r="A28" s="136" t="str">
        <f t="shared" si="0"/>
        <v>235 Soose Road</v>
      </c>
      <c r="B28" s="221">
        <v>111015</v>
      </c>
      <c r="C28" s="221"/>
      <c r="D28" s="222">
        <v>143700</v>
      </c>
      <c r="E28" s="223"/>
      <c r="M28" s="25"/>
      <c r="N28" s="26"/>
    </row>
    <row r="29" spans="1:14">
      <c r="A29" s="136" t="str">
        <f t="shared" si="0"/>
        <v>1903 SHALER DRIVE</v>
      </c>
      <c r="B29" s="221">
        <v>112682</v>
      </c>
      <c r="C29" s="221"/>
      <c r="D29" s="222">
        <v>146700</v>
      </c>
      <c r="E29" s="223"/>
      <c r="M29" s="25"/>
      <c r="N29" s="26"/>
    </row>
    <row r="30" spans="1:14">
      <c r="A30" s="150" t="str">
        <f t="shared" si="0"/>
        <v>178 Alma</v>
      </c>
      <c r="B30" s="216">
        <v>118864</v>
      </c>
      <c r="C30" s="216"/>
      <c r="D30" s="214">
        <v>160100</v>
      </c>
      <c r="E30" s="215"/>
      <c r="M30" s="25"/>
      <c r="N30" s="26"/>
    </row>
    <row r="31" spans="1:14">
      <c r="A31" s="134"/>
      <c r="B31" s="156"/>
      <c r="C31" s="156"/>
      <c r="D31" s="155"/>
      <c r="E31" s="155"/>
      <c r="M31" s="25"/>
      <c r="N31" s="26"/>
    </row>
    <row r="32" spans="1:14">
      <c r="A32" s="238" t="s">
        <v>104</v>
      </c>
      <c r="B32" s="234"/>
      <c r="C32" s="234"/>
      <c r="D32" s="210" t="s">
        <v>105</v>
      </c>
      <c r="E32" s="211"/>
      <c r="F32" s="212"/>
      <c r="G32" s="16" t="s">
        <v>106</v>
      </c>
      <c r="H32" s="183">
        <v>2012</v>
      </c>
      <c r="M32" s="25"/>
      <c r="N32" s="26"/>
    </row>
    <row r="33" spans="1:14">
      <c r="A33" s="186" t="s">
        <v>139</v>
      </c>
      <c r="B33" s="184">
        <v>39421</v>
      </c>
      <c r="C33" s="208">
        <v>157500</v>
      </c>
      <c r="D33" s="196">
        <f>YEAR(B33)</f>
        <v>2007</v>
      </c>
      <c r="E33" s="197">
        <f>(C33-C34)/(D33-D34)</f>
        <v>6875</v>
      </c>
      <c r="F33" s="198">
        <f>((C33-C34)/(D33-D34))/C33</f>
        <v>4.3650793650793648E-2</v>
      </c>
      <c r="G33" s="187" t="s">
        <v>107</v>
      </c>
      <c r="H33" s="188">
        <v>2007</v>
      </c>
      <c r="M33" s="25"/>
      <c r="N33" s="26"/>
    </row>
    <row r="34" spans="1:14">
      <c r="A34" s="136" t="s">
        <v>139</v>
      </c>
      <c r="B34" s="184">
        <v>40753</v>
      </c>
      <c r="C34" s="208">
        <v>185000</v>
      </c>
      <c r="D34" s="196">
        <f t="shared" ref="D34:D44" si="1">YEAR(B34)</f>
        <v>2011</v>
      </c>
      <c r="E34" s="197"/>
      <c r="F34" s="198"/>
      <c r="G34" s="187" t="s">
        <v>23</v>
      </c>
      <c r="H34" s="189">
        <v>124900</v>
      </c>
      <c r="M34" s="25"/>
      <c r="N34" s="26"/>
    </row>
    <row r="35" spans="1:14">
      <c r="A35" s="136" t="s">
        <v>140</v>
      </c>
      <c r="B35" s="184">
        <v>37704</v>
      </c>
      <c r="C35" s="208">
        <v>142000</v>
      </c>
      <c r="D35" s="196">
        <f>YEAR(B36)</f>
        <v>2006</v>
      </c>
      <c r="E35" s="197">
        <f>(C35-C36)/(D35-D36)</f>
        <v>2000</v>
      </c>
      <c r="F35" s="198">
        <f>((C35-C36)/(D35-D36))/C35</f>
        <v>1.4084507042253521E-2</v>
      </c>
      <c r="M35" s="25"/>
      <c r="N35" s="26"/>
    </row>
    <row r="36" spans="1:14">
      <c r="A36" s="136" t="s">
        <v>141</v>
      </c>
      <c r="B36" s="184">
        <v>38744</v>
      </c>
      <c r="C36" s="208">
        <v>136000</v>
      </c>
      <c r="D36" s="196">
        <f>YEAR(B35)</f>
        <v>2003</v>
      </c>
      <c r="E36" s="197"/>
      <c r="F36" s="198"/>
      <c r="M36" s="25"/>
      <c r="N36" s="26"/>
    </row>
    <row r="37" spans="1:14">
      <c r="A37" s="136" t="s">
        <v>142</v>
      </c>
      <c r="B37" s="184">
        <v>38721</v>
      </c>
      <c r="C37" s="208">
        <v>169900</v>
      </c>
      <c r="D37" s="196">
        <f t="shared" si="1"/>
        <v>2006</v>
      </c>
      <c r="E37" s="197">
        <f>(C37-C38)/(D37-D38)</f>
        <v>4050</v>
      </c>
      <c r="F37" s="198">
        <f>((C37-C38)/(D37-D38))/C37</f>
        <v>2.3837551500882872E-2</v>
      </c>
    </row>
    <row r="38" spans="1:14">
      <c r="A38" s="136" t="s">
        <v>142</v>
      </c>
      <c r="B38" s="184">
        <v>39717</v>
      </c>
      <c r="C38" s="208">
        <v>178000</v>
      </c>
      <c r="D38" s="196">
        <f t="shared" si="1"/>
        <v>2008</v>
      </c>
      <c r="E38" s="197"/>
      <c r="F38" s="198"/>
    </row>
    <row r="39" spans="1:14">
      <c r="A39" s="136" t="s">
        <v>143</v>
      </c>
      <c r="B39" s="184">
        <v>37680</v>
      </c>
      <c r="C39" s="208">
        <v>154000</v>
      </c>
      <c r="D39" s="196">
        <f t="shared" si="1"/>
        <v>2003</v>
      </c>
      <c r="E39" s="197">
        <f>(C39-C40)/(D39-D40)</f>
        <v>5428.5714285714284</v>
      </c>
      <c r="F39" s="198">
        <f>((C39-C40)/(D39-D40))/C39</f>
        <v>3.525046382189239E-2</v>
      </c>
    </row>
    <row r="40" spans="1:14">
      <c r="A40" s="136" t="s">
        <v>144</v>
      </c>
      <c r="B40" s="184">
        <v>40498</v>
      </c>
      <c r="C40" s="208">
        <v>192000</v>
      </c>
      <c r="D40" s="196">
        <f t="shared" si="1"/>
        <v>2010</v>
      </c>
      <c r="E40" s="197"/>
      <c r="F40" s="198"/>
    </row>
    <row r="41" spans="1:14">
      <c r="A41" s="136" t="s">
        <v>145</v>
      </c>
      <c r="B41" s="184">
        <v>40065</v>
      </c>
      <c r="C41" s="208">
        <v>145700</v>
      </c>
      <c r="D41" s="196">
        <f t="shared" si="1"/>
        <v>2009</v>
      </c>
      <c r="E41" s="197">
        <f>(C41-C42)/(D41-D42)</f>
        <v>3425</v>
      </c>
      <c r="F41" s="198">
        <f>((C41-C42)/(D41-D42))/C41</f>
        <v>2.3507206588881262E-2</v>
      </c>
    </row>
    <row r="42" spans="1:14">
      <c r="A42" s="136" t="s">
        <v>145</v>
      </c>
      <c r="B42" s="184">
        <v>38487</v>
      </c>
      <c r="C42" s="208">
        <v>132000</v>
      </c>
      <c r="D42" s="196">
        <f t="shared" si="1"/>
        <v>2005</v>
      </c>
      <c r="E42" s="197"/>
      <c r="F42" s="198"/>
    </row>
    <row r="43" spans="1:14">
      <c r="A43" s="136" t="s">
        <v>164</v>
      </c>
      <c r="B43" s="184">
        <v>36301</v>
      </c>
      <c r="C43" s="208">
        <v>135000</v>
      </c>
      <c r="D43" s="196">
        <f t="shared" si="1"/>
        <v>1999</v>
      </c>
      <c r="E43" s="197">
        <f>(C43-C44)/(D43-D44)</f>
        <v>9875</v>
      </c>
      <c r="F43" s="198">
        <f>((C43-C44)/(D43-D44))/C43</f>
        <v>7.3148148148148143E-2</v>
      </c>
    </row>
    <row r="44" spans="1:14">
      <c r="A44" s="136" t="s">
        <v>164</v>
      </c>
      <c r="B44" s="184">
        <v>39275</v>
      </c>
      <c r="C44" s="208">
        <v>214000</v>
      </c>
      <c r="D44" s="196">
        <f t="shared" si="1"/>
        <v>2007</v>
      </c>
      <c r="E44" s="197"/>
      <c r="F44" s="198"/>
    </row>
    <row r="45" spans="1:14">
      <c r="A45" s="136" t="s">
        <v>146</v>
      </c>
      <c r="B45" s="184">
        <v>36476</v>
      </c>
      <c r="C45" s="208">
        <v>137000</v>
      </c>
      <c r="D45" s="196">
        <f>YEAR(B45)</f>
        <v>1999</v>
      </c>
      <c r="E45" s="197">
        <f>(C45-C46)/(D45-D46)</f>
        <v>3500</v>
      </c>
      <c r="F45" s="198">
        <f>((C45-C46)/(D45-D46))/C45</f>
        <v>2.5547445255474453E-2</v>
      </c>
    </row>
    <row r="46" spans="1:14">
      <c r="A46" s="150" t="s">
        <v>146</v>
      </c>
      <c r="B46" s="185">
        <v>35732</v>
      </c>
      <c r="C46" s="209">
        <v>130000</v>
      </c>
      <c r="D46" s="199">
        <f>YEAR(B46)</f>
        <v>1997</v>
      </c>
      <c r="E46" s="200"/>
      <c r="F46" s="201"/>
    </row>
    <row r="47" spans="1:14">
      <c r="B47" s="26"/>
      <c r="C47" s="25"/>
    </row>
    <row r="48" spans="1:14" ht="15">
      <c r="A48" s="226" t="s">
        <v>65</v>
      </c>
      <c r="B48" s="226"/>
      <c r="C48" s="226"/>
      <c r="D48" s="226"/>
      <c r="E48" s="226"/>
      <c r="F48" s="226"/>
      <c r="G48" s="226"/>
      <c r="H48" s="226"/>
      <c r="I48" s="226"/>
      <c r="J48" s="226"/>
    </row>
    <row r="49" spans="1:16">
      <c r="A49" s="18">
        <f>Comparable!$I40</f>
        <v>35</v>
      </c>
    </row>
    <row r="50" spans="1:16">
      <c r="A50" s="19">
        <f>SUM(A49/12)</f>
        <v>2.9166666666666665</v>
      </c>
    </row>
    <row r="51" spans="1:16">
      <c r="A51" s="20">
        <f>Comparable!$I43</f>
        <v>6</v>
      </c>
    </row>
    <row r="52" spans="1:16">
      <c r="A52" s="21">
        <f>SUM(A51/A50)</f>
        <v>2.0571428571428574</v>
      </c>
    </row>
    <row r="53" spans="1:16">
      <c r="A53" t="s">
        <v>55</v>
      </c>
    </row>
    <row r="54" spans="1:16">
      <c r="A54" t="s">
        <v>45</v>
      </c>
    </row>
    <row r="55" spans="1:16">
      <c r="A55" t="s">
        <v>13</v>
      </c>
    </row>
    <row r="57" spans="1:16">
      <c r="A57" s="16" t="s">
        <v>156</v>
      </c>
    </row>
    <row r="58" spans="1:16">
      <c r="A58" s="16" t="str">
        <f>IF(A9="Select One",A82,IF(A9="Price Evaluation",A83,IF(A9="Equity Evaluation",A82,A82)))</f>
        <v xml:space="preserve"> to establish a market-competitive selling price for each of our listings. My evaluation may include many separate analyses to arrive at a recommended listing price competitive with current market prices in a given area. It acknowledges a home's distinctive features that should attract interested buyers, and increases the probability that I will sell homes at the correct price. I draw on data from multiple sources to conduct each of the analyses listed and described below.  Many factors influence my decisions regarding which analyses will be weighted most heavily in setting the price for my homes.  I welcome your questions, and will be pleased to explain this </v>
      </c>
    </row>
    <row r="59" spans="1:16">
      <c r="A59" s="16" t="s">
        <v>62</v>
      </c>
    </row>
    <row r="60" spans="1:16">
      <c r="A60" s="16" t="s">
        <v>64</v>
      </c>
    </row>
    <row r="61" spans="1:16">
      <c r="A61" t="s">
        <v>100</v>
      </c>
    </row>
    <row r="62" spans="1:16">
      <c r="A62" s="167" t="s">
        <v>86</v>
      </c>
      <c r="B62" s="168"/>
      <c r="C62" s="168"/>
      <c r="D62" s="169"/>
      <c r="E62" s="167" t="s">
        <v>86</v>
      </c>
      <c r="F62" s="168"/>
      <c r="G62" s="168"/>
      <c r="H62" s="169"/>
      <c r="I62" s="167" t="s">
        <v>86</v>
      </c>
      <c r="J62" s="168"/>
      <c r="K62" s="168"/>
      <c r="L62" s="169"/>
      <c r="M62" s="167" t="s">
        <v>86</v>
      </c>
      <c r="N62" s="168"/>
      <c r="O62" s="168"/>
      <c r="P62" s="169"/>
    </row>
    <row r="63" spans="1:16" ht="16.25" customHeight="1">
      <c r="A63" s="170" t="s">
        <v>83</v>
      </c>
      <c r="B63" s="134"/>
      <c r="C63" s="134"/>
      <c r="D63" s="171"/>
      <c r="E63" s="170" t="s">
        <v>84</v>
      </c>
      <c r="F63" s="134"/>
      <c r="G63" s="134"/>
      <c r="H63" s="171"/>
      <c r="I63" s="170" t="s">
        <v>85</v>
      </c>
      <c r="J63" s="134"/>
      <c r="K63" s="134"/>
      <c r="L63" s="171"/>
      <c r="M63" s="170" t="s">
        <v>79</v>
      </c>
      <c r="N63" s="134"/>
      <c r="O63" s="134"/>
      <c r="P63" s="171"/>
    </row>
    <row r="64" spans="1:16">
      <c r="A64" s="170" t="s">
        <v>70</v>
      </c>
      <c r="B64" s="134"/>
      <c r="C64" s="134"/>
      <c r="D64" s="171"/>
      <c r="E64" s="170" t="s">
        <v>73</v>
      </c>
      <c r="F64" s="134"/>
      <c r="G64" s="134"/>
      <c r="H64" s="171"/>
      <c r="I64" s="170" t="s">
        <v>76</v>
      </c>
      <c r="J64" s="134"/>
      <c r="K64" s="134"/>
      <c r="L64" s="171"/>
      <c r="M64" s="170" t="s">
        <v>80</v>
      </c>
      <c r="N64" s="134"/>
      <c r="O64" s="134"/>
      <c r="P64" s="171"/>
    </row>
    <row r="65" spans="1:16">
      <c r="A65" s="170" t="s">
        <v>71</v>
      </c>
      <c r="B65" s="134"/>
      <c r="C65" s="134"/>
      <c r="D65" s="171"/>
      <c r="E65" s="170" t="s">
        <v>74</v>
      </c>
      <c r="F65" s="134"/>
      <c r="G65" s="134"/>
      <c r="H65" s="171"/>
      <c r="I65" s="170" t="s">
        <v>77</v>
      </c>
      <c r="J65" s="134"/>
      <c r="K65" s="134"/>
      <c r="L65" s="171"/>
      <c r="M65" s="170" t="s">
        <v>81</v>
      </c>
      <c r="N65" s="134"/>
      <c r="O65" s="134"/>
      <c r="P65" s="171"/>
    </row>
    <row r="66" spans="1:16">
      <c r="A66" s="172" t="s">
        <v>72</v>
      </c>
      <c r="B66" s="173"/>
      <c r="C66" s="173"/>
      <c r="D66" s="174"/>
      <c r="E66" s="172" t="s">
        <v>75</v>
      </c>
      <c r="F66" s="173"/>
      <c r="G66" s="173"/>
      <c r="H66" s="174"/>
      <c r="I66" s="172" t="s">
        <v>78</v>
      </c>
      <c r="J66" s="173"/>
      <c r="K66" s="173"/>
      <c r="L66" s="174"/>
      <c r="M66" s="172" t="s">
        <v>82</v>
      </c>
      <c r="N66" s="173"/>
      <c r="O66" s="173"/>
      <c r="P66" s="174"/>
    </row>
    <row r="67" spans="1:16">
      <c r="A67" s="158" t="s">
        <v>66</v>
      </c>
      <c r="B67" s="158" t="str">
        <f>IF(A9="Select One",B72,IF(A9="Price Evaluation",B77,IF(A9="Equity Evaluation",B72,B72)))</f>
        <v>The CMA evaluates homes in an area that have comparable characteristics to the subject property.  I typically research homes by school district or area, and look at the number of bedrooms and bathrooms and countless other characteristics that determine a home's value, such as a finished lower level or an attached garage.  My analysis includes homes that are Active, Contingent, Under Agreement, and -- most importantly -- ones that have Sold  to determine the nature of the competitive market in the area and the types of homes that are selling.  Of all our methods of analysis, the CMA carries the most weight in determining the correct listing price.</v>
      </c>
    </row>
    <row r="68" spans="1:16">
      <c r="A68" s="158" t="s">
        <v>67</v>
      </c>
      <c r="B68" s="158" t="str">
        <f>IF(A9="Select One",B73,IF(A9="Price Evaluation",B78,IF(A9="Equity Evaluation",B73,B73)))</f>
        <v>This method assesses multiple past sales in the subject property's subdivision, adjoining streets, or in a several-block radius to determine the average annual appreciation or depreciation in property values in the area.  Appreciation or depreciation is defined as a change in value over time, and can be due to a number of factors such as new roadways, new access to shopping centers, or a change in the average price of homes being built in the area.  To arrive at an annual percentage increase or decrease, I look at several homes that have sold at least twice in the past ten years.  I compare the two sale prices and sale dates to arrive at an estimate of the change in each home's market value.  I then apply the average change in value for all the homes sampled to estimate a change in value for the subject property since the date it was purchased.</v>
      </c>
    </row>
    <row r="69" spans="1:16">
      <c r="A69" s="158" t="s">
        <v>68</v>
      </c>
      <c r="B69" s="158" t="str">
        <f>IF(A9="Select One",B74,IF(A9="Price Evaluation",B79,IF(A9="Equity Evaluation",B74,B74)))</f>
        <v>It is a common mistake for home owners or prospective buyers to assume that the assessed value of a home reflects its true value or the price at which it would sell.  Assessed values (sometimes referred to as Market Values) are used primarily for determining property taxes and are typically outdated.  For example, the assessed values for homes in Allegheny County are from assessments conducted in 2001, and may not be reflective of current home values.  Even if outdated, assessed values can be useful in calculating the current value of a home.  Since assessments are typically conducted for all the homes in a given area during the same year, the assessed value for one home can be used for comparison to another home.  My research methodology identifies homes that sold within an area within the past year and compares the prices at which they sold to their assessed values.  For each home, we calculate a percentage ratio of the sold price to the assessed value.  Then I apply the high, low and average percentage ratios from our sample of homes to the subject property's current assessed value to calculate a listing price and a price range.</v>
      </c>
    </row>
    <row r="70" spans="1:16">
      <c r="A70" s="158" t="s">
        <v>69</v>
      </c>
      <c r="B70" s="158" t="str">
        <f>IF(A9="Select One",B75,IF(A9="Price Evaluation",B80,IF(A9="Equity Evaluation",B75,B75)))</f>
        <v xml:space="preserve">All professional real estate agents in our area have access to the West Penn Multi List (MLS), which is an expansive database of all homes that have been listed for sale or have sold within the past fifteen years.  This is the primary tool used by agents to research the current and past real estate market.  Only licensed agents can access this service, therefore many potential home buyers or sellers who wish to research homes themselves use free internet services such as Epprasial or Zillow. Their estimates of home values draw from different pools of information that include assessed values, past sales, current sales, and active listings.  While they can be a useful source of information, they rely on sources of data and research methodologies that vary from one site to another and that may compromise the quality of information they present.  This section has the least amount of bearing on determining the price of a home and is simply used as another reference. </v>
      </c>
    </row>
    <row r="71" spans="1:16">
      <c r="A71" s="195" t="s">
        <v>116</v>
      </c>
      <c r="B71" s="158"/>
    </row>
    <row r="72" spans="1:16">
      <c r="A72" s="158" t="s">
        <v>66</v>
      </c>
      <c r="B72" s="158" t="s">
        <v>162</v>
      </c>
    </row>
    <row r="73" spans="1:16">
      <c r="A73" s="158" t="s">
        <v>67</v>
      </c>
      <c r="B73" s="158" t="s">
        <v>160</v>
      </c>
    </row>
    <row r="74" spans="1:16">
      <c r="A74" s="158" t="s">
        <v>68</v>
      </c>
      <c r="B74" s="158" t="s">
        <v>163</v>
      </c>
    </row>
    <row r="75" spans="1:16">
      <c r="A75" s="158" t="s">
        <v>69</v>
      </c>
      <c r="B75" s="158" t="s">
        <v>108</v>
      </c>
    </row>
    <row r="76" spans="1:16">
      <c r="A76" s="158" t="s">
        <v>117</v>
      </c>
      <c r="B76" s="158"/>
    </row>
    <row r="77" spans="1:16">
      <c r="A77" s="158" t="s">
        <v>66</v>
      </c>
      <c r="B77" s="158" t="s">
        <v>159</v>
      </c>
    </row>
    <row r="78" spans="1:16">
      <c r="A78" s="158" t="s">
        <v>67</v>
      </c>
      <c r="B78" s="158" t="s">
        <v>160</v>
      </c>
    </row>
    <row r="79" spans="1:16">
      <c r="A79" s="158" t="s">
        <v>68</v>
      </c>
      <c r="B79" s="158" t="s">
        <v>161</v>
      </c>
    </row>
    <row r="80" spans="1:16">
      <c r="A80" s="158" t="s">
        <v>69</v>
      </c>
      <c r="B80" s="158" t="s">
        <v>108</v>
      </c>
    </row>
    <row r="81" spans="1:1">
      <c r="A81" s="158" t="s">
        <v>118</v>
      </c>
    </row>
    <row r="82" spans="1:1">
      <c r="A82" s="16" t="s">
        <v>158</v>
      </c>
    </row>
    <row r="83" spans="1:1">
      <c r="A83" s="16" t="s">
        <v>157</v>
      </c>
    </row>
    <row r="84" spans="1:1">
      <c r="A84" s="16" t="s">
        <v>119</v>
      </c>
    </row>
    <row r="85" spans="1:1">
      <c r="A85" t="str">
        <f>IF(A9="Select One",A86,IF(A9="Price Evaluation",A87,IF(A9="Equity Evaluation",A86,A86)))</f>
        <v>We look first at homes that are Active or Contingent, since they best represent the competition our property faces.  Once we have a good understanding of the competition, we look at homes that have been Sold or are Under Agreement.  These homes provide the best evidence of what homes are selling for in the area, and weigh much heavier than the active homes in determining  a list price.</v>
      </c>
    </row>
    <row r="86" spans="1:1">
      <c r="A86" t="s">
        <v>98</v>
      </c>
    </row>
    <row r="87" spans="1:1">
      <c r="A87" t="s">
        <v>120</v>
      </c>
    </row>
  </sheetData>
  <mergeCells count="37">
    <mergeCell ref="H8:L8"/>
    <mergeCell ref="G12:J19"/>
    <mergeCell ref="H10:L10"/>
    <mergeCell ref="H1:L1"/>
    <mergeCell ref="H2:L5"/>
    <mergeCell ref="H6:L6"/>
    <mergeCell ref="D22:E22"/>
    <mergeCell ref="B22:C22"/>
    <mergeCell ref="A48:J48"/>
    <mergeCell ref="A1:F1"/>
    <mergeCell ref="B3:F3"/>
    <mergeCell ref="B4:F4"/>
    <mergeCell ref="B7:F7"/>
    <mergeCell ref="B5:F5"/>
    <mergeCell ref="B6:F6"/>
    <mergeCell ref="A11:E11"/>
    <mergeCell ref="D27:E27"/>
    <mergeCell ref="B27:C27"/>
    <mergeCell ref="B26:C26"/>
    <mergeCell ref="A21:E21"/>
    <mergeCell ref="B19:E19"/>
    <mergeCell ref="A32:C32"/>
    <mergeCell ref="D32:F32"/>
    <mergeCell ref="G23:J23"/>
    <mergeCell ref="D30:E30"/>
    <mergeCell ref="B30:C30"/>
    <mergeCell ref="D23:E23"/>
    <mergeCell ref="B23:C23"/>
    <mergeCell ref="B29:C29"/>
    <mergeCell ref="B28:C28"/>
    <mergeCell ref="D28:E28"/>
    <mergeCell ref="D29:E29"/>
    <mergeCell ref="D26:E26"/>
    <mergeCell ref="D25:E25"/>
    <mergeCell ref="D24:E24"/>
    <mergeCell ref="B25:C25"/>
    <mergeCell ref="B24:C24"/>
  </mergeCells>
  <phoneticPr fontId="2" type="noConversion"/>
  <dataValidations count="1">
    <dataValidation type="list" allowBlank="1" showInputMessage="1" showErrorMessage="1" sqref="A9">
      <formula1>$A$53:$A$55</formula1>
    </dataValidation>
  </dataValidations>
  <pageMargins left="0.32" right="0.19" top="0.5" bottom="0.5" header="0.5" footer="0.5"/>
  <pageSetup orientation="portrait"/>
  <headerFooter alignWithMargins="0"/>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enableFormatConditionsCalculation="0"/>
  <dimension ref="A1:V89"/>
  <sheetViews>
    <sheetView topLeftCell="A9" zoomScale="75" zoomScaleNormal="75" zoomScalePageLayoutView="75" workbookViewId="0">
      <selection activeCell="B71" sqref="B71:O72"/>
    </sheetView>
  </sheetViews>
  <sheetFormatPr baseColWidth="10" defaultColWidth="8.83203125" defaultRowHeight="12" x14ac:dyDescent="0"/>
  <cols>
    <col min="2" max="2" width="4.5" customWidth="1"/>
    <col min="7" max="7" width="4.5" customWidth="1"/>
    <col min="11" max="11" width="4.5" customWidth="1"/>
    <col min="15" max="15" width="4.5" customWidth="1"/>
  </cols>
  <sheetData>
    <row r="1" spans="1:22" s="69" customFormat="1" ht="12.75" customHeight="1">
      <c r="A1" s="88"/>
      <c r="B1" s="88"/>
      <c r="C1" s="88"/>
      <c r="D1" s="88"/>
      <c r="E1" s="88"/>
      <c r="F1" s="88"/>
      <c r="G1" s="88"/>
      <c r="H1" s="88"/>
      <c r="I1" s="88"/>
      <c r="J1" s="88"/>
      <c r="K1" s="88"/>
      <c r="L1" s="88"/>
      <c r="M1" s="88"/>
      <c r="N1" s="88"/>
      <c r="O1" s="88"/>
      <c r="P1" s="88"/>
      <c r="Q1" s="88"/>
      <c r="R1" s="88"/>
      <c r="S1" s="88"/>
      <c r="T1" s="88"/>
      <c r="U1" s="88"/>
      <c r="V1" s="88"/>
    </row>
    <row r="2" spans="1:22" s="69" customFormat="1" ht="12.75" customHeight="1">
      <c r="A2" s="88"/>
      <c r="B2" s="88"/>
      <c r="C2" s="88"/>
      <c r="D2" s="88"/>
      <c r="E2" s="88"/>
      <c r="F2" s="88"/>
      <c r="G2" s="88"/>
      <c r="H2" s="88"/>
      <c r="I2" s="88"/>
      <c r="J2" s="88"/>
      <c r="K2" s="88"/>
      <c r="L2" s="88"/>
      <c r="M2" s="88"/>
      <c r="N2" s="88"/>
      <c r="O2" s="88"/>
      <c r="P2" s="88"/>
      <c r="Q2" s="88"/>
      <c r="R2" s="88"/>
      <c r="S2" s="88"/>
      <c r="T2" s="88"/>
      <c r="U2" s="88"/>
      <c r="V2" s="88"/>
    </row>
    <row r="3" spans="1:22" s="69" customFormat="1" ht="12.75" customHeight="1">
      <c r="A3" s="88"/>
      <c r="B3" s="88"/>
      <c r="C3" s="88"/>
      <c r="D3" s="88"/>
      <c r="E3" s="88"/>
      <c r="F3" s="88"/>
      <c r="G3" s="88"/>
      <c r="H3" s="88"/>
      <c r="I3" s="88"/>
      <c r="J3" s="88"/>
      <c r="K3" s="88"/>
      <c r="L3" s="88"/>
      <c r="M3" s="88"/>
      <c r="N3" s="88"/>
      <c r="O3" s="88"/>
      <c r="P3" s="88"/>
      <c r="Q3" s="88"/>
      <c r="R3" s="88"/>
      <c r="S3" s="88"/>
      <c r="T3" s="88"/>
      <c r="U3" s="88"/>
      <c r="V3" s="88"/>
    </row>
    <row r="4" spans="1:22" s="69" customFormat="1" ht="12.75" customHeight="1">
      <c r="A4" s="88"/>
      <c r="B4" s="88"/>
      <c r="C4" s="88"/>
      <c r="D4" s="88"/>
      <c r="E4" s="88"/>
      <c r="F4" s="88"/>
      <c r="G4" s="88"/>
      <c r="H4" s="88"/>
      <c r="I4" s="88"/>
      <c r="J4" s="88"/>
      <c r="K4" s="88"/>
      <c r="L4" s="88"/>
      <c r="M4" s="88"/>
      <c r="N4" s="88"/>
      <c r="O4" s="88"/>
      <c r="P4" s="88"/>
      <c r="Q4" s="88"/>
      <c r="R4" s="88"/>
      <c r="S4" s="88"/>
      <c r="T4" s="88"/>
      <c r="U4" s="88"/>
      <c r="V4" s="88"/>
    </row>
    <row r="5" spans="1:22" s="69" customFormat="1" ht="12.75" customHeight="1">
      <c r="A5" s="88"/>
      <c r="B5" s="248" t="str">
        <f>Input!$A9</f>
        <v>Equity Evaluation</v>
      </c>
      <c r="C5" s="248"/>
      <c r="D5" s="248"/>
      <c r="E5" s="248"/>
      <c r="F5" s="248"/>
      <c r="G5" s="248"/>
      <c r="H5" s="248"/>
      <c r="I5" s="248"/>
      <c r="J5" s="248"/>
      <c r="K5" s="248"/>
      <c r="L5" s="248"/>
      <c r="M5" s="248"/>
      <c r="N5" s="248"/>
      <c r="O5" s="248"/>
      <c r="P5" s="88"/>
      <c r="Q5" s="88"/>
      <c r="R5" s="88"/>
      <c r="S5" s="88"/>
      <c r="T5" s="88"/>
      <c r="U5" s="88"/>
      <c r="V5" s="88"/>
    </row>
    <row r="6" spans="1:22" s="69" customFormat="1" ht="12.75" customHeight="1">
      <c r="A6" s="88"/>
      <c r="B6" s="248"/>
      <c r="C6" s="248"/>
      <c r="D6" s="248"/>
      <c r="E6" s="248"/>
      <c r="F6" s="248"/>
      <c r="G6" s="248"/>
      <c r="H6" s="248"/>
      <c r="I6" s="248"/>
      <c r="J6" s="248"/>
      <c r="K6" s="248"/>
      <c r="L6" s="248"/>
      <c r="M6" s="248"/>
      <c r="N6" s="248"/>
      <c r="O6" s="248"/>
      <c r="P6" s="88"/>
      <c r="Q6" s="88"/>
      <c r="R6" s="88"/>
      <c r="S6" s="88"/>
      <c r="T6" s="88"/>
      <c r="U6" s="88"/>
      <c r="V6" s="88"/>
    </row>
    <row r="7" spans="1:22" s="69" customFormat="1" ht="12.75" customHeight="1">
      <c r="A7" s="88"/>
      <c r="B7" s="248"/>
      <c r="C7" s="248"/>
      <c r="D7" s="248"/>
      <c r="E7" s="248"/>
      <c r="F7" s="248"/>
      <c r="G7" s="248"/>
      <c r="H7" s="248"/>
      <c r="I7" s="248"/>
      <c r="J7" s="248"/>
      <c r="K7" s="248"/>
      <c r="L7" s="248"/>
      <c r="M7" s="248"/>
      <c r="N7" s="248"/>
      <c r="O7" s="248"/>
      <c r="P7" s="88"/>
      <c r="Q7" s="88"/>
      <c r="R7" s="88"/>
      <c r="S7" s="88"/>
      <c r="T7" s="88"/>
      <c r="U7" s="88"/>
      <c r="V7" s="88"/>
    </row>
    <row r="8" spans="1:22" s="69" customFormat="1" ht="12.75" customHeight="1">
      <c r="A8" s="88"/>
      <c r="B8" s="248"/>
      <c r="C8" s="248"/>
      <c r="D8" s="248"/>
      <c r="E8" s="248"/>
      <c r="F8" s="248"/>
      <c r="G8" s="248"/>
      <c r="H8" s="248"/>
      <c r="I8" s="248"/>
      <c r="J8" s="248"/>
      <c r="K8" s="248"/>
      <c r="L8" s="248"/>
      <c r="M8" s="248"/>
      <c r="N8" s="248"/>
      <c r="O8" s="248"/>
      <c r="P8" s="88"/>
      <c r="Q8" s="88"/>
      <c r="R8" s="88"/>
      <c r="S8" s="88"/>
      <c r="T8" s="88"/>
      <c r="U8" s="88"/>
      <c r="V8" s="88"/>
    </row>
    <row r="9" spans="1:22" s="69" customFormat="1" ht="12.75" customHeight="1">
      <c r="A9" s="88"/>
      <c r="B9" s="191"/>
      <c r="C9" s="191"/>
      <c r="D9" s="191"/>
      <c r="E9" s="191"/>
      <c r="F9" s="191"/>
      <c r="G9" s="191"/>
      <c r="H9" s="191"/>
      <c r="I9" s="191"/>
      <c r="J9" s="191"/>
      <c r="K9" s="191"/>
      <c r="L9" s="191"/>
      <c r="M9" s="191"/>
      <c r="N9" s="191"/>
      <c r="O9" s="191"/>
      <c r="P9" s="88"/>
      <c r="Q9" s="88"/>
      <c r="R9" s="88"/>
      <c r="S9" s="88"/>
      <c r="T9" s="88"/>
      <c r="U9" s="88"/>
      <c r="V9" s="88"/>
    </row>
    <row r="10" spans="1:22" s="69" customFormat="1" ht="12.75" customHeight="1">
      <c r="A10" s="86"/>
      <c r="B10" s="249" t="s">
        <v>14</v>
      </c>
      <c r="C10" s="249"/>
      <c r="D10" s="249"/>
      <c r="E10" s="249"/>
      <c r="F10" s="249"/>
      <c r="G10" s="249"/>
      <c r="H10" s="249"/>
      <c r="I10" s="249"/>
      <c r="J10" s="249"/>
      <c r="K10" s="249"/>
      <c r="L10" s="249"/>
      <c r="M10" s="249"/>
      <c r="N10" s="249"/>
      <c r="O10" s="249"/>
      <c r="P10" s="88"/>
      <c r="Q10" s="88"/>
      <c r="R10" s="88"/>
      <c r="S10" s="88"/>
      <c r="T10" s="88"/>
      <c r="U10" s="88"/>
      <c r="V10" s="88"/>
    </row>
    <row r="11" spans="1:22" s="69" customFormat="1" ht="12.75" customHeight="1">
      <c r="A11" s="88"/>
      <c r="B11" s="249"/>
      <c r="C11" s="249"/>
      <c r="D11" s="249"/>
      <c r="E11" s="249"/>
      <c r="F11" s="249"/>
      <c r="G11" s="249"/>
      <c r="H11" s="249"/>
      <c r="I11" s="249"/>
      <c r="J11" s="249"/>
      <c r="K11" s="249"/>
      <c r="L11" s="249"/>
      <c r="M11" s="249"/>
      <c r="N11" s="249"/>
      <c r="O11" s="249"/>
      <c r="P11" s="88"/>
      <c r="Q11" s="88"/>
      <c r="R11" s="88"/>
      <c r="S11" s="88"/>
      <c r="T11" s="88"/>
      <c r="U11" s="88"/>
      <c r="V11" s="88"/>
    </row>
    <row r="12" spans="1:22" s="69" customFormat="1" ht="12.75" customHeight="1">
      <c r="A12" s="88"/>
      <c r="B12" s="88"/>
      <c r="C12" s="192"/>
      <c r="D12" s="192"/>
      <c r="E12" s="192"/>
      <c r="F12" s="192"/>
      <c r="G12" s="192"/>
      <c r="H12" s="192"/>
      <c r="I12" s="192"/>
      <c r="J12" s="192"/>
      <c r="K12" s="192"/>
      <c r="L12" s="192"/>
      <c r="M12" s="192"/>
      <c r="N12" s="192"/>
      <c r="O12" s="192"/>
      <c r="P12" s="88"/>
      <c r="Q12" s="88"/>
      <c r="R12" s="88"/>
      <c r="S12" s="88"/>
      <c r="T12" s="88"/>
      <c r="U12" s="88"/>
      <c r="V12" s="88"/>
    </row>
    <row r="13" spans="1:22" s="69" customFormat="1" ht="12.75" customHeight="1">
      <c r="A13" s="88"/>
      <c r="B13" s="250" t="str">
        <f>Input!$B3</f>
        <v>Edward and Jennifer Lopes</v>
      </c>
      <c r="C13" s="250"/>
      <c r="D13" s="250"/>
      <c r="E13" s="250"/>
      <c r="F13" s="250"/>
      <c r="G13" s="250"/>
      <c r="H13" s="250"/>
      <c r="I13" s="250"/>
      <c r="J13" s="250"/>
      <c r="K13" s="250"/>
      <c r="L13" s="250"/>
      <c r="M13" s="250"/>
      <c r="N13" s="250"/>
      <c r="O13" s="250"/>
      <c r="P13" s="88"/>
      <c r="Q13" s="88"/>
      <c r="R13" s="88"/>
      <c r="S13" s="88"/>
      <c r="T13" s="88"/>
      <c r="U13" s="88"/>
      <c r="V13" s="88"/>
    </row>
    <row r="14" spans="1:22" s="69" customFormat="1" ht="12.75" customHeight="1">
      <c r="A14" s="88"/>
      <c r="B14" s="250"/>
      <c r="C14" s="250"/>
      <c r="D14" s="250"/>
      <c r="E14" s="250"/>
      <c r="F14" s="250"/>
      <c r="G14" s="250"/>
      <c r="H14" s="250"/>
      <c r="I14" s="250"/>
      <c r="J14" s="250"/>
      <c r="K14" s="250"/>
      <c r="L14" s="250"/>
      <c r="M14" s="250"/>
      <c r="N14" s="250"/>
      <c r="O14" s="250"/>
      <c r="P14" s="88"/>
      <c r="Q14" s="88"/>
      <c r="R14" s="88"/>
      <c r="S14" s="88"/>
      <c r="T14" s="88"/>
      <c r="U14" s="88"/>
      <c r="V14" s="88"/>
    </row>
    <row r="15" spans="1:22" s="69" customFormat="1" ht="12.75" customHeight="1">
      <c r="A15" s="88"/>
      <c r="B15" s="250"/>
      <c r="C15" s="250"/>
      <c r="D15" s="250"/>
      <c r="E15" s="250"/>
      <c r="F15" s="250"/>
      <c r="G15" s="250"/>
      <c r="H15" s="250"/>
      <c r="I15" s="250"/>
      <c r="J15" s="250"/>
      <c r="K15" s="250"/>
      <c r="L15" s="250"/>
      <c r="M15" s="250"/>
      <c r="N15" s="250"/>
      <c r="O15" s="250"/>
      <c r="P15" s="88"/>
      <c r="Q15" s="88"/>
      <c r="R15" s="88"/>
      <c r="S15" s="88"/>
      <c r="T15" s="88"/>
      <c r="U15" s="88"/>
      <c r="V15" s="88"/>
    </row>
    <row r="16" spans="1:22" s="69" customFormat="1" ht="12.75" customHeight="1">
      <c r="A16" s="88"/>
      <c r="B16" s="192"/>
      <c r="C16" s="192"/>
      <c r="D16" s="192"/>
      <c r="E16" s="192"/>
      <c r="F16" s="192"/>
      <c r="G16" s="192"/>
      <c r="H16" s="192"/>
      <c r="I16" s="192"/>
      <c r="J16" s="192"/>
      <c r="K16" s="192"/>
      <c r="L16" s="192"/>
      <c r="M16" s="192"/>
      <c r="N16" s="192"/>
      <c r="O16" s="192"/>
      <c r="P16" s="88"/>
      <c r="Q16" s="88"/>
      <c r="R16" s="88"/>
      <c r="S16" s="88"/>
      <c r="T16" s="88"/>
      <c r="U16" s="88"/>
      <c r="V16" s="88"/>
    </row>
    <row r="17" spans="1:22" s="69" customFormat="1" ht="12.75" customHeight="1">
      <c r="A17" s="88"/>
      <c r="B17" s="192"/>
      <c r="C17" s="192"/>
      <c r="D17" s="192"/>
      <c r="E17" s="192"/>
      <c r="F17" s="192"/>
      <c r="G17" s="192"/>
      <c r="H17" s="192"/>
      <c r="I17" s="192"/>
      <c r="J17" s="192"/>
      <c r="K17" s="192"/>
      <c r="L17" s="192"/>
      <c r="M17" s="192"/>
      <c r="N17" s="192"/>
      <c r="O17" s="192"/>
      <c r="P17" s="88"/>
      <c r="Q17" s="88"/>
      <c r="R17" s="88"/>
      <c r="S17" s="88"/>
      <c r="T17" s="88"/>
      <c r="U17" s="88"/>
      <c r="V17" s="88"/>
    </row>
    <row r="18" spans="1:22" s="69" customFormat="1" ht="12.75" customHeight="1">
      <c r="A18" s="88"/>
      <c r="B18" s="192"/>
      <c r="C18" s="192"/>
      <c r="D18" s="192"/>
      <c r="E18" s="192"/>
      <c r="F18" s="192"/>
      <c r="G18" s="192"/>
      <c r="H18" s="192"/>
      <c r="I18" s="192"/>
      <c r="J18" s="192"/>
      <c r="K18" s="192"/>
      <c r="L18" s="192"/>
      <c r="M18" s="192"/>
      <c r="N18" s="192"/>
      <c r="O18" s="192"/>
      <c r="P18" s="88"/>
      <c r="Q18" s="88"/>
      <c r="R18" s="88"/>
      <c r="S18" s="88"/>
      <c r="T18" s="88"/>
      <c r="U18" s="88"/>
      <c r="V18" s="88"/>
    </row>
    <row r="19" spans="1:22" s="69" customFormat="1" ht="12.75" customHeight="1">
      <c r="A19" s="88"/>
      <c r="B19" s="250" t="str">
        <f>Input!$B4</f>
        <v>2909 Greenfield Road</v>
      </c>
      <c r="C19" s="250"/>
      <c r="D19" s="250"/>
      <c r="E19" s="250"/>
      <c r="F19" s="250"/>
      <c r="G19" s="250"/>
      <c r="H19" s="250"/>
      <c r="I19" s="250"/>
      <c r="J19" s="250"/>
      <c r="K19" s="250"/>
      <c r="L19" s="250"/>
      <c r="M19" s="250"/>
      <c r="N19" s="250"/>
      <c r="O19" s="250"/>
      <c r="P19" s="88"/>
      <c r="Q19" s="88"/>
      <c r="R19" s="88"/>
      <c r="S19" s="88"/>
      <c r="T19" s="88"/>
      <c r="U19" s="88"/>
      <c r="V19" s="88"/>
    </row>
    <row r="20" spans="1:22" s="69" customFormat="1" ht="12.75" customHeight="1">
      <c r="A20" s="88"/>
      <c r="B20" s="250"/>
      <c r="C20" s="250"/>
      <c r="D20" s="250"/>
      <c r="E20" s="250"/>
      <c r="F20" s="250"/>
      <c r="G20" s="250"/>
      <c r="H20" s="250"/>
      <c r="I20" s="250"/>
      <c r="J20" s="250"/>
      <c r="K20" s="250"/>
      <c r="L20" s="250"/>
      <c r="M20" s="250"/>
      <c r="N20" s="250"/>
      <c r="O20" s="250"/>
      <c r="P20" s="88"/>
      <c r="Q20" s="88"/>
      <c r="R20" s="88"/>
      <c r="S20" s="88"/>
      <c r="T20" s="88"/>
      <c r="U20" s="88"/>
      <c r="V20" s="88"/>
    </row>
    <row r="21" spans="1:22" s="69" customFormat="1" ht="12.75" customHeight="1">
      <c r="A21" s="88"/>
      <c r="B21" s="250"/>
      <c r="C21" s="250"/>
      <c r="D21" s="250"/>
      <c r="E21" s="250"/>
      <c r="F21" s="250"/>
      <c r="G21" s="250"/>
      <c r="H21" s="250"/>
      <c r="I21" s="250"/>
      <c r="J21" s="250"/>
      <c r="K21" s="250"/>
      <c r="L21" s="250"/>
      <c r="M21" s="250"/>
      <c r="N21" s="250"/>
      <c r="O21" s="250"/>
      <c r="P21" s="88"/>
      <c r="Q21" s="88"/>
      <c r="R21" s="88"/>
      <c r="S21" s="88"/>
      <c r="T21" s="88"/>
      <c r="U21" s="88"/>
      <c r="V21" s="88"/>
    </row>
    <row r="22" spans="1:22" s="69" customFormat="1" ht="12.75" customHeight="1">
      <c r="A22" s="88"/>
      <c r="B22" s="250" t="str">
        <f>Input!$B5</f>
        <v>Glenshaw PA 15116</v>
      </c>
      <c r="C22" s="250"/>
      <c r="D22" s="250"/>
      <c r="E22" s="250"/>
      <c r="F22" s="250"/>
      <c r="G22" s="250"/>
      <c r="H22" s="250"/>
      <c r="I22" s="250"/>
      <c r="J22" s="250"/>
      <c r="K22" s="250"/>
      <c r="L22" s="250"/>
      <c r="M22" s="250"/>
      <c r="N22" s="250"/>
      <c r="O22" s="250"/>
      <c r="P22" s="88"/>
      <c r="Q22" s="88"/>
      <c r="R22" s="88"/>
      <c r="S22" s="88"/>
      <c r="T22" s="88"/>
      <c r="U22" s="88"/>
      <c r="V22" s="88"/>
    </row>
    <row r="23" spans="1:22" s="69" customFormat="1" ht="12.75" customHeight="1">
      <c r="A23" s="88"/>
      <c r="B23" s="250"/>
      <c r="C23" s="250"/>
      <c r="D23" s="250"/>
      <c r="E23" s="250"/>
      <c r="F23" s="250"/>
      <c r="G23" s="250"/>
      <c r="H23" s="250"/>
      <c r="I23" s="250"/>
      <c r="J23" s="250"/>
      <c r="K23" s="250"/>
      <c r="L23" s="250"/>
      <c r="M23" s="250"/>
      <c r="N23" s="250"/>
      <c r="O23" s="250"/>
      <c r="P23" s="88"/>
      <c r="Q23" s="88"/>
      <c r="R23" s="88"/>
      <c r="S23" s="88"/>
      <c r="T23" s="88"/>
      <c r="U23" s="88"/>
      <c r="V23" s="88"/>
    </row>
    <row r="24" spans="1:22" s="69" customFormat="1" ht="12.75" customHeight="1">
      <c r="A24" s="88"/>
      <c r="B24" s="250"/>
      <c r="C24" s="250"/>
      <c r="D24" s="250"/>
      <c r="E24" s="250"/>
      <c r="F24" s="250"/>
      <c r="G24" s="250"/>
      <c r="H24" s="250"/>
      <c r="I24" s="250"/>
      <c r="J24" s="250"/>
      <c r="K24" s="250"/>
      <c r="L24" s="250"/>
      <c r="M24" s="250"/>
      <c r="N24" s="250"/>
      <c r="O24" s="250"/>
      <c r="P24" s="88"/>
      <c r="Q24" s="88"/>
      <c r="R24" s="88"/>
      <c r="S24" s="88"/>
      <c r="T24" s="88"/>
      <c r="U24" s="88"/>
      <c r="V24" s="88"/>
    </row>
    <row r="25" spans="1:22" s="69" customFormat="1" ht="12.75" customHeight="1">
      <c r="A25" s="88"/>
      <c r="B25" s="88"/>
      <c r="C25" s="193"/>
      <c r="D25" s="193"/>
      <c r="E25" s="193"/>
      <c r="F25" s="193"/>
      <c r="G25" s="88"/>
      <c r="H25" s="28"/>
      <c r="I25" s="28"/>
      <c r="J25" s="28"/>
      <c r="K25" s="88"/>
      <c r="L25" s="28"/>
      <c r="M25" s="28"/>
      <c r="N25" s="28"/>
      <c r="O25" s="88"/>
      <c r="P25" s="88"/>
      <c r="Q25" s="88"/>
      <c r="R25" s="88"/>
      <c r="S25" s="88"/>
      <c r="T25" s="88"/>
      <c r="U25" s="88"/>
      <c r="V25" s="88"/>
    </row>
    <row r="26" spans="1:22" s="69" customFormat="1" ht="12.75" customHeight="1">
      <c r="A26" s="88"/>
      <c r="B26" s="88"/>
      <c r="C26" s="88"/>
      <c r="D26" s="88"/>
      <c r="E26" s="88"/>
      <c r="F26" s="88"/>
      <c r="G26" s="88"/>
      <c r="H26" s="88"/>
      <c r="I26" s="88"/>
      <c r="J26" s="88"/>
      <c r="K26" s="88"/>
      <c r="L26" s="88"/>
      <c r="M26" s="88"/>
      <c r="N26" s="88"/>
      <c r="O26" s="88"/>
      <c r="P26" s="88"/>
      <c r="Q26" s="88"/>
      <c r="R26" s="88"/>
      <c r="S26" s="88"/>
      <c r="T26" s="88"/>
      <c r="U26" s="88"/>
      <c r="V26" s="88"/>
    </row>
    <row r="27" spans="1:22" s="69" customFormat="1" ht="12.75" customHeight="1">
      <c r="A27" s="88"/>
      <c r="B27" s="63"/>
      <c r="C27" s="15"/>
      <c r="D27" s="15"/>
      <c r="E27" s="15"/>
      <c r="F27" s="15"/>
      <c r="G27" s="88"/>
      <c r="H27" s="89"/>
      <c r="I27" s="89"/>
      <c r="J27" s="89"/>
      <c r="K27" s="90"/>
      <c r="L27" s="89"/>
      <c r="M27" s="89"/>
      <c r="N27" s="89"/>
      <c r="O27" s="88"/>
      <c r="P27" s="88"/>
      <c r="Q27" s="88"/>
      <c r="R27" s="88"/>
      <c r="S27" s="88"/>
      <c r="T27" s="88"/>
      <c r="U27" s="88"/>
      <c r="V27" s="88"/>
    </row>
    <row r="28" spans="1:22" s="69" customFormat="1" ht="12.75" customHeight="1">
      <c r="A28" s="88"/>
      <c r="B28" s="63"/>
      <c r="C28" s="15"/>
      <c r="D28" s="15"/>
      <c r="E28" s="15"/>
      <c r="F28" s="15"/>
      <c r="G28" s="88"/>
      <c r="H28" s="89"/>
      <c r="I28" s="89"/>
      <c r="J28" s="89"/>
      <c r="K28" s="90"/>
      <c r="L28" s="89"/>
      <c r="M28" s="89"/>
      <c r="N28" s="89"/>
      <c r="O28" s="88"/>
      <c r="P28" s="88"/>
      <c r="Q28" s="88"/>
      <c r="R28" s="88"/>
      <c r="S28" s="88"/>
      <c r="T28" s="88"/>
      <c r="U28" s="88"/>
      <c r="V28" s="88"/>
    </row>
    <row r="29" spans="1:22" s="69" customFormat="1" ht="12.75" customHeight="1">
      <c r="A29" s="88"/>
      <c r="B29" s="88"/>
      <c r="C29" s="88"/>
      <c r="D29" s="88"/>
      <c r="E29" s="88"/>
      <c r="F29" s="88"/>
      <c r="G29" s="88"/>
      <c r="H29" s="90"/>
      <c r="I29" s="90"/>
      <c r="J29" s="90"/>
      <c r="K29" s="90"/>
      <c r="L29" s="91"/>
      <c r="M29" s="90"/>
      <c r="N29" s="90"/>
      <c r="O29" s="88"/>
      <c r="P29" s="88"/>
      <c r="Q29" s="88"/>
      <c r="R29" s="88"/>
      <c r="S29" s="88"/>
      <c r="T29" s="88"/>
      <c r="U29" s="88"/>
      <c r="V29" s="88"/>
    </row>
    <row r="30" spans="1:22" s="69" customFormat="1" ht="12.75" customHeight="1">
      <c r="A30" s="88"/>
      <c r="B30" s="63"/>
      <c r="C30" s="63"/>
      <c r="D30" s="63"/>
      <c r="E30" s="63"/>
      <c r="F30" s="63"/>
      <c r="G30" s="88"/>
      <c r="H30" s="89"/>
      <c r="I30" s="89"/>
      <c r="J30" s="89"/>
      <c r="K30" s="90"/>
      <c r="L30" s="89"/>
      <c r="M30" s="89"/>
      <c r="N30" s="89"/>
      <c r="O30" s="88"/>
      <c r="P30" s="88"/>
      <c r="Q30" s="88"/>
      <c r="R30" s="88"/>
      <c r="S30" s="88"/>
      <c r="T30" s="88"/>
      <c r="U30" s="88"/>
      <c r="V30" s="88"/>
    </row>
    <row r="31" spans="1:22" s="69" customFormat="1" ht="12.75" customHeight="1">
      <c r="A31" s="88"/>
      <c r="B31" s="63"/>
      <c r="C31" s="63"/>
      <c r="D31" s="63"/>
      <c r="E31" s="63"/>
      <c r="F31" s="63"/>
      <c r="G31" s="88"/>
      <c r="H31" s="89"/>
      <c r="I31" s="89"/>
      <c r="J31" s="89"/>
      <c r="K31" s="90"/>
      <c r="L31" s="89"/>
      <c r="M31" s="89"/>
      <c r="N31" s="89"/>
      <c r="O31" s="88"/>
      <c r="P31" s="88"/>
      <c r="Q31" s="88"/>
      <c r="R31" s="88"/>
      <c r="S31" s="88"/>
      <c r="T31" s="88"/>
      <c r="U31" s="88"/>
      <c r="V31" s="88"/>
    </row>
    <row r="32" spans="1:22" s="69" customFormat="1" ht="12.75" customHeight="1">
      <c r="A32" s="88"/>
      <c r="B32" s="88"/>
      <c r="C32" s="88"/>
      <c r="D32" s="88"/>
      <c r="E32" s="88"/>
      <c r="F32" s="88"/>
      <c r="G32" s="88"/>
      <c r="H32" s="90"/>
      <c r="I32" s="90"/>
      <c r="J32" s="90"/>
      <c r="K32" s="90"/>
      <c r="L32" s="90"/>
      <c r="M32" s="90"/>
      <c r="N32" s="90"/>
      <c r="O32" s="88"/>
      <c r="P32" s="88"/>
      <c r="Q32" s="88"/>
      <c r="R32" s="88"/>
      <c r="S32" s="88"/>
      <c r="T32" s="88"/>
      <c r="U32" s="88"/>
      <c r="V32" s="88"/>
    </row>
    <row r="33" spans="1:22" s="69" customFormat="1" ht="12.75" customHeight="1">
      <c r="A33" s="88"/>
      <c r="B33" s="63"/>
      <c r="C33" s="63"/>
      <c r="D33" s="63"/>
      <c r="E33" s="63"/>
      <c r="F33" s="63"/>
      <c r="G33" s="88"/>
      <c r="H33" s="89"/>
      <c r="I33" s="89"/>
      <c r="J33" s="89"/>
      <c r="K33" s="90"/>
      <c r="L33" s="89"/>
      <c r="M33" s="89"/>
      <c r="N33" s="89"/>
      <c r="O33" s="88"/>
      <c r="P33" s="88"/>
      <c r="Q33" s="88"/>
      <c r="R33" s="88"/>
      <c r="S33" s="88"/>
      <c r="T33" s="88"/>
      <c r="U33" s="88"/>
      <c r="V33" s="88"/>
    </row>
    <row r="34" spans="1:22" s="69" customFormat="1" ht="12.75" customHeight="1">
      <c r="A34" s="88"/>
      <c r="B34" s="63"/>
      <c r="C34" s="63"/>
      <c r="D34" s="63"/>
      <c r="E34" s="63"/>
      <c r="F34" s="63"/>
      <c r="G34" s="88"/>
      <c r="H34" s="89"/>
      <c r="I34" s="89"/>
      <c r="J34" s="89"/>
      <c r="K34" s="90"/>
      <c r="L34" s="89"/>
      <c r="M34" s="89"/>
      <c r="N34" s="89"/>
      <c r="O34" s="88"/>
      <c r="P34" s="88"/>
      <c r="Q34" s="88"/>
      <c r="R34" s="88"/>
      <c r="S34" s="88"/>
      <c r="T34" s="88"/>
      <c r="U34" s="88"/>
      <c r="V34" s="88"/>
    </row>
    <row r="35" spans="1:22" s="69" customFormat="1" ht="12.75" customHeight="1">
      <c r="A35" s="88"/>
      <c r="B35" s="88"/>
      <c r="C35" s="88"/>
      <c r="D35" s="88"/>
      <c r="E35" s="88"/>
      <c r="F35" s="88"/>
      <c r="G35" s="88"/>
      <c r="H35" s="90"/>
      <c r="I35" s="90"/>
      <c r="J35" s="90"/>
      <c r="K35" s="90"/>
      <c r="L35" s="90"/>
      <c r="M35" s="90"/>
      <c r="N35" s="90"/>
      <c r="O35" s="88"/>
      <c r="P35" s="88"/>
      <c r="Q35" s="88"/>
      <c r="R35" s="88"/>
      <c r="S35" s="88"/>
      <c r="T35" s="88"/>
      <c r="U35" s="88"/>
      <c r="V35" s="88"/>
    </row>
    <row r="36" spans="1:22" s="69" customFormat="1" ht="12.75" customHeight="1">
      <c r="A36" s="88"/>
      <c r="B36" s="63"/>
      <c r="C36" s="63"/>
      <c r="D36" s="63"/>
      <c r="E36" s="63"/>
      <c r="F36" s="63"/>
      <c r="G36" s="88"/>
      <c r="H36" s="89"/>
      <c r="I36" s="89"/>
      <c r="J36" s="89"/>
      <c r="K36" s="90"/>
      <c r="L36" s="89"/>
      <c r="M36" s="89"/>
      <c r="N36" s="89"/>
      <c r="O36" s="88"/>
      <c r="P36" s="88"/>
      <c r="Q36" s="88"/>
      <c r="R36" s="88"/>
      <c r="S36" s="88"/>
      <c r="T36" s="88"/>
      <c r="U36" s="88"/>
      <c r="V36" s="88"/>
    </row>
    <row r="37" spans="1:22" s="69" customFormat="1" ht="12.75" customHeight="1">
      <c r="A37" s="88"/>
      <c r="B37" s="63"/>
      <c r="C37" s="63"/>
      <c r="D37" s="63"/>
      <c r="E37" s="63"/>
      <c r="F37" s="63"/>
      <c r="G37" s="88"/>
      <c r="H37" s="89"/>
      <c r="I37" s="89"/>
      <c r="J37" s="89"/>
      <c r="K37" s="90"/>
      <c r="L37" s="89"/>
      <c r="M37" s="89"/>
      <c r="N37" s="89"/>
      <c r="O37" s="88"/>
      <c r="P37" s="88"/>
      <c r="Q37" s="88"/>
      <c r="R37" s="88"/>
      <c r="S37" s="88"/>
      <c r="T37" s="88"/>
      <c r="U37" s="88"/>
      <c r="V37" s="88"/>
    </row>
    <row r="38" spans="1:22" s="69" customFormat="1" ht="12.75" customHeight="1">
      <c r="A38" s="88"/>
      <c r="B38" s="88"/>
      <c r="C38" s="88"/>
      <c r="D38" s="88"/>
      <c r="E38" s="88"/>
      <c r="F38" s="88"/>
      <c r="G38" s="88"/>
      <c r="H38" s="90"/>
      <c r="I38" s="90"/>
      <c r="J38" s="90"/>
      <c r="K38" s="90"/>
      <c r="L38" s="90"/>
      <c r="M38" s="90"/>
      <c r="N38" s="90"/>
      <c r="O38" s="88"/>
      <c r="P38" s="88"/>
      <c r="Q38" s="88"/>
      <c r="R38" s="88"/>
      <c r="S38" s="88"/>
      <c r="T38" s="88"/>
      <c r="U38" s="88"/>
      <c r="V38" s="88"/>
    </row>
    <row r="39" spans="1:22" s="69" customFormat="1" ht="12.75" customHeight="1">
      <c r="A39" s="88"/>
      <c r="B39" s="63"/>
      <c r="C39" s="63"/>
      <c r="D39" s="63"/>
      <c r="E39" s="63"/>
      <c r="F39" s="63"/>
      <c r="G39" s="88"/>
      <c r="H39" s="89"/>
      <c r="I39" s="89"/>
      <c r="J39" s="89"/>
      <c r="K39" s="90"/>
      <c r="L39" s="89"/>
      <c r="M39" s="89"/>
      <c r="N39" s="89"/>
      <c r="O39" s="88"/>
      <c r="P39" s="88"/>
      <c r="Q39" s="88"/>
      <c r="R39" s="88"/>
      <c r="S39" s="88"/>
      <c r="T39" s="88"/>
      <c r="U39" s="88"/>
      <c r="V39" s="88"/>
    </row>
    <row r="40" spans="1:22" s="69" customFormat="1" ht="12.75" customHeight="1">
      <c r="A40" s="88"/>
      <c r="B40" s="63"/>
      <c r="C40" s="63"/>
      <c r="D40" s="63"/>
      <c r="E40" s="63"/>
      <c r="F40" s="63"/>
      <c r="G40" s="88"/>
      <c r="H40" s="89"/>
      <c r="I40" s="89"/>
      <c r="J40" s="89"/>
      <c r="K40" s="90"/>
      <c r="L40" s="89"/>
      <c r="M40" s="89"/>
      <c r="N40" s="89"/>
      <c r="O40" s="88"/>
      <c r="P40" s="88"/>
      <c r="Q40" s="88"/>
      <c r="R40" s="88"/>
      <c r="S40" s="88"/>
      <c r="T40" s="88"/>
      <c r="U40" s="88"/>
      <c r="V40" s="88"/>
    </row>
    <row r="41" spans="1:22" s="69" customFormat="1" ht="12.75" customHeight="1">
      <c r="A41" s="88"/>
      <c r="B41" s="88"/>
      <c r="C41" s="88"/>
      <c r="D41" s="88"/>
      <c r="E41" s="88"/>
      <c r="F41" s="88"/>
      <c r="G41" s="88"/>
      <c r="H41" s="90"/>
      <c r="I41" s="90"/>
      <c r="J41" s="90"/>
      <c r="K41" s="90"/>
      <c r="L41" s="90"/>
      <c r="M41" s="90"/>
      <c r="N41" s="90"/>
      <c r="O41" s="88"/>
      <c r="P41" s="88"/>
      <c r="Q41" s="88"/>
      <c r="R41" s="88"/>
      <c r="S41" s="88"/>
      <c r="T41" s="88"/>
      <c r="U41" s="88"/>
      <c r="V41" s="88"/>
    </row>
    <row r="42" spans="1:22" s="69" customFormat="1" ht="12.75" customHeight="1">
      <c r="A42" s="88"/>
      <c r="B42" s="63"/>
      <c r="C42" s="63"/>
      <c r="D42" s="63"/>
      <c r="E42" s="63"/>
      <c r="F42" s="63"/>
      <c r="G42" s="88"/>
      <c r="H42" s="89"/>
      <c r="I42" s="89"/>
      <c r="J42" s="89"/>
      <c r="K42" s="90"/>
      <c r="L42" s="89"/>
      <c r="M42" s="89"/>
      <c r="N42" s="89"/>
      <c r="O42" s="88"/>
      <c r="P42" s="88"/>
      <c r="Q42" s="88"/>
      <c r="R42" s="88"/>
      <c r="S42" s="88"/>
      <c r="T42" s="88"/>
      <c r="U42" s="88"/>
      <c r="V42" s="88"/>
    </row>
    <row r="43" spans="1:22" s="69" customFormat="1" ht="12.75" customHeight="1">
      <c r="A43" s="88"/>
      <c r="B43" s="63"/>
      <c r="C43" s="63"/>
      <c r="D43" s="63"/>
      <c r="E43" s="63"/>
      <c r="F43" s="63"/>
      <c r="G43" s="88"/>
      <c r="H43" s="89"/>
      <c r="I43" s="89"/>
      <c r="J43" s="89"/>
      <c r="K43" s="90"/>
      <c r="L43" s="89"/>
      <c r="M43" s="89"/>
      <c r="N43" s="89"/>
      <c r="O43" s="88"/>
      <c r="P43" s="88"/>
      <c r="Q43" s="88"/>
      <c r="R43" s="88"/>
      <c r="S43" s="88"/>
      <c r="T43" s="88"/>
      <c r="U43" s="88"/>
      <c r="V43" s="88"/>
    </row>
    <row r="44" spans="1:22" s="69" customFormat="1" ht="12.75" customHeight="1">
      <c r="A44" s="88"/>
      <c r="B44" s="88"/>
      <c r="C44" s="88"/>
      <c r="D44" s="88"/>
      <c r="E44" s="88"/>
      <c r="F44" s="88"/>
      <c r="G44" s="88"/>
      <c r="H44" s="88"/>
      <c r="I44" s="88"/>
      <c r="J44" s="88"/>
      <c r="K44" s="88"/>
      <c r="L44" s="88"/>
      <c r="M44" s="88"/>
      <c r="N44" s="88"/>
      <c r="O44" s="88"/>
      <c r="P44" s="88"/>
      <c r="Q44" s="88"/>
      <c r="R44" s="88"/>
      <c r="S44" s="88"/>
      <c r="T44" s="88"/>
      <c r="U44" s="88"/>
      <c r="V44" s="88"/>
    </row>
    <row r="45" spans="1:22" s="69" customFormat="1" ht="12.75" customHeight="1">
      <c r="A45" s="88"/>
      <c r="B45" s="88"/>
      <c r="C45" s="88"/>
      <c r="D45" s="88"/>
      <c r="E45" s="88"/>
      <c r="F45" s="88"/>
      <c r="G45" s="88"/>
      <c r="H45" s="88"/>
      <c r="I45" s="88"/>
      <c r="J45" s="88"/>
      <c r="K45" s="88"/>
      <c r="L45" s="88"/>
      <c r="M45" s="88"/>
      <c r="N45" s="88"/>
      <c r="O45" s="88"/>
      <c r="P45" s="88"/>
      <c r="Q45" s="88"/>
      <c r="R45" s="88"/>
      <c r="S45" s="88"/>
      <c r="T45" s="88"/>
      <c r="U45" s="88"/>
      <c r="V45" s="88"/>
    </row>
    <row r="46" spans="1:22" s="69" customFormat="1" ht="12.75" customHeight="1">
      <c r="A46" s="88"/>
      <c r="B46" s="88"/>
      <c r="C46" s="88"/>
      <c r="D46" s="88"/>
      <c r="E46" s="88"/>
      <c r="F46" s="88"/>
      <c r="G46" s="88"/>
      <c r="H46" s="88"/>
      <c r="I46" s="88"/>
      <c r="J46" s="88"/>
      <c r="K46" s="88"/>
      <c r="L46" s="88"/>
      <c r="M46" s="88"/>
      <c r="N46" s="88"/>
      <c r="O46" s="88"/>
      <c r="P46" s="88"/>
      <c r="Q46" s="88"/>
      <c r="R46" s="88"/>
      <c r="S46" s="88"/>
      <c r="T46" s="88"/>
      <c r="U46" s="88"/>
      <c r="V46" s="88"/>
    </row>
    <row r="47" spans="1:22" s="69" customFormat="1" ht="12.75" customHeight="1">
      <c r="A47" s="88"/>
      <c r="B47" s="88"/>
      <c r="C47" s="88"/>
      <c r="D47" s="88"/>
      <c r="E47" s="88"/>
      <c r="F47" s="88"/>
      <c r="G47" s="88"/>
      <c r="H47" s="88"/>
      <c r="I47" s="88"/>
      <c r="J47" s="88"/>
      <c r="K47" s="88"/>
      <c r="L47" s="88"/>
      <c r="M47" s="88"/>
      <c r="N47" s="88"/>
      <c r="O47" s="88"/>
      <c r="P47" s="88"/>
      <c r="Q47" s="88"/>
      <c r="R47" s="88"/>
      <c r="S47" s="88"/>
      <c r="T47" s="88"/>
      <c r="U47" s="88"/>
      <c r="V47" s="88"/>
    </row>
    <row r="48" spans="1:22" s="69" customFormat="1" ht="12.75" customHeight="1">
      <c r="A48" s="88"/>
      <c r="B48" s="88"/>
      <c r="C48" s="88"/>
      <c r="D48" s="88"/>
      <c r="E48" s="88"/>
      <c r="F48" s="88"/>
      <c r="G48" s="88"/>
      <c r="H48" s="88"/>
      <c r="I48" s="88"/>
      <c r="J48" s="88"/>
      <c r="K48" s="88"/>
      <c r="L48" s="88"/>
      <c r="M48" s="88"/>
      <c r="N48" s="88"/>
      <c r="O48" s="88"/>
      <c r="P48" s="88"/>
      <c r="Q48" s="88"/>
      <c r="R48" s="88"/>
      <c r="S48" s="88"/>
      <c r="T48" s="88"/>
      <c r="U48" s="88"/>
      <c r="V48" s="88"/>
    </row>
    <row r="49" spans="1:22" s="69" customFormat="1" ht="12.75" customHeight="1">
      <c r="A49" s="88"/>
      <c r="B49" s="88"/>
      <c r="C49" s="88"/>
      <c r="D49" s="63"/>
      <c r="E49" s="63"/>
      <c r="F49" s="63"/>
      <c r="G49" s="88"/>
      <c r="H49" s="89"/>
      <c r="I49" s="89"/>
      <c r="J49" s="89"/>
      <c r="K49" s="88"/>
      <c r="L49" s="88"/>
      <c r="M49" s="88"/>
      <c r="N49" s="88"/>
      <c r="O49" s="88"/>
      <c r="P49" s="88"/>
      <c r="Q49" s="88"/>
      <c r="R49" s="88"/>
      <c r="S49" s="88"/>
      <c r="T49" s="88"/>
      <c r="U49" s="88"/>
      <c r="V49" s="88"/>
    </row>
    <row r="50" spans="1:22" s="69" customFormat="1" ht="12.75" customHeight="1">
      <c r="A50" s="88"/>
      <c r="B50" s="88"/>
      <c r="C50" s="63"/>
      <c r="D50" s="63"/>
      <c r="E50" s="63"/>
      <c r="F50" s="63"/>
      <c r="G50" s="88"/>
      <c r="H50" s="89"/>
      <c r="I50" s="89"/>
      <c r="J50" s="89"/>
      <c r="K50" s="88"/>
      <c r="L50" s="88"/>
      <c r="M50" s="88"/>
      <c r="N50" s="88"/>
      <c r="O50" s="88"/>
      <c r="P50" s="88"/>
      <c r="Q50" s="88"/>
      <c r="R50" s="88"/>
      <c r="S50" s="88"/>
      <c r="T50" s="88"/>
      <c r="U50" s="88"/>
      <c r="V50" s="88"/>
    </row>
    <row r="51" spans="1:22" s="69" customFormat="1" ht="12.75" customHeight="1">
      <c r="A51" s="88"/>
      <c r="B51" s="88"/>
      <c r="C51" s="88"/>
      <c r="D51" s="88"/>
      <c r="E51" s="88"/>
      <c r="F51" s="88"/>
      <c r="G51" s="88"/>
      <c r="H51" s="88"/>
      <c r="I51" s="88"/>
      <c r="J51" s="88"/>
      <c r="K51" s="88"/>
      <c r="L51" s="88"/>
      <c r="M51" s="88"/>
      <c r="N51" s="88"/>
      <c r="O51" s="88"/>
      <c r="P51" s="88"/>
      <c r="Q51" s="88"/>
      <c r="R51" s="88"/>
      <c r="S51" s="88"/>
      <c r="T51" s="88"/>
      <c r="U51" s="88"/>
      <c r="V51" s="88"/>
    </row>
    <row r="52" spans="1:22" s="69" customFormat="1" ht="12.75" customHeight="1">
      <c r="A52" s="88"/>
      <c r="B52" s="88"/>
      <c r="C52" s="88"/>
      <c r="D52" s="88"/>
      <c r="E52" s="88"/>
      <c r="F52" s="88"/>
      <c r="G52" s="88"/>
      <c r="H52" s="88"/>
      <c r="I52" s="88"/>
      <c r="J52" s="88"/>
      <c r="K52" s="88"/>
      <c r="L52" s="88"/>
      <c r="M52" s="88"/>
      <c r="N52" s="88"/>
      <c r="O52" s="88"/>
      <c r="P52" s="88"/>
      <c r="Q52" s="88"/>
      <c r="R52" s="88"/>
      <c r="S52" s="88"/>
      <c r="T52" s="88"/>
      <c r="U52" s="88"/>
      <c r="V52" s="88"/>
    </row>
    <row r="53" spans="1:22" s="69" customFormat="1" ht="12.75" customHeight="1">
      <c r="A53" s="88"/>
      <c r="B53" s="88"/>
      <c r="C53" s="88"/>
      <c r="D53" s="88"/>
      <c r="E53" s="88"/>
      <c r="F53" s="88"/>
      <c r="G53" s="88"/>
      <c r="H53" s="88"/>
      <c r="I53" s="88"/>
      <c r="J53" s="88"/>
      <c r="K53" s="88"/>
      <c r="L53" s="88"/>
      <c r="M53" s="88"/>
      <c r="N53" s="88"/>
      <c r="O53" s="88"/>
      <c r="P53" s="88"/>
      <c r="Q53" s="88"/>
      <c r="R53" s="88"/>
      <c r="S53" s="88"/>
      <c r="T53" s="88"/>
      <c r="U53" s="88"/>
      <c r="V53" s="88"/>
    </row>
    <row r="54" spans="1:22" s="69" customFormat="1" ht="12.75" customHeight="1">
      <c r="A54" s="88"/>
      <c r="B54" s="88"/>
      <c r="C54" s="88"/>
      <c r="D54" s="88"/>
      <c r="E54" s="88"/>
      <c r="F54" s="88"/>
      <c r="G54" s="88"/>
      <c r="H54" s="88"/>
      <c r="I54" s="88"/>
      <c r="J54" s="88"/>
      <c r="K54" s="88"/>
      <c r="L54" s="88"/>
      <c r="M54" s="88"/>
      <c r="N54" s="88"/>
      <c r="O54" s="88"/>
      <c r="P54" s="88"/>
      <c r="Q54" s="88"/>
      <c r="R54" s="88"/>
      <c r="S54" s="88"/>
      <c r="T54" s="88"/>
      <c r="U54" s="88"/>
      <c r="V54" s="88"/>
    </row>
    <row r="55" spans="1:22" s="69" customFormat="1" ht="12.75" customHeight="1">
      <c r="A55" s="88"/>
      <c r="B55" s="88"/>
      <c r="C55" s="88"/>
      <c r="D55" s="88"/>
      <c r="E55" s="88"/>
      <c r="F55" s="88"/>
      <c r="G55" s="88"/>
      <c r="H55" s="88"/>
      <c r="I55" s="88"/>
      <c r="J55" s="88"/>
      <c r="K55" s="88"/>
      <c r="L55" s="88"/>
      <c r="M55" s="88"/>
      <c r="N55" s="88"/>
      <c r="O55" s="88"/>
      <c r="P55" s="88"/>
      <c r="Q55" s="88"/>
      <c r="R55" s="88"/>
      <c r="S55" s="88"/>
      <c r="T55" s="88"/>
      <c r="U55" s="88"/>
      <c r="V55" s="88"/>
    </row>
    <row r="56" spans="1:22" s="69" customFormat="1" ht="12.75" customHeight="1">
      <c r="A56" s="88"/>
      <c r="B56" s="88"/>
      <c r="C56" s="88"/>
      <c r="D56" s="88"/>
      <c r="E56" s="88"/>
      <c r="F56" s="88"/>
      <c r="G56" s="88"/>
      <c r="H56" s="88"/>
      <c r="I56" s="88"/>
      <c r="J56" s="88"/>
      <c r="K56" s="88"/>
      <c r="L56" s="88"/>
      <c r="M56" s="88"/>
      <c r="N56" s="88"/>
      <c r="O56" s="88"/>
      <c r="P56" s="88"/>
      <c r="Q56" s="88"/>
      <c r="R56" s="88"/>
      <c r="S56" s="88"/>
      <c r="T56" s="88"/>
      <c r="U56" s="88"/>
      <c r="V56" s="88"/>
    </row>
    <row r="57" spans="1:22" s="69" customFormat="1" ht="12.75" customHeight="1">
      <c r="A57" s="88"/>
      <c r="B57" s="88"/>
      <c r="C57" s="88"/>
      <c r="D57" s="15"/>
      <c r="E57" s="15"/>
      <c r="F57" s="15"/>
      <c r="G57" s="15"/>
      <c r="H57" s="92"/>
      <c r="I57" s="92"/>
      <c r="J57" s="86"/>
      <c r="K57" s="92"/>
      <c r="L57" s="92"/>
      <c r="M57" s="92"/>
      <c r="N57" s="88"/>
      <c r="O57" s="88"/>
      <c r="P57" s="88"/>
      <c r="Q57" s="88"/>
      <c r="R57" s="88"/>
      <c r="S57" s="88"/>
      <c r="T57" s="88"/>
      <c r="U57" s="88"/>
      <c r="V57" s="88"/>
    </row>
    <row r="58" spans="1:22" s="69" customFormat="1" ht="12.75" customHeight="1">
      <c r="A58" s="88"/>
      <c r="B58" s="88"/>
      <c r="C58" s="88"/>
      <c r="D58" s="15"/>
      <c r="E58" s="15"/>
      <c r="F58" s="15"/>
      <c r="G58" s="15"/>
      <c r="H58" s="92"/>
      <c r="I58" s="92"/>
      <c r="J58" s="86"/>
      <c r="K58" s="92"/>
      <c r="L58" s="92"/>
      <c r="M58" s="92"/>
      <c r="N58" s="88"/>
      <c r="O58" s="88"/>
      <c r="P58" s="88"/>
      <c r="Q58" s="88"/>
      <c r="R58" s="88"/>
      <c r="S58" s="88"/>
      <c r="T58" s="88"/>
      <c r="U58" s="88"/>
      <c r="V58" s="88"/>
    </row>
    <row r="59" spans="1:22" s="69" customFormat="1" ht="12.75" customHeight="1">
      <c r="A59" s="88"/>
      <c r="B59" s="88"/>
      <c r="C59" s="88"/>
      <c r="D59" s="15"/>
      <c r="E59" s="15"/>
      <c r="F59" s="15"/>
      <c r="G59" s="15"/>
      <c r="H59" s="92"/>
      <c r="I59" s="92"/>
      <c r="J59" s="86"/>
      <c r="K59" s="92"/>
      <c r="L59" s="92"/>
      <c r="M59" s="92"/>
      <c r="N59" s="88"/>
      <c r="O59" s="88"/>
      <c r="P59" s="88"/>
      <c r="Q59" s="88"/>
      <c r="R59" s="88"/>
      <c r="S59" s="88"/>
      <c r="T59" s="88"/>
      <c r="U59" s="88"/>
      <c r="V59" s="88"/>
    </row>
    <row r="60" spans="1:22" s="69" customFormat="1" ht="12.75" customHeight="1">
      <c r="A60" s="88"/>
      <c r="B60" s="88"/>
      <c r="C60" s="88"/>
      <c r="D60" s="88"/>
      <c r="E60" s="88"/>
      <c r="F60" s="88"/>
      <c r="G60" s="88"/>
      <c r="H60" s="88"/>
      <c r="I60" s="88"/>
      <c r="J60" s="88"/>
      <c r="K60" s="88"/>
      <c r="L60" s="88"/>
      <c r="M60" s="88"/>
      <c r="N60" s="88"/>
      <c r="O60" s="88"/>
      <c r="P60" s="88"/>
      <c r="Q60" s="88"/>
      <c r="R60" s="88"/>
      <c r="S60" s="88"/>
      <c r="T60" s="88"/>
      <c r="U60" s="88"/>
      <c r="V60" s="88"/>
    </row>
    <row r="61" spans="1:22" s="69" customFormat="1" ht="12.75" customHeight="1">
      <c r="A61" s="88"/>
      <c r="B61" s="251" t="s">
        <v>148</v>
      </c>
      <c r="C61" s="252"/>
      <c r="D61" s="252"/>
      <c r="E61" s="252"/>
      <c r="F61" s="252"/>
      <c r="G61" s="252"/>
      <c r="H61" s="252"/>
      <c r="I61" s="252"/>
      <c r="J61" s="252"/>
      <c r="K61" s="252"/>
      <c r="L61" s="252"/>
      <c r="M61" s="252"/>
      <c r="N61" s="252"/>
      <c r="O61" s="252"/>
      <c r="P61" s="88"/>
      <c r="Q61" s="88"/>
      <c r="R61" s="88"/>
      <c r="S61" s="88"/>
      <c r="T61" s="88"/>
      <c r="U61" s="88"/>
      <c r="V61" s="88"/>
    </row>
    <row r="62" spans="1:22" s="69" customFormat="1" ht="12.75" customHeight="1">
      <c r="A62" s="88"/>
      <c r="B62" s="252"/>
      <c r="C62" s="252"/>
      <c r="D62" s="252"/>
      <c r="E62" s="252"/>
      <c r="F62" s="252"/>
      <c r="G62" s="252"/>
      <c r="H62" s="252"/>
      <c r="I62" s="252"/>
      <c r="J62" s="252"/>
      <c r="K62" s="252"/>
      <c r="L62" s="252"/>
      <c r="M62" s="252"/>
      <c r="N62" s="252"/>
      <c r="O62" s="252"/>
      <c r="P62" s="88"/>
      <c r="Q62" s="88"/>
      <c r="R62" s="88"/>
      <c r="S62" s="88"/>
      <c r="T62" s="88"/>
      <c r="U62" s="88"/>
      <c r="V62" s="88"/>
    </row>
    <row r="63" spans="1:22" s="69" customFormat="1" ht="12.75" customHeight="1">
      <c r="A63" s="88"/>
      <c r="B63" s="252"/>
      <c r="C63" s="252"/>
      <c r="D63" s="252"/>
      <c r="E63" s="252"/>
      <c r="F63" s="252"/>
      <c r="G63" s="252"/>
      <c r="H63" s="252"/>
      <c r="I63" s="252"/>
      <c r="J63" s="252"/>
      <c r="K63" s="252"/>
      <c r="L63" s="252"/>
      <c r="M63" s="252"/>
      <c r="N63" s="252"/>
      <c r="O63" s="252"/>
      <c r="P63" s="88"/>
      <c r="Q63" s="88"/>
      <c r="R63" s="88"/>
      <c r="S63" s="88"/>
      <c r="T63" s="88"/>
      <c r="U63" s="88"/>
      <c r="V63" s="88"/>
    </row>
    <row r="64" spans="1:22" s="69" customFormat="1" ht="12.75" customHeight="1">
      <c r="A64" s="88"/>
      <c r="B64" s="252"/>
      <c r="C64" s="252"/>
      <c r="D64" s="252"/>
      <c r="E64" s="252"/>
      <c r="F64" s="252"/>
      <c r="G64" s="252"/>
      <c r="H64" s="252"/>
      <c r="I64" s="252"/>
      <c r="J64" s="252"/>
      <c r="K64" s="252"/>
      <c r="L64" s="252"/>
      <c r="M64" s="252"/>
      <c r="N64" s="252"/>
      <c r="O64" s="252"/>
      <c r="P64" s="88"/>
      <c r="Q64" s="88"/>
      <c r="R64" s="88"/>
      <c r="S64" s="88"/>
      <c r="T64" s="88"/>
      <c r="U64" s="88"/>
      <c r="V64" s="88"/>
    </row>
    <row r="65" spans="1:22" s="69" customFormat="1" ht="12.75" customHeight="1">
      <c r="A65" s="88"/>
      <c r="B65" s="88"/>
      <c r="C65" s="88"/>
      <c r="D65" s="88"/>
      <c r="E65" s="88"/>
      <c r="F65" s="88"/>
      <c r="G65" s="88"/>
      <c r="H65" s="88"/>
      <c r="I65" s="88"/>
      <c r="J65" s="88"/>
      <c r="K65" s="88"/>
      <c r="L65" s="88"/>
      <c r="M65" s="88"/>
      <c r="N65" s="88"/>
      <c r="O65" s="88"/>
      <c r="P65" s="88"/>
      <c r="Q65" s="88"/>
      <c r="R65" s="88"/>
      <c r="S65" s="88"/>
      <c r="T65" s="88"/>
      <c r="U65" s="88"/>
      <c r="V65" s="88"/>
    </row>
    <row r="66" spans="1:22" s="69" customFormat="1" ht="12.75" customHeight="1">
      <c r="A66" s="88"/>
      <c r="B66" s="252" t="s">
        <v>149</v>
      </c>
      <c r="C66" s="252"/>
      <c r="D66" s="252"/>
      <c r="E66" s="252"/>
      <c r="F66" s="252"/>
      <c r="G66" s="252"/>
      <c r="H66" s="252"/>
      <c r="I66" s="252"/>
      <c r="J66" s="252"/>
      <c r="K66" s="252"/>
      <c r="L66" s="252"/>
      <c r="M66" s="252"/>
      <c r="N66" s="252"/>
      <c r="O66" s="252"/>
      <c r="P66" s="88"/>
      <c r="Q66" s="88"/>
      <c r="R66" s="88"/>
      <c r="S66" s="88"/>
      <c r="T66" s="88"/>
      <c r="U66" s="88"/>
      <c r="V66" s="88"/>
    </row>
    <row r="67" spans="1:22" s="69" customFormat="1" ht="12.75" customHeight="1">
      <c r="A67" s="88"/>
      <c r="B67" s="252"/>
      <c r="C67" s="252"/>
      <c r="D67" s="252"/>
      <c r="E67" s="252"/>
      <c r="F67" s="252"/>
      <c r="G67" s="252"/>
      <c r="H67" s="252"/>
      <c r="I67" s="252"/>
      <c r="J67" s="252"/>
      <c r="K67" s="252"/>
      <c r="L67" s="252"/>
      <c r="M67" s="252"/>
      <c r="N67" s="252"/>
      <c r="O67" s="252"/>
      <c r="P67" s="88"/>
      <c r="Q67" s="88"/>
      <c r="R67" s="88"/>
      <c r="S67" s="88"/>
      <c r="T67" s="88"/>
      <c r="U67" s="88"/>
      <c r="V67" s="88"/>
    </row>
    <row r="68" spans="1:22" s="69" customFormat="1" ht="12.75" customHeight="1">
      <c r="A68" s="88"/>
      <c r="B68" s="252"/>
      <c r="C68" s="252"/>
      <c r="D68" s="252"/>
      <c r="E68" s="252"/>
      <c r="F68" s="252"/>
      <c r="G68" s="252"/>
      <c r="H68" s="252"/>
      <c r="I68" s="252"/>
      <c r="J68" s="252"/>
      <c r="K68" s="252"/>
      <c r="L68" s="252"/>
      <c r="M68" s="252"/>
      <c r="N68" s="252"/>
      <c r="O68" s="252"/>
      <c r="P68" s="88"/>
      <c r="Q68" s="88"/>
      <c r="R68" s="88"/>
      <c r="S68" s="88"/>
      <c r="T68" s="88"/>
      <c r="U68" s="88"/>
      <c r="V68" s="88"/>
    </row>
    <row r="69" spans="1:22" s="69" customFormat="1" ht="12.75" customHeight="1">
      <c r="A69" s="88"/>
      <c r="B69" s="252"/>
      <c r="C69" s="252"/>
      <c r="D69" s="252"/>
      <c r="E69" s="252"/>
      <c r="F69" s="252"/>
      <c r="G69" s="252"/>
      <c r="H69" s="252"/>
      <c r="I69" s="252"/>
      <c r="J69" s="252"/>
      <c r="K69" s="252"/>
      <c r="L69" s="252"/>
      <c r="M69" s="252"/>
      <c r="N69" s="252"/>
      <c r="O69" s="252"/>
      <c r="P69" s="88"/>
      <c r="Q69" s="88"/>
      <c r="R69" s="88"/>
      <c r="S69" s="88"/>
      <c r="T69" s="88"/>
      <c r="U69" s="88"/>
      <c r="V69" s="88"/>
    </row>
    <row r="70" spans="1:22" s="69" customFormat="1" ht="12.75" customHeight="1">
      <c r="A70" s="88"/>
      <c r="B70" s="88"/>
      <c r="C70" s="88"/>
      <c r="D70" s="88"/>
      <c r="E70" s="88"/>
      <c r="F70" s="88"/>
      <c r="G70" s="88"/>
      <c r="H70" s="88"/>
      <c r="I70" s="88"/>
      <c r="J70" s="88"/>
      <c r="K70" s="88"/>
      <c r="L70" s="88"/>
      <c r="M70" s="88"/>
      <c r="N70" s="88"/>
      <c r="O70" s="88"/>
      <c r="P70" s="88"/>
      <c r="Q70" s="88"/>
      <c r="R70" s="88"/>
      <c r="S70" s="88"/>
      <c r="T70" s="88"/>
      <c r="U70" s="88"/>
      <c r="V70" s="88"/>
    </row>
    <row r="71" spans="1:22" s="69" customFormat="1" ht="12.75" customHeight="1">
      <c r="A71" s="88"/>
      <c r="B71" s="247" t="str">
        <f>Input!$B6&amp;", "&amp;Input!$B7</f>
        <v>Matthew McKenna, March 26th 2014</v>
      </c>
      <c r="C71" s="247"/>
      <c r="D71" s="247"/>
      <c r="E71" s="247"/>
      <c r="F71" s="247"/>
      <c r="G71" s="247"/>
      <c r="H71" s="247"/>
      <c r="I71" s="247"/>
      <c r="J71" s="247"/>
      <c r="K71" s="247"/>
      <c r="L71" s="247"/>
      <c r="M71" s="247"/>
      <c r="N71" s="247"/>
      <c r="O71" s="247"/>
      <c r="P71" s="88"/>
      <c r="Q71" s="88"/>
      <c r="R71" s="88"/>
      <c r="S71" s="88"/>
      <c r="T71" s="88"/>
      <c r="U71" s="88"/>
      <c r="V71" s="88"/>
    </row>
    <row r="72" spans="1:22" s="69" customFormat="1" ht="12.75" customHeight="1">
      <c r="A72" s="88"/>
      <c r="B72" s="247"/>
      <c r="C72" s="247"/>
      <c r="D72" s="247"/>
      <c r="E72" s="247"/>
      <c r="F72" s="247"/>
      <c r="G72" s="247"/>
      <c r="H72" s="247"/>
      <c r="I72" s="247"/>
      <c r="J72" s="247"/>
      <c r="K72" s="247"/>
      <c r="L72" s="247"/>
      <c r="M72" s="247"/>
      <c r="N72" s="247"/>
      <c r="O72" s="247"/>
      <c r="P72" s="88"/>
      <c r="Q72" s="88"/>
      <c r="R72" s="88"/>
      <c r="S72" s="88"/>
      <c r="T72" s="88"/>
      <c r="U72" s="88"/>
      <c r="V72" s="88"/>
    </row>
    <row r="73" spans="1:22" s="69" customFormat="1" ht="12.75" customHeight="1">
      <c r="A73" s="88"/>
      <c r="B73" s="88"/>
      <c r="C73" s="88"/>
      <c r="D73" s="88"/>
      <c r="E73" s="88"/>
      <c r="F73" s="88"/>
      <c r="G73" s="88"/>
      <c r="H73" s="88"/>
      <c r="I73" s="88"/>
      <c r="J73" s="88"/>
      <c r="K73" s="88"/>
      <c r="L73" s="88"/>
      <c r="M73" s="88"/>
      <c r="N73" s="88"/>
      <c r="O73" s="88"/>
      <c r="P73" s="88"/>
      <c r="Q73" s="88"/>
      <c r="R73" s="88"/>
      <c r="S73" s="88"/>
      <c r="T73" s="88"/>
      <c r="U73" s="88"/>
      <c r="V73" s="88"/>
    </row>
    <row r="74" spans="1:22">
      <c r="A74" s="134"/>
      <c r="B74" s="134"/>
      <c r="C74" s="134"/>
      <c r="D74" s="134"/>
      <c r="E74" s="134"/>
      <c r="F74" s="134"/>
      <c r="G74" s="134"/>
      <c r="H74" s="134"/>
      <c r="I74" s="134"/>
      <c r="J74" s="134"/>
      <c r="K74" s="134"/>
      <c r="L74" s="134"/>
      <c r="M74" s="134"/>
      <c r="N74" s="134"/>
      <c r="O74" s="134"/>
      <c r="P74" s="134"/>
      <c r="Q74" s="134"/>
      <c r="R74" s="134"/>
      <c r="S74" s="134"/>
      <c r="T74" s="134"/>
      <c r="U74" s="134"/>
      <c r="V74" s="134"/>
    </row>
    <row r="75" spans="1:22">
      <c r="A75" s="134"/>
      <c r="B75" s="134"/>
      <c r="C75" s="134"/>
      <c r="D75" s="134"/>
      <c r="E75" s="134"/>
      <c r="F75" s="134"/>
      <c r="G75" s="134"/>
      <c r="H75" s="134"/>
      <c r="I75" s="134"/>
      <c r="J75" s="134"/>
      <c r="K75" s="134"/>
      <c r="L75" s="134"/>
      <c r="M75" s="134"/>
      <c r="N75" s="134"/>
      <c r="O75" s="134"/>
      <c r="P75" s="134"/>
      <c r="Q75" s="134"/>
      <c r="R75" s="134"/>
      <c r="S75" s="134"/>
      <c r="T75" s="134"/>
      <c r="U75" s="134"/>
      <c r="V75" s="134"/>
    </row>
    <row r="76" spans="1:22">
      <c r="A76" s="134"/>
      <c r="B76" s="134"/>
      <c r="C76" s="134"/>
      <c r="D76" s="134"/>
      <c r="E76" s="134"/>
      <c r="F76" s="134"/>
      <c r="G76" s="134"/>
      <c r="H76" s="134"/>
      <c r="I76" s="134"/>
      <c r="J76" s="134"/>
      <c r="K76" s="134"/>
      <c r="L76" s="134"/>
      <c r="M76" s="134"/>
      <c r="N76" s="134"/>
      <c r="O76" s="134"/>
      <c r="P76" s="134"/>
      <c r="Q76" s="134"/>
      <c r="R76" s="134"/>
      <c r="S76" s="134"/>
      <c r="T76" s="134"/>
      <c r="U76" s="134"/>
      <c r="V76" s="134"/>
    </row>
    <row r="77" spans="1:22">
      <c r="A77" s="134"/>
      <c r="B77" s="134"/>
      <c r="C77" s="134"/>
      <c r="D77" s="134"/>
      <c r="E77" s="134"/>
      <c r="F77" s="134"/>
      <c r="G77" s="134"/>
      <c r="H77" s="134"/>
      <c r="I77" s="134"/>
      <c r="J77" s="134"/>
      <c r="K77" s="134"/>
      <c r="L77" s="134"/>
      <c r="M77" s="134"/>
      <c r="N77" s="134"/>
      <c r="O77" s="134"/>
      <c r="P77" s="134"/>
      <c r="Q77" s="134"/>
      <c r="R77" s="134"/>
      <c r="S77" s="134"/>
      <c r="T77" s="134"/>
      <c r="U77" s="134"/>
      <c r="V77" s="134"/>
    </row>
    <row r="78" spans="1:22">
      <c r="A78" s="134"/>
      <c r="B78" s="134"/>
      <c r="C78" s="134"/>
      <c r="D78" s="134"/>
      <c r="E78" s="134"/>
      <c r="F78" s="134"/>
      <c r="G78" s="134"/>
      <c r="H78" s="134"/>
      <c r="I78" s="134"/>
      <c r="J78" s="134"/>
      <c r="K78" s="134"/>
      <c r="L78" s="134"/>
      <c r="M78" s="134"/>
      <c r="N78" s="134"/>
      <c r="O78" s="134"/>
      <c r="P78" s="134"/>
      <c r="Q78" s="134"/>
      <c r="R78" s="134"/>
      <c r="S78" s="134"/>
      <c r="T78" s="134"/>
      <c r="U78" s="134"/>
      <c r="V78" s="134"/>
    </row>
    <row r="79" spans="1:22">
      <c r="A79" s="134"/>
      <c r="B79" s="134"/>
      <c r="C79" s="134"/>
      <c r="D79" s="134"/>
      <c r="E79" s="134"/>
      <c r="F79" s="134"/>
      <c r="G79" s="134"/>
      <c r="H79" s="134"/>
      <c r="I79" s="134"/>
      <c r="J79" s="134"/>
      <c r="K79" s="134"/>
      <c r="L79" s="134"/>
      <c r="M79" s="134"/>
      <c r="N79" s="134"/>
      <c r="O79" s="134"/>
      <c r="P79" s="134"/>
      <c r="Q79" s="134"/>
      <c r="R79" s="134"/>
      <c r="S79" s="134"/>
      <c r="T79" s="134"/>
      <c r="U79" s="134"/>
      <c r="V79" s="134"/>
    </row>
    <row r="80" spans="1:22">
      <c r="A80" s="134"/>
      <c r="B80" s="134"/>
      <c r="C80" s="134"/>
      <c r="D80" s="134"/>
      <c r="E80" s="134"/>
      <c r="F80" s="134"/>
      <c r="G80" s="134"/>
      <c r="H80" s="134"/>
      <c r="I80" s="134"/>
      <c r="J80" s="134"/>
      <c r="K80" s="134"/>
      <c r="L80" s="134"/>
      <c r="M80" s="134"/>
      <c r="N80" s="134"/>
      <c r="O80" s="134"/>
      <c r="P80" s="134"/>
      <c r="Q80" s="134"/>
      <c r="R80" s="134"/>
      <c r="S80" s="134"/>
      <c r="T80" s="134"/>
      <c r="U80" s="134"/>
      <c r="V80" s="134"/>
    </row>
    <row r="81" spans="1:22">
      <c r="A81" s="134"/>
      <c r="B81" s="134"/>
      <c r="C81" s="134"/>
      <c r="D81" s="134"/>
      <c r="E81" s="134"/>
      <c r="F81" s="134"/>
      <c r="G81" s="134"/>
      <c r="H81" s="134"/>
      <c r="I81" s="134"/>
      <c r="J81" s="134"/>
      <c r="K81" s="134"/>
      <c r="L81" s="134"/>
      <c r="M81" s="134"/>
      <c r="N81" s="134"/>
      <c r="O81" s="134"/>
      <c r="P81" s="134"/>
      <c r="Q81" s="134"/>
      <c r="R81" s="134"/>
      <c r="S81" s="134"/>
      <c r="T81" s="134"/>
      <c r="U81" s="134"/>
      <c r="V81" s="134"/>
    </row>
    <row r="82" spans="1:22">
      <c r="A82" s="134"/>
      <c r="B82" s="134"/>
      <c r="C82" s="134"/>
      <c r="D82" s="134"/>
      <c r="E82" s="134"/>
      <c r="F82" s="134"/>
      <c r="G82" s="134"/>
      <c r="H82" s="134"/>
      <c r="I82" s="134"/>
      <c r="J82" s="134"/>
      <c r="K82" s="134"/>
      <c r="L82" s="134"/>
      <c r="M82" s="134"/>
      <c r="N82" s="134"/>
      <c r="O82" s="134"/>
      <c r="P82" s="134"/>
      <c r="Q82" s="134"/>
      <c r="R82" s="134"/>
      <c r="S82" s="134"/>
      <c r="T82" s="134"/>
      <c r="U82" s="134"/>
      <c r="V82" s="134"/>
    </row>
    <row r="83" spans="1:22">
      <c r="A83" s="134"/>
      <c r="B83" s="134"/>
      <c r="C83" s="134"/>
      <c r="D83" s="134"/>
      <c r="E83" s="134"/>
      <c r="F83" s="134"/>
      <c r="G83" s="134"/>
      <c r="H83" s="134"/>
      <c r="I83" s="134"/>
      <c r="J83" s="134"/>
      <c r="K83" s="134"/>
      <c r="L83" s="134"/>
      <c r="M83" s="134"/>
      <c r="N83" s="134"/>
      <c r="O83" s="134"/>
      <c r="P83" s="134"/>
      <c r="Q83" s="134"/>
      <c r="R83" s="134"/>
      <c r="S83" s="134"/>
      <c r="T83" s="134"/>
      <c r="U83" s="134"/>
      <c r="V83" s="134"/>
    </row>
    <row r="84" spans="1:22">
      <c r="A84" s="134"/>
      <c r="B84" s="134"/>
      <c r="C84" s="134"/>
      <c r="D84" s="134"/>
      <c r="E84" s="134"/>
      <c r="F84" s="134"/>
      <c r="G84" s="134"/>
      <c r="H84" s="134"/>
      <c r="I84" s="134"/>
      <c r="J84" s="134"/>
      <c r="K84" s="134"/>
      <c r="L84" s="134"/>
      <c r="M84" s="134"/>
      <c r="N84" s="134"/>
      <c r="O84" s="134"/>
      <c r="P84" s="134"/>
      <c r="Q84" s="134"/>
      <c r="R84" s="134"/>
      <c r="S84" s="134"/>
      <c r="T84" s="134"/>
      <c r="U84" s="134"/>
      <c r="V84" s="134"/>
    </row>
    <row r="85" spans="1:22">
      <c r="A85" s="134"/>
      <c r="B85" s="134"/>
      <c r="C85" s="134"/>
      <c r="D85" s="134"/>
      <c r="E85" s="134"/>
      <c r="F85" s="134"/>
      <c r="G85" s="134"/>
      <c r="H85" s="134"/>
      <c r="I85" s="134"/>
      <c r="J85" s="134"/>
      <c r="K85" s="134"/>
      <c r="L85" s="134"/>
      <c r="M85" s="134"/>
      <c r="N85" s="134"/>
      <c r="O85" s="134"/>
      <c r="P85" s="134"/>
      <c r="Q85" s="134"/>
      <c r="R85" s="134"/>
      <c r="S85" s="134"/>
      <c r="T85" s="134"/>
      <c r="U85" s="134"/>
      <c r="V85" s="134"/>
    </row>
    <row r="86" spans="1:22">
      <c r="A86" s="134"/>
      <c r="B86" s="134"/>
      <c r="C86" s="134"/>
      <c r="D86" s="134"/>
      <c r="E86" s="134"/>
      <c r="F86" s="134"/>
      <c r="G86" s="134"/>
      <c r="H86" s="134"/>
      <c r="I86" s="134"/>
      <c r="J86" s="134"/>
      <c r="K86" s="134"/>
      <c r="L86" s="134"/>
      <c r="M86" s="134"/>
      <c r="N86" s="134"/>
      <c r="O86" s="134"/>
      <c r="P86" s="134"/>
      <c r="Q86" s="134"/>
      <c r="R86" s="134"/>
      <c r="S86" s="134"/>
      <c r="T86" s="134"/>
      <c r="U86" s="134"/>
      <c r="V86" s="134"/>
    </row>
    <row r="87" spans="1:22">
      <c r="A87" s="134"/>
      <c r="B87" s="134"/>
      <c r="C87" s="134"/>
      <c r="D87" s="134"/>
      <c r="E87" s="134"/>
      <c r="F87" s="134"/>
      <c r="G87" s="134"/>
      <c r="H87" s="134"/>
      <c r="I87" s="134"/>
      <c r="J87" s="134"/>
      <c r="K87" s="134"/>
      <c r="L87" s="134"/>
      <c r="M87" s="134"/>
      <c r="N87" s="134"/>
      <c r="O87" s="134"/>
      <c r="P87" s="134"/>
      <c r="Q87" s="134"/>
      <c r="R87" s="134"/>
      <c r="S87" s="134"/>
      <c r="T87" s="134"/>
      <c r="U87" s="134"/>
      <c r="V87" s="134"/>
    </row>
    <row r="88" spans="1:22">
      <c r="A88" s="134"/>
      <c r="B88" s="134"/>
      <c r="C88" s="134"/>
      <c r="D88" s="134"/>
      <c r="E88" s="134"/>
      <c r="F88" s="134"/>
      <c r="G88" s="134"/>
      <c r="H88" s="134"/>
      <c r="I88" s="134"/>
      <c r="J88" s="134"/>
      <c r="K88" s="134"/>
      <c r="L88" s="134"/>
      <c r="M88" s="134"/>
      <c r="N88" s="134"/>
      <c r="O88" s="134"/>
      <c r="P88" s="134"/>
      <c r="Q88" s="134"/>
      <c r="R88" s="134"/>
      <c r="S88" s="134"/>
      <c r="T88" s="134"/>
      <c r="U88" s="134"/>
      <c r="V88" s="134"/>
    </row>
    <row r="89" spans="1:22">
      <c r="A89" s="134"/>
      <c r="B89" s="134"/>
      <c r="C89" s="134"/>
      <c r="D89" s="134"/>
      <c r="E89" s="134"/>
      <c r="F89" s="134"/>
      <c r="G89" s="134"/>
      <c r="H89" s="134"/>
      <c r="I89" s="134"/>
      <c r="J89" s="134"/>
      <c r="K89" s="134"/>
      <c r="L89" s="134"/>
      <c r="M89" s="134"/>
      <c r="N89" s="134"/>
      <c r="O89" s="134"/>
      <c r="P89" s="134"/>
      <c r="Q89" s="134"/>
      <c r="R89" s="134"/>
      <c r="S89" s="134"/>
      <c r="T89" s="134"/>
      <c r="U89" s="134"/>
      <c r="V89" s="134"/>
    </row>
  </sheetData>
  <mergeCells count="8">
    <mergeCell ref="B71:O72"/>
    <mergeCell ref="B5:O8"/>
    <mergeCell ref="B10:O11"/>
    <mergeCell ref="B13:O15"/>
    <mergeCell ref="B19:O21"/>
    <mergeCell ref="B22:O24"/>
    <mergeCell ref="B61:O64"/>
    <mergeCell ref="B66:O69"/>
  </mergeCells>
  <phoneticPr fontId="2" type="noConversion"/>
  <printOptions horizontalCentered="1" verticalCentered="1"/>
  <pageMargins left="0.32" right="0.19" top="0.5" bottom="0.5" header="0.5" footer="0.5"/>
  <pageSetup scale="80" orientation="portrait"/>
  <headerFooter alignWithMargins="0"/>
  <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1"/>
  <sheetViews>
    <sheetView zoomScale="75" zoomScaleNormal="75" zoomScalePageLayoutView="75" workbookViewId="0">
      <selection activeCell="B61" sqref="B61:O64"/>
    </sheetView>
  </sheetViews>
  <sheetFormatPr baseColWidth="10" defaultColWidth="8.83203125" defaultRowHeight="12" x14ac:dyDescent="0"/>
  <cols>
    <col min="2" max="2" width="4.5" customWidth="1"/>
    <col min="7" max="7" width="4.5" customWidth="1"/>
    <col min="11" max="11" width="4.5" customWidth="1"/>
    <col min="15" max="15" width="4.5" customWidth="1"/>
  </cols>
  <sheetData>
    <row r="1" spans="1:19" s="69" customFormat="1" ht="12.75" customHeight="1">
      <c r="A1" s="88"/>
      <c r="B1" s="88"/>
      <c r="C1" s="88"/>
      <c r="D1" s="88"/>
      <c r="E1" s="88"/>
      <c r="F1" s="88"/>
      <c r="G1" s="88"/>
      <c r="H1" s="88"/>
      <c r="I1" s="88"/>
      <c r="J1" s="88"/>
      <c r="K1" s="88"/>
      <c r="L1" s="88"/>
      <c r="M1" s="88"/>
      <c r="N1" s="88"/>
      <c r="O1" s="88"/>
      <c r="P1" s="88"/>
      <c r="Q1" s="88"/>
      <c r="R1" s="88"/>
      <c r="S1" s="88"/>
    </row>
    <row r="2" spans="1:19" s="69" customFormat="1" ht="12.75" customHeight="1">
      <c r="A2" s="88"/>
      <c r="B2" s="88"/>
      <c r="C2" s="88"/>
      <c r="D2" s="88"/>
      <c r="E2" s="88"/>
      <c r="F2" s="88"/>
      <c r="G2" s="88"/>
      <c r="H2" s="88"/>
      <c r="I2" s="88"/>
      <c r="J2" s="88"/>
      <c r="K2" s="88"/>
      <c r="L2" s="88"/>
      <c r="M2" s="88"/>
      <c r="N2" s="88"/>
      <c r="O2" s="88"/>
      <c r="P2" s="88"/>
      <c r="Q2" s="88"/>
      <c r="R2" s="88"/>
      <c r="S2" s="88"/>
    </row>
    <row r="3" spans="1:19" s="69" customFormat="1" ht="12.75" customHeight="1">
      <c r="A3" s="88"/>
      <c r="B3" s="88"/>
      <c r="C3" s="88"/>
      <c r="D3" s="88"/>
      <c r="E3" s="88"/>
      <c r="F3" s="88"/>
      <c r="G3" s="88"/>
      <c r="H3" s="88"/>
      <c r="I3" s="88"/>
      <c r="J3" s="88"/>
      <c r="K3" s="88"/>
      <c r="L3" s="88"/>
      <c r="M3" s="88"/>
      <c r="N3" s="88"/>
      <c r="O3" s="88"/>
      <c r="P3" s="88"/>
      <c r="Q3" s="88"/>
      <c r="R3" s="88"/>
      <c r="S3" s="88"/>
    </row>
    <row r="4" spans="1:19" s="69" customFormat="1" ht="12.75" customHeight="1">
      <c r="A4" s="88"/>
      <c r="B4" s="88"/>
      <c r="C4" s="88"/>
      <c r="D4" s="88"/>
      <c r="E4" s="88"/>
      <c r="F4" s="88"/>
      <c r="G4" s="88"/>
      <c r="H4" s="88"/>
      <c r="I4" s="88"/>
      <c r="J4" s="88"/>
      <c r="K4" s="88"/>
      <c r="L4" s="88"/>
      <c r="M4" s="88"/>
      <c r="N4" s="88"/>
      <c r="O4" s="88"/>
      <c r="P4" s="88"/>
      <c r="Q4" s="88"/>
      <c r="R4" s="88"/>
      <c r="S4" s="88"/>
    </row>
    <row r="5" spans="1:19" s="69" customFormat="1" ht="12.75" customHeight="1">
      <c r="A5" s="88"/>
      <c r="B5" s="248" t="str">
        <f>Input!$A9</f>
        <v>Equity Evaluation</v>
      </c>
      <c r="C5" s="248"/>
      <c r="D5" s="248"/>
      <c r="E5" s="248"/>
      <c r="F5" s="248"/>
      <c r="G5" s="248"/>
      <c r="H5" s="248"/>
      <c r="I5" s="248"/>
      <c r="J5" s="248"/>
      <c r="K5" s="248"/>
      <c r="L5" s="248"/>
      <c r="M5" s="248"/>
      <c r="N5" s="248"/>
      <c r="O5" s="248"/>
      <c r="P5" s="88"/>
      <c r="Q5" s="88"/>
      <c r="R5" s="88"/>
      <c r="S5" s="88"/>
    </row>
    <row r="6" spans="1:19" s="69" customFormat="1" ht="12.75" customHeight="1">
      <c r="A6" s="88"/>
      <c r="B6" s="248"/>
      <c r="C6" s="248"/>
      <c r="D6" s="248"/>
      <c r="E6" s="248"/>
      <c r="F6" s="248"/>
      <c r="G6" s="248"/>
      <c r="H6" s="248"/>
      <c r="I6" s="248"/>
      <c r="J6" s="248"/>
      <c r="K6" s="248"/>
      <c r="L6" s="248"/>
      <c r="M6" s="248"/>
      <c r="N6" s="248"/>
      <c r="O6" s="248"/>
      <c r="P6" s="88"/>
      <c r="Q6" s="88"/>
      <c r="R6" s="88"/>
      <c r="S6" s="88"/>
    </row>
    <row r="7" spans="1:19" s="69" customFormat="1" ht="12.75" customHeight="1">
      <c r="A7" s="88"/>
      <c r="B7" s="248"/>
      <c r="C7" s="248"/>
      <c r="D7" s="248"/>
      <c r="E7" s="248"/>
      <c r="F7" s="248"/>
      <c r="G7" s="248"/>
      <c r="H7" s="248"/>
      <c r="I7" s="248"/>
      <c r="J7" s="248"/>
      <c r="K7" s="248"/>
      <c r="L7" s="248"/>
      <c r="M7" s="248"/>
      <c r="N7" s="248"/>
      <c r="O7" s="248"/>
      <c r="P7" s="88"/>
      <c r="Q7" s="88"/>
      <c r="R7" s="88"/>
      <c r="S7" s="88"/>
    </row>
    <row r="8" spans="1:19" s="69" customFormat="1" ht="12.75" customHeight="1">
      <c r="A8" s="88"/>
      <c r="B8" s="248"/>
      <c r="C8" s="248"/>
      <c r="D8" s="248"/>
      <c r="E8" s="248"/>
      <c r="F8" s="248"/>
      <c r="G8" s="248"/>
      <c r="H8" s="248"/>
      <c r="I8" s="248"/>
      <c r="J8" s="248"/>
      <c r="K8" s="248"/>
      <c r="L8" s="248"/>
      <c r="M8" s="248"/>
      <c r="N8" s="248"/>
      <c r="O8" s="248"/>
      <c r="P8" s="88"/>
      <c r="Q8" s="88"/>
      <c r="R8" s="88"/>
      <c r="S8" s="88"/>
    </row>
    <row r="9" spans="1:19" s="69" customFormat="1" ht="12.75" customHeight="1">
      <c r="A9" s="88"/>
      <c r="B9" s="191"/>
      <c r="C9" s="191"/>
      <c r="D9" s="191"/>
      <c r="E9" s="191"/>
      <c r="F9" s="191"/>
      <c r="G9" s="191"/>
      <c r="H9" s="191"/>
      <c r="I9" s="191"/>
      <c r="J9" s="191"/>
      <c r="K9" s="191"/>
      <c r="L9" s="191"/>
      <c r="M9" s="191"/>
      <c r="N9" s="191"/>
      <c r="O9" s="191"/>
      <c r="P9" s="88"/>
      <c r="Q9" s="88"/>
      <c r="R9" s="88"/>
      <c r="S9" s="88"/>
    </row>
    <row r="10" spans="1:19" s="69" customFormat="1" ht="12.75" customHeight="1">
      <c r="A10" s="86"/>
      <c r="B10" s="249" t="s">
        <v>14</v>
      </c>
      <c r="C10" s="249"/>
      <c r="D10" s="249"/>
      <c r="E10" s="249"/>
      <c r="F10" s="249"/>
      <c r="G10" s="249"/>
      <c r="H10" s="249"/>
      <c r="I10" s="249"/>
      <c r="J10" s="249"/>
      <c r="K10" s="249"/>
      <c r="L10" s="249"/>
      <c r="M10" s="249"/>
      <c r="N10" s="249"/>
      <c r="O10" s="249"/>
      <c r="P10" s="88"/>
      <c r="Q10" s="88"/>
      <c r="R10" s="88"/>
      <c r="S10" s="88"/>
    </row>
    <row r="11" spans="1:19" s="69" customFormat="1" ht="12.75" customHeight="1">
      <c r="A11" s="88"/>
      <c r="B11" s="249"/>
      <c r="C11" s="249"/>
      <c r="D11" s="249"/>
      <c r="E11" s="249"/>
      <c r="F11" s="249"/>
      <c r="G11" s="249"/>
      <c r="H11" s="249"/>
      <c r="I11" s="249"/>
      <c r="J11" s="249"/>
      <c r="K11" s="249"/>
      <c r="L11" s="249"/>
      <c r="M11" s="249"/>
      <c r="N11" s="249"/>
      <c r="O11" s="249"/>
      <c r="P11" s="88"/>
      <c r="Q11" s="88"/>
      <c r="R11" s="88"/>
      <c r="S11" s="88"/>
    </row>
    <row r="12" spans="1:19" s="69" customFormat="1" ht="12.75" customHeight="1">
      <c r="A12" s="88"/>
      <c r="B12" s="88"/>
      <c r="C12" s="192"/>
      <c r="D12" s="192"/>
      <c r="E12" s="192"/>
      <c r="F12" s="192"/>
      <c r="G12" s="192"/>
      <c r="H12" s="192"/>
      <c r="I12" s="192"/>
      <c r="J12" s="192"/>
      <c r="K12" s="192"/>
      <c r="L12" s="192"/>
      <c r="M12" s="192"/>
      <c r="N12" s="192"/>
      <c r="O12" s="192"/>
      <c r="P12" s="88"/>
      <c r="Q12" s="88"/>
      <c r="R12" s="88"/>
      <c r="S12" s="88"/>
    </row>
    <row r="13" spans="1:19" s="69" customFormat="1" ht="12.75" customHeight="1">
      <c r="A13" s="88"/>
      <c r="B13" s="250" t="str">
        <f>Input!$B3</f>
        <v>Edward and Jennifer Lopes</v>
      </c>
      <c r="C13" s="250"/>
      <c r="D13" s="250"/>
      <c r="E13" s="250"/>
      <c r="F13" s="250"/>
      <c r="G13" s="250"/>
      <c r="H13" s="250"/>
      <c r="I13" s="250"/>
      <c r="J13" s="250"/>
      <c r="K13" s="250"/>
      <c r="L13" s="250"/>
      <c r="M13" s="250"/>
      <c r="N13" s="250"/>
      <c r="O13" s="250"/>
      <c r="P13" s="88"/>
      <c r="Q13" s="88"/>
      <c r="R13" s="88"/>
      <c r="S13" s="88"/>
    </row>
    <row r="14" spans="1:19" s="69" customFormat="1" ht="12.75" customHeight="1">
      <c r="A14" s="88"/>
      <c r="B14" s="250"/>
      <c r="C14" s="250"/>
      <c r="D14" s="250"/>
      <c r="E14" s="250"/>
      <c r="F14" s="250"/>
      <c r="G14" s="250"/>
      <c r="H14" s="250"/>
      <c r="I14" s="250"/>
      <c r="J14" s="250"/>
      <c r="K14" s="250"/>
      <c r="L14" s="250"/>
      <c r="M14" s="250"/>
      <c r="N14" s="250"/>
      <c r="O14" s="250"/>
      <c r="P14" s="88"/>
      <c r="Q14" s="88"/>
      <c r="R14" s="88"/>
      <c r="S14" s="88"/>
    </row>
    <row r="15" spans="1:19" s="69" customFormat="1" ht="12.75" customHeight="1">
      <c r="A15" s="88"/>
      <c r="B15" s="250"/>
      <c r="C15" s="250"/>
      <c r="D15" s="250"/>
      <c r="E15" s="250"/>
      <c r="F15" s="250"/>
      <c r="G15" s="250"/>
      <c r="H15" s="250"/>
      <c r="I15" s="250"/>
      <c r="J15" s="250"/>
      <c r="K15" s="250"/>
      <c r="L15" s="250"/>
      <c r="M15" s="250"/>
      <c r="N15" s="250"/>
      <c r="O15" s="250"/>
      <c r="P15" s="88"/>
      <c r="Q15" s="88"/>
      <c r="R15" s="88"/>
      <c r="S15" s="88"/>
    </row>
    <row r="16" spans="1:19" s="69" customFormat="1" ht="12.75" customHeight="1">
      <c r="A16" s="88"/>
      <c r="B16" s="192"/>
      <c r="C16" s="192"/>
      <c r="D16" s="192"/>
      <c r="E16" s="192"/>
      <c r="F16" s="192"/>
      <c r="G16" s="192"/>
      <c r="H16" s="192"/>
      <c r="I16" s="192"/>
      <c r="J16" s="192"/>
      <c r="K16" s="192"/>
      <c r="L16" s="192"/>
      <c r="M16" s="192"/>
      <c r="N16" s="192"/>
      <c r="O16" s="192"/>
      <c r="P16" s="88"/>
      <c r="Q16" s="88"/>
      <c r="R16" s="88"/>
      <c r="S16" s="88"/>
    </row>
    <row r="17" spans="1:19" s="69" customFormat="1" ht="12.75" customHeight="1">
      <c r="A17" s="88"/>
      <c r="B17" s="192"/>
      <c r="C17" s="192"/>
      <c r="D17" s="192"/>
      <c r="E17" s="192"/>
      <c r="F17" s="192"/>
      <c r="G17" s="192"/>
      <c r="H17" s="192"/>
      <c r="I17" s="192"/>
      <c r="J17" s="192"/>
      <c r="K17" s="192"/>
      <c r="L17" s="192"/>
      <c r="M17" s="192"/>
      <c r="N17" s="192"/>
      <c r="O17" s="192"/>
      <c r="P17" s="88"/>
      <c r="Q17" s="88"/>
      <c r="R17" s="88"/>
      <c r="S17" s="88"/>
    </row>
    <row r="18" spans="1:19" s="69" customFormat="1" ht="12.75" customHeight="1">
      <c r="A18" s="88"/>
      <c r="B18" s="192"/>
      <c r="C18" s="192"/>
      <c r="D18" s="192"/>
      <c r="E18" s="192"/>
      <c r="F18" s="192"/>
      <c r="G18" s="192"/>
      <c r="H18" s="192"/>
      <c r="I18" s="192"/>
      <c r="J18" s="192"/>
      <c r="K18" s="192"/>
      <c r="L18" s="192"/>
      <c r="M18" s="192"/>
      <c r="N18" s="192"/>
      <c r="O18" s="192"/>
      <c r="P18" s="88"/>
      <c r="Q18" s="88"/>
      <c r="R18" s="88"/>
      <c r="S18" s="88"/>
    </row>
    <row r="19" spans="1:19" s="69" customFormat="1" ht="12.75" customHeight="1">
      <c r="A19" s="88"/>
      <c r="B19" s="250" t="str">
        <f>Input!$B4</f>
        <v>2909 Greenfield Road</v>
      </c>
      <c r="C19" s="250"/>
      <c r="D19" s="250"/>
      <c r="E19" s="250"/>
      <c r="F19" s="250"/>
      <c r="G19" s="250"/>
      <c r="H19" s="250"/>
      <c r="I19" s="250"/>
      <c r="J19" s="250"/>
      <c r="K19" s="250"/>
      <c r="L19" s="250"/>
      <c r="M19" s="250"/>
      <c r="N19" s="250"/>
      <c r="O19" s="250"/>
      <c r="P19" s="88"/>
      <c r="Q19" s="88"/>
      <c r="R19" s="88"/>
      <c r="S19" s="88"/>
    </row>
    <row r="20" spans="1:19" s="69" customFormat="1" ht="12.75" customHeight="1">
      <c r="A20" s="88"/>
      <c r="B20" s="250"/>
      <c r="C20" s="250"/>
      <c r="D20" s="250"/>
      <c r="E20" s="250"/>
      <c r="F20" s="250"/>
      <c r="G20" s="250"/>
      <c r="H20" s="250"/>
      <c r="I20" s="250"/>
      <c r="J20" s="250"/>
      <c r="K20" s="250"/>
      <c r="L20" s="250"/>
      <c r="M20" s="250"/>
      <c r="N20" s="250"/>
      <c r="O20" s="250"/>
      <c r="P20" s="88"/>
      <c r="Q20" s="88"/>
      <c r="R20" s="88"/>
      <c r="S20" s="88"/>
    </row>
    <row r="21" spans="1:19" s="69" customFormat="1" ht="12.75" customHeight="1">
      <c r="A21" s="88"/>
      <c r="B21" s="250"/>
      <c r="C21" s="250"/>
      <c r="D21" s="250"/>
      <c r="E21" s="250"/>
      <c r="F21" s="250"/>
      <c r="G21" s="250"/>
      <c r="H21" s="250"/>
      <c r="I21" s="250"/>
      <c r="J21" s="250"/>
      <c r="K21" s="250"/>
      <c r="L21" s="250"/>
      <c r="M21" s="250"/>
      <c r="N21" s="250"/>
      <c r="O21" s="250"/>
      <c r="P21" s="88"/>
      <c r="Q21" s="88"/>
      <c r="R21" s="88"/>
      <c r="S21" s="88"/>
    </row>
    <row r="22" spans="1:19" s="69" customFormat="1" ht="12.75" customHeight="1">
      <c r="A22" s="88"/>
      <c r="B22" s="250" t="str">
        <f>Input!$B5</f>
        <v>Glenshaw PA 15116</v>
      </c>
      <c r="C22" s="250"/>
      <c r="D22" s="250"/>
      <c r="E22" s="250"/>
      <c r="F22" s="250"/>
      <c r="G22" s="250"/>
      <c r="H22" s="250"/>
      <c r="I22" s="250"/>
      <c r="J22" s="250"/>
      <c r="K22" s="250"/>
      <c r="L22" s="250"/>
      <c r="M22" s="250"/>
      <c r="N22" s="250"/>
      <c r="O22" s="250"/>
      <c r="P22" s="88"/>
      <c r="Q22" s="88"/>
      <c r="R22" s="88"/>
      <c r="S22" s="88"/>
    </row>
    <row r="23" spans="1:19" s="69" customFormat="1" ht="12.75" customHeight="1">
      <c r="A23" s="88"/>
      <c r="B23" s="250"/>
      <c r="C23" s="250"/>
      <c r="D23" s="250"/>
      <c r="E23" s="250"/>
      <c r="F23" s="250"/>
      <c r="G23" s="250"/>
      <c r="H23" s="250"/>
      <c r="I23" s="250"/>
      <c r="J23" s="250"/>
      <c r="K23" s="250"/>
      <c r="L23" s="250"/>
      <c r="M23" s="250"/>
      <c r="N23" s="250"/>
      <c r="O23" s="250"/>
      <c r="P23" s="88"/>
      <c r="Q23" s="88"/>
      <c r="R23" s="88"/>
      <c r="S23" s="88"/>
    </row>
    <row r="24" spans="1:19" s="69" customFormat="1" ht="12.75" customHeight="1">
      <c r="A24" s="88"/>
      <c r="B24" s="250"/>
      <c r="C24" s="250"/>
      <c r="D24" s="250"/>
      <c r="E24" s="250"/>
      <c r="F24" s="250"/>
      <c r="G24" s="250"/>
      <c r="H24" s="250"/>
      <c r="I24" s="250"/>
      <c r="J24" s="250"/>
      <c r="K24" s="250"/>
      <c r="L24" s="250"/>
      <c r="M24" s="250"/>
      <c r="N24" s="250"/>
      <c r="O24" s="250"/>
      <c r="P24" s="88"/>
      <c r="Q24" s="88"/>
      <c r="R24" s="88"/>
      <c r="S24" s="88"/>
    </row>
    <row r="25" spans="1:19" s="69" customFormat="1" ht="12.75" customHeight="1">
      <c r="A25" s="88"/>
      <c r="B25" s="88"/>
      <c r="C25" s="193"/>
      <c r="D25" s="193"/>
      <c r="E25" s="193"/>
      <c r="F25" s="193"/>
      <c r="G25" s="88"/>
      <c r="H25" s="28"/>
      <c r="I25" s="28"/>
      <c r="J25" s="28"/>
      <c r="K25" s="88"/>
      <c r="L25" s="28"/>
      <c r="M25" s="28"/>
      <c r="N25" s="28"/>
      <c r="O25" s="88"/>
      <c r="P25" s="88"/>
      <c r="Q25" s="88"/>
      <c r="R25" s="88"/>
      <c r="S25" s="88"/>
    </row>
    <row r="26" spans="1:19" s="69" customFormat="1" ht="12.75" customHeight="1">
      <c r="A26" s="88"/>
      <c r="B26" s="88"/>
      <c r="C26" s="88"/>
      <c r="D26" s="88"/>
      <c r="E26" s="88"/>
      <c r="F26" s="88"/>
      <c r="G26" s="88"/>
      <c r="H26" s="88"/>
      <c r="I26" s="88"/>
      <c r="J26" s="88"/>
      <c r="K26" s="88"/>
      <c r="L26" s="88"/>
      <c r="M26" s="88"/>
      <c r="N26" s="88"/>
      <c r="O26" s="88"/>
      <c r="P26" s="88"/>
      <c r="Q26" s="88"/>
      <c r="R26" s="88"/>
      <c r="S26" s="88"/>
    </row>
    <row r="27" spans="1:19" s="69" customFormat="1" ht="12.75" customHeight="1">
      <c r="A27" s="88"/>
      <c r="B27" s="63"/>
      <c r="C27" s="15"/>
      <c r="D27" s="15"/>
      <c r="E27" s="15"/>
      <c r="F27" s="15"/>
      <c r="G27" s="88"/>
      <c r="H27" s="89"/>
      <c r="I27" s="89"/>
      <c r="J27" s="89"/>
      <c r="K27" s="90"/>
      <c r="L27" s="89"/>
      <c r="M27" s="89"/>
      <c r="N27" s="89"/>
      <c r="O27" s="88"/>
      <c r="P27" s="88"/>
      <c r="Q27" s="88"/>
      <c r="R27" s="88"/>
      <c r="S27" s="88"/>
    </row>
    <row r="28" spans="1:19" s="69" customFormat="1" ht="12.75" customHeight="1">
      <c r="A28" s="88"/>
      <c r="B28" s="63"/>
      <c r="C28" s="15"/>
      <c r="D28" s="15"/>
      <c r="E28" s="15"/>
      <c r="F28" s="15"/>
      <c r="G28" s="88"/>
      <c r="H28" s="89"/>
      <c r="I28" s="89"/>
      <c r="J28" s="89"/>
      <c r="K28" s="90"/>
      <c r="L28" s="89"/>
      <c r="M28" s="89"/>
      <c r="N28" s="89"/>
      <c r="O28" s="88"/>
      <c r="P28" s="88"/>
      <c r="Q28" s="88"/>
      <c r="R28" s="88"/>
      <c r="S28" s="88"/>
    </row>
    <row r="29" spans="1:19" s="69" customFormat="1" ht="12.75" customHeight="1">
      <c r="A29" s="88"/>
      <c r="B29" s="88"/>
      <c r="C29" s="88"/>
      <c r="D29" s="88"/>
      <c r="E29" s="88"/>
      <c r="F29" s="88"/>
      <c r="G29" s="88"/>
      <c r="H29" s="90"/>
      <c r="I29" s="90"/>
      <c r="J29" s="90"/>
      <c r="K29" s="90"/>
      <c r="L29" s="91"/>
      <c r="M29" s="90"/>
      <c r="N29" s="90"/>
      <c r="O29" s="88"/>
      <c r="P29" s="88"/>
      <c r="Q29" s="88"/>
      <c r="R29" s="88"/>
      <c r="S29" s="88"/>
    </row>
    <row r="30" spans="1:19" s="69" customFormat="1" ht="12.75" customHeight="1">
      <c r="A30" s="88"/>
      <c r="B30" s="63"/>
      <c r="C30" s="63"/>
      <c r="D30" s="63"/>
      <c r="E30" s="63"/>
      <c r="F30" s="63"/>
      <c r="G30" s="88"/>
      <c r="H30" s="89"/>
      <c r="I30" s="89"/>
      <c r="J30" s="89"/>
      <c r="K30" s="90"/>
      <c r="L30" s="89"/>
      <c r="M30" s="89"/>
      <c r="N30" s="89"/>
      <c r="O30" s="88"/>
      <c r="P30" s="88"/>
      <c r="Q30" s="88"/>
      <c r="R30" s="88"/>
      <c r="S30" s="88"/>
    </row>
    <row r="31" spans="1:19" s="69" customFormat="1" ht="12.75" customHeight="1">
      <c r="A31" s="88"/>
      <c r="B31" s="63"/>
      <c r="C31" s="63"/>
      <c r="D31" s="63"/>
      <c r="E31" s="63"/>
      <c r="F31" s="63"/>
      <c r="G31" s="88"/>
      <c r="H31" s="89"/>
      <c r="I31" s="89"/>
      <c r="J31" s="89"/>
      <c r="K31" s="90"/>
      <c r="L31" s="89"/>
      <c r="M31" s="89"/>
      <c r="N31" s="89"/>
      <c r="O31" s="88"/>
      <c r="P31" s="88"/>
      <c r="Q31" s="88"/>
      <c r="R31" s="88"/>
      <c r="S31" s="88"/>
    </row>
    <row r="32" spans="1:19" s="69" customFormat="1" ht="12.75" customHeight="1">
      <c r="A32" s="88"/>
      <c r="B32" s="88"/>
      <c r="C32" s="88"/>
      <c r="D32" s="88"/>
      <c r="E32" s="88"/>
      <c r="F32" s="88"/>
      <c r="G32" s="88"/>
      <c r="H32" s="90"/>
      <c r="I32" s="90"/>
      <c r="J32" s="90"/>
      <c r="K32" s="90"/>
      <c r="L32" s="90"/>
      <c r="M32" s="90"/>
      <c r="N32" s="90"/>
      <c r="O32" s="88"/>
      <c r="P32" s="88"/>
      <c r="Q32" s="88"/>
      <c r="R32" s="88"/>
      <c r="S32" s="88"/>
    </row>
    <row r="33" spans="1:19" s="69" customFormat="1" ht="12.75" customHeight="1">
      <c r="A33" s="88"/>
      <c r="B33" s="63"/>
      <c r="C33" s="63"/>
      <c r="D33" s="63"/>
      <c r="E33" s="63"/>
      <c r="F33" s="63"/>
      <c r="G33" s="88"/>
      <c r="H33" s="89"/>
      <c r="I33" s="89"/>
      <c r="J33" s="89"/>
      <c r="K33" s="90"/>
      <c r="L33" s="89"/>
      <c r="M33" s="89"/>
      <c r="N33" s="89"/>
      <c r="O33" s="88"/>
      <c r="P33" s="88"/>
      <c r="Q33" s="88"/>
      <c r="R33" s="88"/>
      <c r="S33" s="88"/>
    </row>
    <row r="34" spans="1:19" s="69" customFormat="1" ht="12.75" customHeight="1">
      <c r="A34" s="88"/>
      <c r="B34" s="63"/>
      <c r="C34" s="63"/>
      <c r="D34" s="63"/>
      <c r="E34" s="63"/>
      <c r="F34" s="63"/>
      <c r="G34" s="88"/>
      <c r="H34" s="89"/>
      <c r="I34" s="89"/>
      <c r="J34" s="89"/>
      <c r="K34" s="90"/>
      <c r="L34" s="89"/>
      <c r="M34" s="89"/>
      <c r="N34" s="89"/>
      <c r="O34" s="88"/>
      <c r="P34" s="88"/>
      <c r="Q34" s="88"/>
      <c r="R34" s="88"/>
      <c r="S34" s="88"/>
    </row>
    <row r="35" spans="1:19" s="69" customFormat="1" ht="12.75" customHeight="1">
      <c r="A35" s="88"/>
      <c r="B35" s="88"/>
      <c r="C35" s="88"/>
      <c r="D35" s="88"/>
      <c r="E35" s="88"/>
      <c r="F35" s="88"/>
      <c r="G35" s="88"/>
      <c r="H35" s="90"/>
      <c r="I35" s="90"/>
      <c r="J35" s="90"/>
      <c r="K35" s="90"/>
      <c r="L35" s="90"/>
      <c r="M35" s="90"/>
      <c r="N35" s="90"/>
      <c r="O35" s="88"/>
      <c r="P35" s="88"/>
      <c r="Q35" s="88"/>
      <c r="R35" s="88"/>
      <c r="S35" s="88"/>
    </row>
    <row r="36" spans="1:19" s="69" customFormat="1" ht="12.75" customHeight="1">
      <c r="A36" s="88"/>
      <c r="B36" s="63"/>
      <c r="C36" s="63"/>
      <c r="D36" s="63"/>
      <c r="E36" s="63"/>
      <c r="F36" s="63"/>
      <c r="G36" s="88"/>
      <c r="H36" s="89"/>
      <c r="I36" s="89"/>
      <c r="J36" s="89"/>
      <c r="K36" s="90"/>
      <c r="L36" s="89"/>
      <c r="M36" s="89"/>
      <c r="N36" s="89"/>
      <c r="O36" s="88"/>
      <c r="P36" s="88"/>
      <c r="Q36" s="88"/>
      <c r="R36" s="88"/>
      <c r="S36" s="88"/>
    </row>
    <row r="37" spans="1:19" s="69" customFormat="1" ht="12.75" customHeight="1">
      <c r="A37" s="88"/>
      <c r="B37" s="63"/>
      <c r="C37" s="63"/>
      <c r="D37" s="63"/>
      <c r="E37" s="63"/>
      <c r="F37" s="63"/>
      <c r="G37" s="88"/>
      <c r="H37" s="89"/>
      <c r="I37" s="89"/>
      <c r="J37" s="89"/>
      <c r="K37" s="90"/>
      <c r="L37" s="89"/>
      <c r="M37" s="89"/>
      <c r="N37" s="89"/>
      <c r="O37" s="88"/>
      <c r="P37" s="88"/>
      <c r="Q37" s="88"/>
      <c r="R37" s="88"/>
      <c r="S37" s="88"/>
    </row>
    <row r="38" spans="1:19" s="69" customFormat="1" ht="12.75" customHeight="1">
      <c r="A38" s="88"/>
      <c r="B38" s="88"/>
      <c r="C38" s="88"/>
      <c r="D38" s="88"/>
      <c r="E38" s="88"/>
      <c r="F38" s="88"/>
      <c r="G38" s="88"/>
      <c r="H38" s="90"/>
      <c r="I38" s="90"/>
      <c r="J38" s="90"/>
      <c r="K38" s="90"/>
      <c r="L38" s="90"/>
      <c r="M38" s="90"/>
      <c r="N38" s="90"/>
      <c r="O38" s="88"/>
      <c r="P38" s="88"/>
      <c r="Q38" s="88"/>
      <c r="R38" s="88"/>
      <c r="S38" s="88"/>
    </row>
    <row r="39" spans="1:19" s="69" customFormat="1" ht="12.75" customHeight="1">
      <c r="A39" s="88"/>
      <c r="B39" s="63"/>
      <c r="C39" s="63"/>
      <c r="D39" s="63"/>
      <c r="E39" s="63"/>
      <c r="F39" s="63"/>
      <c r="G39" s="88"/>
      <c r="H39" s="89"/>
      <c r="I39" s="89"/>
      <c r="J39" s="89"/>
      <c r="K39" s="90"/>
      <c r="L39" s="89"/>
      <c r="M39" s="89"/>
      <c r="N39" s="89"/>
      <c r="O39" s="88"/>
      <c r="P39" s="88"/>
      <c r="Q39" s="88"/>
      <c r="R39" s="88"/>
      <c r="S39" s="88"/>
    </row>
    <row r="40" spans="1:19" s="69" customFormat="1" ht="12.75" customHeight="1">
      <c r="A40" s="88"/>
      <c r="B40" s="63"/>
      <c r="C40" s="63"/>
      <c r="D40" s="63"/>
      <c r="E40" s="63"/>
      <c r="F40" s="63"/>
      <c r="G40" s="88"/>
      <c r="H40" s="89"/>
      <c r="I40" s="89"/>
      <c r="J40" s="89"/>
      <c r="K40" s="90"/>
      <c r="L40" s="89"/>
      <c r="M40" s="89"/>
      <c r="N40" s="89"/>
      <c r="O40" s="88"/>
      <c r="P40" s="88"/>
      <c r="Q40" s="88"/>
      <c r="R40" s="88"/>
      <c r="S40" s="88"/>
    </row>
    <row r="41" spans="1:19" s="69" customFormat="1" ht="12.75" customHeight="1">
      <c r="A41" s="88"/>
      <c r="B41" s="88"/>
      <c r="C41" s="88"/>
      <c r="D41" s="88"/>
      <c r="E41" s="88"/>
      <c r="F41" s="88"/>
      <c r="G41" s="88"/>
      <c r="H41" s="90"/>
      <c r="I41" s="90"/>
      <c r="J41" s="90"/>
      <c r="K41" s="90"/>
      <c r="L41" s="90"/>
      <c r="M41" s="90"/>
      <c r="N41" s="90"/>
      <c r="O41" s="88"/>
      <c r="P41" s="88"/>
      <c r="Q41" s="88"/>
      <c r="R41" s="88"/>
      <c r="S41" s="88"/>
    </row>
    <row r="42" spans="1:19" s="69" customFormat="1" ht="12.75" customHeight="1">
      <c r="A42" s="88"/>
      <c r="B42" s="63"/>
      <c r="C42" s="63"/>
      <c r="D42" s="63"/>
      <c r="E42" s="63"/>
      <c r="F42" s="63"/>
      <c r="G42" s="88"/>
      <c r="H42" s="89"/>
      <c r="I42" s="89"/>
      <c r="J42" s="89"/>
      <c r="K42" s="90"/>
      <c r="L42" s="89"/>
      <c r="M42" s="89"/>
      <c r="N42" s="89"/>
      <c r="O42" s="88"/>
      <c r="P42" s="88"/>
      <c r="Q42" s="88"/>
      <c r="R42" s="88"/>
      <c r="S42" s="88"/>
    </row>
    <row r="43" spans="1:19" s="69" customFormat="1" ht="12.75" customHeight="1">
      <c r="A43" s="88"/>
      <c r="B43" s="63"/>
      <c r="C43" s="63"/>
      <c r="D43" s="63"/>
      <c r="E43" s="63"/>
      <c r="F43" s="63"/>
      <c r="G43" s="88"/>
      <c r="H43" s="89"/>
      <c r="I43" s="89"/>
      <c r="J43" s="89"/>
      <c r="K43" s="90"/>
      <c r="L43" s="89"/>
      <c r="M43" s="89"/>
      <c r="N43" s="89"/>
      <c r="O43" s="88"/>
      <c r="P43" s="88"/>
      <c r="Q43" s="88"/>
      <c r="R43" s="88"/>
      <c r="S43" s="88"/>
    </row>
    <row r="44" spans="1:19" s="69" customFormat="1" ht="12.75" customHeight="1">
      <c r="A44" s="88"/>
      <c r="B44" s="88"/>
      <c r="C44" s="88"/>
      <c r="D44" s="88"/>
      <c r="E44" s="88"/>
      <c r="F44" s="88"/>
      <c r="G44" s="88"/>
      <c r="H44" s="88"/>
      <c r="I44" s="88"/>
      <c r="J44" s="88"/>
      <c r="K44" s="88"/>
      <c r="L44" s="88"/>
      <c r="M44" s="88"/>
      <c r="N44" s="88"/>
      <c r="O44" s="88"/>
      <c r="P44" s="88"/>
      <c r="Q44" s="88"/>
      <c r="R44" s="88"/>
      <c r="S44" s="88"/>
    </row>
    <row r="45" spans="1:19" s="69" customFormat="1" ht="12.75" customHeight="1">
      <c r="A45" s="88"/>
      <c r="B45" s="88"/>
      <c r="C45" s="88"/>
      <c r="D45" s="88"/>
      <c r="E45" s="88"/>
      <c r="F45" s="88"/>
      <c r="G45" s="88"/>
      <c r="H45" s="88"/>
      <c r="I45" s="88"/>
      <c r="J45" s="88"/>
      <c r="K45" s="88"/>
      <c r="L45" s="88"/>
      <c r="M45" s="88"/>
      <c r="N45" s="88"/>
      <c r="O45" s="88"/>
      <c r="P45" s="88"/>
      <c r="Q45" s="88"/>
      <c r="R45" s="88"/>
      <c r="S45" s="88"/>
    </row>
    <row r="46" spans="1:19" s="69" customFormat="1" ht="12.75" customHeight="1">
      <c r="A46" s="88"/>
      <c r="B46" s="88"/>
      <c r="C46" s="88"/>
      <c r="D46" s="88"/>
      <c r="E46" s="88"/>
      <c r="F46" s="88"/>
      <c r="G46" s="88"/>
      <c r="H46" s="88"/>
      <c r="I46" s="88"/>
      <c r="J46" s="88"/>
      <c r="K46" s="88"/>
      <c r="L46" s="88"/>
      <c r="M46" s="88"/>
      <c r="N46" s="88"/>
      <c r="O46" s="88"/>
      <c r="P46" s="88"/>
      <c r="Q46" s="88"/>
      <c r="R46" s="88"/>
      <c r="S46" s="88"/>
    </row>
    <row r="47" spans="1:19" s="69" customFormat="1" ht="12.75" customHeight="1">
      <c r="A47" s="88"/>
      <c r="B47" s="88"/>
      <c r="C47" s="88"/>
      <c r="D47" s="88"/>
      <c r="E47" s="88"/>
      <c r="F47" s="88"/>
      <c r="G47" s="88"/>
      <c r="H47" s="88"/>
      <c r="I47" s="88"/>
      <c r="J47" s="88"/>
      <c r="K47" s="88"/>
      <c r="L47" s="88"/>
      <c r="M47" s="88"/>
      <c r="N47" s="88"/>
      <c r="O47" s="88"/>
      <c r="P47" s="88"/>
      <c r="Q47" s="88"/>
      <c r="R47" s="88"/>
      <c r="S47" s="88"/>
    </row>
    <row r="48" spans="1:19" s="69" customFormat="1" ht="12.75" customHeight="1">
      <c r="A48" s="88"/>
      <c r="B48" s="88"/>
      <c r="C48" s="88"/>
      <c r="D48" s="88"/>
      <c r="E48" s="88"/>
      <c r="F48" s="88"/>
      <c r="G48" s="88"/>
      <c r="H48" s="88"/>
      <c r="I48" s="88"/>
      <c r="J48" s="88"/>
      <c r="K48" s="88"/>
      <c r="L48" s="88"/>
      <c r="M48" s="88"/>
      <c r="N48" s="88"/>
      <c r="O48" s="88"/>
      <c r="P48" s="88"/>
      <c r="Q48" s="88"/>
      <c r="R48" s="88"/>
      <c r="S48" s="88"/>
    </row>
    <row r="49" spans="1:19" s="69" customFormat="1" ht="12.75" customHeight="1">
      <c r="A49" s="88"/>
      <c r="B49" s="88"/>
      <c r="C49" s="88"/>
      <c r="D49" s="63"/>
      <c r="E49" s="63"/>
      <c r="F49" s="63"/>
      <c r="G49" s="88"/>
      <c r="H49" s="89"/>
      <c r="I49" s="89"/>
      <c r="J49" s="89"/>
      <c r="K49" s="88"/>
      <c r="L49" s="88"/>
      <c r="M49" s="88"/>
      <c r="N49" s="88"/>
      <c r="O49" s="88"/>
      <c r="P49" s="88"/>
      <c r="Q49" s="88"/>
      <c r="R49" s="88"/>
      <c r="S49" s="88"/>
    </row>
    <row r="50" spans="1:19" s="69" customFormat="1" ht="12.75" customHeight="1">
      <c r="A50" s="88"/>
      <c r="B50" s="88"/>
      <c r="C50" s="63"/>
      <c r="D50" s="63"/>
      <c r="E50" s="63"/>
      <c r="F50" s="63"/>
      <c r="G50" s="88"/>
      <c r="H50" s="89"/>
      <c r="I50" s="89"/>
      <c r="J50" s="89"/>
      <c r="K50" s="88"/>
      <c r="L50" s="88"/>
      <c r="M50" s="88"/>
      <c r="N50" s="88"/>
      <c r="O50" s="88"/>
      <c r="P50" s="88"/>
      <c r="Q50" s="88"/>
      <c r="R50" s="88"/>
      <c r="S50" s="88"/>
    </row>
    <row r="51" spans="1:19" s="69" customFormat="1" ht="12.75" customHeight="1">
      <c r="A51" s="88"/>
      <c r="B51" s="88"/>
      <c r="C51" s="88"/>
      <c r="D51" s="88"/>
      <c r="E51" s="88"/>
      <c r="F51" s="88"/>
      <c r="G51" s="88"/>
      <c r="H51" s="88"/>
      <c r="I51" s="88"/>
      <c r="J51" s="88"/>
      <c r="K51" s="88"/>
      <c r="L51" s="88"/>
      <c r="M51" s="88"/>
      <c r="N51" s="88"/>
      <c r="O51" s="88"/>
      <c r="P51" s="88"/>
      <c r="Q51" s="88"/>
      <c r="R51" s="88"/>
      <c r="S51" s="88"/>
    </row>
    <row r="52" spans="1:19" s="69" customFormat="1" ht="12.75" customHeight="1">
      <c r="A52" s="88"/>
      <c r="B52" s="88"/>
      <c r="C52" s="88"/>
      <c r="D52" s="88"/>
      <c r="E52" s="88"/>
      <c r="F52" s="88"/>
      <c r="G52" s="88"/>
      <c r="H52" s="88"/>
      <c r="I52" s="88"/>
      <c r="J52" s="88"/>
      <c r="K52" s="88"/>
      <c r="L52" s="88"/>
      <c r="M52" s="88"/>
      <c r="N52" s="88"/>
      <c r="O52" s="88"/>
      <c r="P52" s="88"/>
      <c r="Q52" s="88"/>
      <c r="R52" s="88"/>
      <c r="S52" s="88"/>
    </row>
    <row r="53" spans="1:19" s="69" customFormat="1" ht="12.75" customHeight="1">
      <c r="A53" s="88"/>
      <c r="B53" s="88"/>
      <c r="C53" s="88"/>
      <c r="D53" s="88"/>
      <c r="E53" s="88"/>
      <c r="F53" s="88"/>
      <c r="G53" s="88"/>
      <c r="H53" s="88"/>
      <c r="I53" s="88"/>
      <c r="J53" s="88"/>
      <c r="K53" s="88"/>
      <c r="L53" s="88"/>
      <c r="M53" s="88"/>
      <c r="N53" s="88"/>
      <c r="O53" s="88"/>
      <c r="P53" s="88"/>
      <c r="Q53" s="88"/>
      <c r="R53" s="88"/>
      <c r="S53" s="88"/>
    </row>
    <row r="54" spans="1:19" s="69" customFormat="1" ht="12.75" customHeight="1">
      <c r="A54" s="88"/>
      <c r="B54" s="88"/>
      <c r="C54" s="88"/>
      <c r="D54" s="88"/>
      <c r="E54" s="88"/>
      <c r="F54" s="88"/>
      <c r="G54" s="88"/>
      <c r="H54" s="88"/>
      <c r="I54" s="88"/>
      <c r="J54" s="88"/>
      <c r="K54" s="88"/>
      <c r="L54" s="88"/>
      <c r="M54" s="88"/>
      <c r="N54" s="88"/>
      <c r="O54" s="88"/>
      <c r="P54" s="88"/>
      <c r="Q54" s="88"/>
      <c r="R54" s="88"/>
      <c r="S54" s="88"/>
    </row>
    <row r="55" spans="1:19" s="69" customFormat="1" ht="12.75" customHeight="1">
      <c r="A55" s="88"/>
      <c r="B55" s="88"/>
      <c r="C55" s="88"/>
      <c r="D55" s="88"/>
      <c r="E55" s="88"/>
      <c r="F55" s="88"/>
      <c r="G55" s="88"/>
      <c r="H55" s="88"/>
      <c r="I55" s="88"/>
      <c r="J55" s="88"/>
      <c r="K55" s="88"/>
      <c r="L55" s="88"/>
      <c r="M55" s="88"/>
      <c r="N55" s="88"/>
      <c r="O55" s="88"/>
      <c r="P55" s="88"/>
      <c r="Q55" s="88"/>
      <c r="R55" s="88"/>
      <c r="S55" s="88"/>
    </row>
    <row r="56" spans="1:19" s="69" customFormat="1" ht="12.75" customHeight="1">
      <c r="A56" s="88"/>
      <c r="B56" s="88"/>
      <c r="C56" s="88"/>
      <c r="D56" s="88"/>
      <c r="E56" s="88"/>
      <c r="F56" s="88"/>
      <c r="G56" s="88"/>
      <c r="H56" s="88"/>
      <c r="I56" s="88"/>
      <c r="J56" s="88"/>
      <c r="K56" s="88"/>
      <c r="L56" s="88"/>
      <c r="M56" s="88"/>
      <c r="N56" s="88"/>
      <c r="O56" s="88"/>
      <c r="P56" s="88"/>
      <c r="Q56" s="88"/>
      <c r="R56" s="88"/>
      <c r="S56" s="88"/>
    </row>
    <row r="57" spans="1:19" s="69" customFormat="1" ht="12.75" customHeight="1">
      <c r="A57" s="88"/>
      <c r="B57" s="88"/>
      <c r="C57" s="88"/>
      <c r="D57" s="15"/>
      <c r="E57" s="15"/>
      <c r="F57" s="15"/>
      <c r="G57" s="15"/>
      <c r="H57" s="92"/>
      <c r="I57" s="92"/>
      <c r="J57" s="86"/>
      <c r="K57" s="92"/>
      <c r="L57" s="92"/>
      <c r="M57" s="92"/>
      <c r="N57" s="88"/>
      <c r="O57" s="88"/>
      <c r="P57" s="88"/>
      <c r="Q57" s="88"/>
      <c r="R57" s="88"/>
      <c r="S57" s="88"/>
    </row>
    <row r="58" spans="1:19" s="69" customFormat="1" ht="12.75" customHeight="1">
      <c r="A58" s="88"/>
      <c r="B58" s="88"/>
      <c r="C58" s="88"/>
      <c r="D58" s="15"/>
      <c r="E58" s="15"/>
      <c r="F58" s="15"/>
      <c r="G58" s="15"/>
      <c r="H58" s="92"/>
      <c r="I58" s="92"/>
      <c r="J58" s="86"/>
      <c r="K58" s="92"/>
      <c r="L58" s="92"/>
      <c r="M58" s="92"/>
      <c r="N58" s="88"/>
      <c r="O58" s="88"/>
      <c r="P58" s="88"/>
      <c r="Q58" s="88"/>
      <c r="R58" s="88"/>
      <c r="S58" s="88"/>
    </row>
    <row r="59" spans="1:19" s="69" customFormat="1" ht="12.75" customHeight="1">
      <c r="A59" s="88"/>
      <c r="B59" s="88"/>
      <c r="C59" s="88"/>
      <c r="D59" s="15"/>
      <c r="E59" s="15"/>
      <c r="F59" s="15"/>
      <c r="G59" s="15"/>
      <c r="H59" s="92"/>
      <c r="I59" s="92"/>
      <c r="J59" s="86"/>
      <c r="K59" s="92"/>
      <c r="L59" s="92"/>
      <c r="M59" s="92"/>
      <c r="N59" s="88"/>
      <c r="O59" s="88"/>
      <c r="P59" s="88"/>
      <c r="Q59" s="88"/>
      <c r="R59" s="88"/>
      <c r="S59" s="88"/>
    </row>
    <row r="60" spans="1:19" s="69" customFormat="1" ht="12.75" customHeight="1">
      <c r="A60" s="88"/>
      <c r="B60" s="88"/>
      <c r="C60" s="88"/>
      <c r="D60" s="88"/>
      <c r="E60" s="88"/>
      <c r="F60" s="88"/>
      <c r="G60" s="88"/>
      <c r="H60" s="88"/>
      <c r="I60" s="88"/>
      <c r="J60" s="88"/>
      <c r="K60" s="88"/>
      <c r="L60" s="88"/>
      <c r="M60" s="88"/>
      <c r="N60" s="88"/>
      <c r="O60" s="88"/>
      <c r="P60" s="88"/>
      <c r="Q60" s="88"/>
      <c r="R60" s="88"/>
      <c r="S60" s="88"/>
    </row>
    <row r="61" spans="1:19" s="69" customFormat="1" ht="12.75" customHeight="1">
      <c r="A61" s="88"/>
      <c r="B61" s="252" t="s">
        <v>147</v>
      </c>
      <c r="C61" s="252"/>
      <c r="D61" s="252"/>
      <c r="E61" s="252"/>
      <c r="F61" s="252"/>
      <c r="G61" s="252"/>
      <c r="H61" s="252"/>
      <c r="I61" s="252"/>
      <c r="J61" s="252"/>
      <c r="K61" s="252"/>
      <c r="L61" s="252"/>
      <c r="M61" s="252"/>
      <c r="N61" s="252"/>
      <c r="O61" s="252"/>
      <c r="P61" s="88"/>
      <c r="Q61" s="88"/>
      <c r="R61" s="88"/>
      <c r="S61" s="88"/>
    </row>
    <row r="62" spans="1:19" s="69" customFormat="1" ht="12.75" customHeight="1">
      <c r="A62" s="88"/>
      <c r="B62" s="252"/>
      <c r="C62" s="252"/>
      <c r="D62" s="252"/>
      <c r="E62" s="252"/>
      <c r="F62" s="252"/>
      <c r="G62" s="252"/>
      <c r="H62" s="252"/>
      <c r="I62" s="252"/>
      <c r="J62" s="252"/>
      <c r="K62" s="252"/>
      <c r="L62" s="252"/>
      <c r="M62" s="252"/>
      <c r="N62" s="252"/>
      <c r="O62" s="252"/>
      <c r="P62" s="88"/>
      <c r="Q62" s="88"/>
      <c r="R62" s="88"/>
      <c r="S62" s="88"/>
    </row>
    <row r="63" spans="1:19" s="69" customFormat="1" ht="12.75" customHeight="1">
      <c r="A63" s="88"/>
      <c r="B63" s="252"/>
      <c r="C63" s="252"/>
      <c r="D63" s="252"/>
      <c r="E63" s="252"/>
      <c r="F63" s="252"/>
      <c r="G63" s="252"/>
      <c r="H63" s="252"/>
      <c r="I63" s="252"/>
      <c r="J63" s="252"/>
      <c r="K63" s="252"/>
      <c r="L63" s="252"/>
      <c r="M63" s="252"/>
      <c r="N63" s="252"/>
      <c r="O63" s="252"/>
      <c r="P63" s="88"/>
      <c r="Q63" s="88"/>
      <c r="R63" s="88"/>
      <c r="S63" s="88"/>
    </row>
    <row r="64" spans="1:19" s="69" customFormat="1" ht="12.75" customHeight="1">
      <c r="A64" s="88"/>
      <c r="B64" s="252"/>
      <c r="C64" s="252"/>
      <c r="D64" s="252"/>
      <c r="E64" s="252"/>
      <c r="F64" s="252"/>
      <c r="G64" s="252"/>
      <c r="H64" s="252"/>
      <c r="I64" s="252"/>
      <c r="J64" s="252"/>
      <c r="K64" s="252"/>
      <c r="L64" s="252"/>
      <c r="M64" s="252"/>
      <c r="N64" s="252"/>
      <c r="O64" s="252"/>
      <c r="P64" s="88"/>
      <c r="Q64" s="88"/>
      <c r="R64" s="88"/>
      <c r="S64" s="88"/>
    </row>
    <row r="65" spans="1:19" s="69" customFormat="1" ht="12.75" customHeight="1">
      <c r="A65" s="88"/>
      <c r="B65" s="88"/>
      <c r="C65" s="88"/>
      <c r="D65" s="88"/>
      <c r="E65" s="88"/>
      <c r="F65" s="88"/>
      <c r="G65" s="88"/>
      <c r="H65" s="88"/>
      <c r="I65" s="88"/>
      <c r="J65" s="88"/>
      <c r="K65" s="88"/>
      <c r="L65" s="88"/>
      <c r="M65" s="88"/>
      <c r="N65" s="88"/>
      <c r="O65" s="88"/>
      <c r="P65" s="88"/>
      <c r="Q65" s="88"/>
      <c r="R65" s="88"/>
      <c r="S65" s="88"/>
    </row>
    <row r="66" spans="1:19" s="69" customFormat="1" ht="12.75" customHeight="1">
      <c r="A66" s="88"/>
      <c r="B66" s="88"/>
      <c r="C66" s="88"/>
      <c r="D66" s="88"/>
      <c r="E66" s="88"/>
      <c r="F66" s="88"/>
      <c r="G66" s="88"/>
      <c r="H66" s="88"/>
      <c r="I66" s="88"/>
      <c r="J66" s="88"/>
      <c r="K66" s="88"/>
      <c r="L66" s="88"/>
      <c r="M66" s="88"/>
      <c r="N66" s="88"/>
      <c r="O66" s="88"/>
      <c r="P66" s="88"/>
      <c r="Q66" s="88"/>
      <c r="R66" s="88"/>
      <c r="S66" s="88"/>
    </row>
    <row r="67" spans="1:19" s="69" customFormat="1" ht="12.75" customHeight="1">
      <c r="A67" s="88"/>
      <c r="B67" s="88"/>
      <c r="C67" s="88"/>
      <c r="D67" s="88"/>
      <c r="E67" s="88"/>
      <c r="F67" s="88"/>
      <c r="G67" s="88"/>
      <c r="H67" s="88"/>
      <c r="I67" s="88"/>
      <c r="J67" s="88"/>
      <c r="K67" s="88"/>
      <c r="L67" s="88"/>
      <c r="M67" s="88"/>
      <c r="N67" s="88"/>
      <c r="O67" s="88"/>
      <c r="P67" s="88"/>
      <c r="Q67" s="88"/>
      <c r="R67" s="88"/>
      <c r="S67" s="88"/>
    </row>
    <row r="68" spans="1:19" s="69" customFormat="1" ht="12.75" customHeight="1">
      <c r="A68" s="88"/>
      <c r="B68" s="88"/>
      <c r="C68" s="88"/>
      <c r="D68" s="88"/>
      <c r="E68" s="88"/>
      <c r="F68" s="88"/>
      <c r="G68" s="88"/>
      <c r="H68" s="88"/>
      <c r="I68" s="88"/>
      <c r="J68" s="88"/>
      <c r="K68" s="88"/>
      <c r="L68" s="88"/>
      <c r="M68" s="88"/>
      <c r="N68" s="88"/>
      <c r="O68" s="88"/>
      <c r="P68" s="88"/>
      <c r="Q68" s="88"/>
      <c r="R68" s="88"/>
      <c r="S68" s="88"/>
    </row>
    <row r="69" spans="1:19" s="69" customFormat="1" ht="12.75" customHeight="1">
      <c r="A69" s="88"/>
      <c r="B69" s="88"/>
      <c r="C69" s="88"/>
      <c r="D69" s="88"/>
      <c r="E69" s="88"/>
      <c r="F69" s="88"/>
      <c r="G69" s="88"/>
      <c r="H69" s="88"/>
      <c r="I69" s="88"/>
      <c r="J69" s="88"/>
      <c r="K69" s="88"/>
      <c r="L69" s="88"/>
      <c r="M69" s="88"/>
      <c r="N69" s="88"/>
      <c r="O69" s="88"/>
      <c r="P69" s="88"/>
      <c r="Q69" s="88"/>
      <c r="R69" s="88"/>
      <c r="S69" s="88"/>
    </row>
    <row r="70" spans="1:19" s="69" customFormat="1" ht="12.75" customHeight="1">
      <c r="A70" s="88"/>
      <c r="B70" s="88"/>
      <c r="C70" s="88"/>
      <c r="D70" s="88"/>
      <c r="E70" s="88"/>
      <c r="F70" s="88"/>
      <c r="G70" s="88"/>
      <c r="H70" s="88"/>
      <c r="I70" s="88"/>
      <c r="J70" s="88"/>
      <c r="K70" s="88"/>
      <c r="L70" s="88"/>
      <c r="M70" s="88"/>
      <c r="N70" s="88"/>
      <c r="O70" s="88"/>
      <c r="P70" s="88"/>
      <c r="Q70" s="88"/>
      <c r="R70" s="88"/>
      <c r="S70" s="88"/>
    </row>
    <row r="71" spans="1:19" s="69" customFormat="1" ht="12.75" customHeight="1">
      <c r="A71" s="88"/>
      <c r="B71" s="247" t="str">
        <f>Input!$B6&amp;", "&amp;Input!$B7</f>
        <v>Matthew McKenna, March 26th 2014</v>
      </c>
      <c r="C71" s="247"/>
      <c r="D71" s="247"/>
      <c r="E71" s="247"/>
      <c r="F71" s="247"/>
      <c r="G71" s="247"/>
      <c r="H71" s="247"/>
      <c r="I71" s="247"/>
      <c r="J71" s="247"/>
      <c r="K71" s="247"/>
      <c r="L71" s="247"/>
      <c r="M71" s="247"/>
      <c r="N71" s="247"/>
      <c r="O71" s="247"/>
      <c r="P71" s="88"/>
      <c r="Q71" s="88"/>
      <c r="R71" s="88"/>
      <c r="S71" s="88"/>
    </row>
    <row r="72" spans="1:19" s="69" customFormat="1" ht="12.75" customHeight="1">
      <c r="A72" s="88"/>
      <c r="B72" s="247"/>
      <c r="C72" s="247"/>
      <c r="D72" s="247"/>
      <c r="E72" s="247"/>
      <c r="F72" s="247"/>
      <c r="G72" s="247"/>
      <c r="H72" s="247"/>
      <c r="I72" s="247"/>
      <c r="J72" s="247"/>
      <c r="K72" s="247"/>
      <c r="L72" s="247"/>
      <c r="M72" s="247"/>
      <c r="N72" s="247"/>
      <c r="O72" s="247"/>
      <c r="P72" s="88"/>
      <c r="Q72" s="88"/>
      <c r="R72" s="88"/>
      <c r="S72" s="88"/>
    </row>
    <row r="73" spans="1:19" s="69" customFormat="1" ht="12.75" customHeight="1">
      <c r="A73" s="88"/>
      <c r="B73" s="88"/>
      <c r="C73" s="88"/>
      <c r="D73" s="88"/>
      <c r="E73" s="88"/>
      <c r="F73" s="88"/>
      <c r="G73" s="88"/>
      <c r="H73" s="88"/>
      <c r="I73" s="88"/>
      <c r="J73" s="88"/>
      <c r="K73" s="88"/>
      <c r="L73" s="88"/>
      <c r="M73" s="88"/>
      <c r="N73" s="88"/>
      <c r="O73" s="88"/>
      <c r="P73" s="88"/>
      <c r="Q73" s="88"/>
      <c r="R73" s="88"/>
      <c r="S73" s="88"/>
    </row>
    <row r="74" spans="1:19">
      <c r="A74" s="134"/>
      <c r="B74" s="134"/>
      <c r="C74" s="134"/>
      <c r="D74" s="134"/>
      <c r="E74" s="134"/>
      <c r="F74" s="134"/>
      <c r="G74" s="134"/>
      <c r="H74" s="134"/>
      <c r="I74" s="134"/>
      <c r="J74" s="134"/>
      <c r="K74" s="134"/>
      <c r="L74" s="134"/>
      <c r="M74" s="134"/>
      <c r="N74" s="134"/>
      <c r="O74" s="134"/>
      <c r="P74" s="134"/>
      <c r="Q74" s="134"/>
      <c r="R74" s="134"/>
      <c r="S74" s="134"/>
    </row>
    <row r="75" spans="1:19">
      <c r="A75" s="134"/>
      <c r="B75" s="134"/>
      <c r="C75" s="134"/>
      <c r="D75" s="134"/>
      <c r="E75" s="134"/>
      <c r="F75" s="134"/>
      <c r="G75" s="134"/>
      <c r="H75" s="134"/>
      <c r="I75" s="134"/>
      <c r="J75" s="134"/>
      <c r="K75" s="134"/>
      <c r="L75" s="134"/>
      <c r="M75" s="134"/>
      <c r="N75" s="134"/>
      <c r="O75" s="134"/>
      <c r="P75" s="134"/>
      <c r="Q75" s="134"/>
      <c r="R75" s="134"/>
      <c r="S75" s="134"/>
    </row>
    <row r="76" spans="1:19">
      <c r="A76" s="134"/>
      <c r="B76" s="134"/>
      <c r="C76" s="134"/>
      <c r="D76" s="134"/>
      <c r="E76" s="134"/>
      <c r="F76" s="134"/>
      <c r="G76" s="134"/>
      <c r="H76" s="134"/>
      <c r="I76" s="134"/>
      <c r="J76" s="134"/>
      <c r="K76" s="134"/>
      <c r="L76" s="134"/>
      <c r="M76" s="134"/>
      <c r="N76" s="134"/>
      <c r="O76" s="134"/>
      <c r="P76" s="134"/>
      <c r="Q76" s="134"/>
      <c r="R76" s="134"/>
      <c r="S76" s="134"/>
    </row>
    <row r="77" spans="1:19">
      <c r="A77" s="134"/>
      <c r="B77" s="134"/>
      <c r="C77" s="134"/>
      <c r="D77" s="134"/>
      <c r="E77" s="134"/>
      <c r="F77" s="134"/>
      <c r="G77" s="134"/>
      <c r="H77" s="134"/>
      <c r="I77" s="134"/>
      <c r="J77" s="134"/>
      <c r="K77" s="134"/>
      <c r="L77" s="134"/>
      <c r="M77" s="134"/>
      <c r="N77" s="134"/>
      <c r="O77" s="134"/>
      <c r="P77" s="134"/>
      <c r="Q77" s="134"/>
      <c r="R77" s="134"/>
      <c r="S77" s="134"/>
    </row>
    <row r="78" spans="1:19">
      <c r="A78" s="134"/>
      <c r="B78" s="134"/>
      <c r="C78" s="134"/>
      <c r="D78" s="134"/>
      <c r="E78" s="134"/>
      <c r="F78" s="134"/>
      <c r="G78" s="134"/>
      <c r="H78" s="134"/>
      <c r="I78" s="134"/>
      <c r="J78" s="134"/>
      <c r="K78" s="134"/>
      <c r="L78" s="134"/>
      <c r="M78" s="134"/>
      <c r="N78" s="134"/>
      <c r="O78" s="134"/>
      <c r="P78" s="134"/>
      <c r="Q78" s="134"/>
      <c r="R78" s="134"/>
      <c r="S78" s="134"/>
    </row>
    <row r="79" spans="1:19">
      <c r="A79" s="134"/>
      <c r="B79" s="134"/>
      <c r="C79" s="134"/>
      <c r="D79" s="134"/>
      <c r="E79" s="134"/>
      <c r="F79" s="134"/>
      <c r="G79" s="134"/>
      <c r="H79" s="134"/>
      <c r="I79" s="134"/>
      <c r="J79" s="134"/>
      <c r="K79" s="134"/>
      <c r="L79" s="134"/>
      <c r="M79" s="134"/>
      <c r="N79" s="134"/>
      <c r="O79" s="134"/>
      <c r="P79" s="134"/>
      <c r="Q79" s="134"/>
      <c r="R79" s="134"/>
      <c r="S79" s="134"/>
    </row>
    <row r="80" spans="1:19">
      <c r="A80" s="134"/>
      <c r="B80" s="134"/>
      <c r="C80" s="134"/>
      <c r="D80" s="134"/>
      <c r="E80" s="134"/>
      <c r="F80" s="134"/>
      <c r="G80" s="134"/>
      <c r="H80" s="134"/>
      <c r="I80" s="134"/>
      <c r="J80" s="134"/>
      <c r="K80" s="134"/>
      <c r="L80" s="134"/>
      <c r="M80" s="134"/>
      <c r="N80" s="134"/>
      <c r="O80" s="134"/>
      <c r="P80" s="134"/>
      <c r="Q80" s="134"/>
      <c r="R80" s="134"/>
      <c r="S80" s="134"/>
    </row>
    <row r="81" spans="1:19">
      <c r="A81" s="134"/>
      <c r="B81" s="134"/>
      <c r="C81" s="134"/>
      <c r="D81" s="134"/>
      <c r="E81" s="134"/>
      <c r="F81" s="134"/>
      <c r="G81" s="134"/>
      <c r="H81" s="134"/>
      <c r="I81" s="134"/>
      <c r="J81" s="134"/>
      <c r="K81" s="134"/>
      <c r="L81" s="134"/>
      <c r="M81" s="134"/>
      <c r="N81" s="134"/>
      <c r="O81" s="134"/>
      <c r="P81" s="134"/>
      <c r="Q81" s="134"/>
      <c r="R81" s="134"/>
      <c r="S81" s="134"/>
    </row>
  </sheetData>
  <mergeCells count="7">
    <mergeCell ref="B71:O72"/>
    <mergeCell ref="B61:O64"/>
    <mergeCell ref="B5:O8"/>
    <mergeCell ref="B10:O11"/>
    <mergeCell ref="B13:O15"/>
    <mergeCell ref="B19:O21"/>
    <mergeCell ref="B22:O24"/>
  </mergeCells>
  <printOptions horizontalCentered="1" verticalCentered="1"/>
  <pageMargins left="0.32" right="0.19" top="0.5" bottom="0.5" header="0.5" footer="0.5"/>
  <pageSetup scale="80" orientation="portrait"/>
  <headerFooter alignWithMargins="0"/>
  <drawing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13"/>
  </sheetPr>
  <dimension ref="B3:AC70"/>
  <sheetViews>
    <sheetView view="pageBreakPreview" zoomScale="60" zoomScaleNormal="75" zoomScalePageLayoutView="75" workbookViewId="0">
      <selection activeCell="B35" sqref="B35:O41"/>
    </sheetView>
  </sheetViews>
  <sheetFormatPr baseColWidth="10" defaultColWidth="8.83203125" defaultRowHeight="12" x14ac:dyDescent="0"/>
  <cols>
    <col min="1" max="2" width="4.5" customWidth="1"/>
    <col min="15" max="16" width="4.5" customWidth="1"/>
  </cols>
  <sheetData>
    <row r="3" spans="2:29">
      <c r="B3" s="2"/>
      <c r="C3" s="2"/>
      <c r="D3" s="2"/>
      <c r="E3" s="2"/>
      <c r="F3" s="2"/>
      <c r="G3" s="2"/>
      <c r="H3" s="2"/>
      <c r="I3" s="2"/>
      <c r="J3" s="2"/>
      <c r="K3" s="2"/>
      <c r="L3" s="2"/>
      <c r="M3" s="2"/>
      <c r="N3" s="2"/>
      <c r="O3" s="2"/>
    </row>
    <row r="4" spans="2:29">
      <c r="B4" s="2"/>
      <c r="C4" s="260" t="str">
        <f>Input!$A9&amp;" Overview"</f>
        <v>Equity Evaluation Overview</v>
      </c>
      <c r="D4" s="260"/>
      <c r="E4" s="260"/>
      <c r="F4" s="260"/>
      <c r="G4" s="260"/>
      <c r="H4" s="260"/>
      <c r="I4" s="260"/>
      <c r="J4" s="260"/>
      <c r="K4" s="260"/>
      <c r="L4" s="260"/>
      <c r="M4" s="260"/>
      <c r="N4" s="260"/>
      <c r="O4" s="2"/>
    </row>
    <row r="5" spans="2:29">
      <c r="B5" s="2"/>
      <c r="C5" s="260"/>
      <c r="D5" s="260"/>
      <c r="E5" s="260"/>
      <c r="F5" s="260"/>
      <c r="G5" s="260"/>
      <c r="H5" s="260"/>
      <c r="I5" s="260"/>
      <c r="J5" s="260"/>
      <c r="K5" s="260"/>
      <c r="L5" s="260"/>
      <c r="M5" s="260"/>
      <c r="N5" s="260"/>
      <c r="O5" s="2"/>
      <c r="R5" s="113"/>
      <c r="S5" s="113"/>
      <c r="T5" s="113"/>
      <c r="U5" s="113"/>
      <c r="V5" s="113"/>
      <c r="W5" s="113"/>
      <c r="X5" s="113"/>
      <c r="Y5" s="113"/>
      <c r="Z5" s="113"/>
      <c r="AA5" s="113"/>
      <c r="AB5" s="113"/>
      <c r="AC5" s="113"/>
    </row>
    <row r="6" spans="2:29">
      <c r="B6" s="2"/>
      <c r="C6" s="2"/>
      <c r="D6" s="2"/>
      <c r="E6" s="2"/>
      <c r="F6" s="2"/>
      <c r="G6" s="2"/>
      <c r="H6" s="2"/>
      <c r="I6" s="2"/>
      <c r="J6" s="2"/>
      <c r="K6" s="2"/>
      <c r="L6" s="2"/>
      <c r="M6" s="2"/>
      <c r="N6" s="2"/>
      <c r="O6" s="2"/>
      <c r="R6" s="113"/>
      <c r="S6" s="113"/>
      <c r="T6" s="113"/>
      <c r="U6" s="113"/>
      <c r="V6" s="113"/>
      <c r="W6" s="113"/>
      <c r="X6" s="113"/>
      <c r="Y6" s="113"/>
      <c r="Z6" s="113"/>
      <c r="AA6" s="113"/>
      <c r="AB6" s="113"/>
      <c r="AC6" s="113"/>
    </row>
    <row r="7" spans="2:29">
      <c r="B7" s="2"/>
      <c r="C7" s="2"/>
      <c r="D7" s="2"/>
      <c r="E7" s="2"/>
      <c r="F7" s="2"/>
      <c r="G7" s="2"/>
      <c r="H7" s="2"/>
      <c r="I7" s="2"/>
      <c r="J7" s="2"/>
      <c r="K7" s="2"/>
      <c r="L7" s="2"/>
      <c r="M7" s="2"/>
      <c r="N7" s="2"/>
      <c r="O7" s="2"/>
      <c r="R7" s="113"/>
      <c r="S7" s="113"/>
      <c r="T7" s="113"/>
      <c r="U7" s="113"/>
      <c r="V7" s="113"/>
      <c r="W7" s="113"/>
      <c r="X7" s="113"/>
      <c r="Y7" s="113"/>
      <c r="Z7" s="113"/>
      <c r="AA7" s="113"/>
      <c r="AB7" s="113"/>
      <c r="AC7" s="113"/>
    </row>
    <row r="8" spans="2:29" ht="13.25" customHeight="1">
      <c r="B8" s="261" t="s">
        <v>61</v>
      </c>
      <c r="C8" s="261"/>
      <c r="D8" s="261"/>
      <c r="E8" s="261"/>
      <c r="F8" s="261"/>
      <c r="G8" s="261"/>
      <c r="H8" s="261"/>
      <c r="I8" s="261"/>
      <c r="J8" s="261"/>
      <c r="K8" s="261"/>
      <c r="L8" s="261"/>
      <c r="M8" s="261"/>
      <c r="N8" s="261"/>
      <c r="O8" s="261"/>
      <c r="R8" s="113"/>
      <c r="S8" s="113"/>
      <c r="T8" s="113"/>
      <c r="U8" s="113"/>
      <c r="V8" s="113"/>
      <c r="W8" s="113"/>
      <c r="X8" s="113"/>
      <c r="Y8" s="113"/>
      <c r="Z8" s="113"/>
      <c r="AA8" s="113"/>
      <c r="AB8" s="113"/>
      <c r="AC8" s="113"/>
    </row>
    <row r="9" spans="2:29">
      <c r="B9" s="261"/>
      <c r="C9" s="261"/>
      <c r="D9" s="261"/>
      <c r="E9" s="261"/>
      <c r="F9" s="261"/>
      <c r="G9" s="261"/>
      <c r="H9" s="261"/>
      <c r="I9" s="261"/>
      <c r="J9" s="261"/>
      <c r="K9" s="261"/>
      <c r="L9" s="261"/>
      <c r="M9" s="261"/>
      <c r="N9" s="261"/>
      <c r="O9" s="261"/>
      <c r="R9" s="113"/>
      <c r="S9" s="113"/>
      <c r="T9" s="113"/>
      <c r="U9" s="113"/>
      <c r="V9" s="113"/>
      <c r="W9" s="113"/>
      <c r="X9" s="113"/>
      <c r="Y9" s="113"/>
      <c r="Z9" s="113"/>
      <c r="AA9" s="113"/>
      <c r="AB9" s="113"/>
      <c r="AC9" s="113"/>
    </row>
    <row r="10" spans="2:29">
      <c r="B10" s="258" t="str">
        <f>Input!$A57&amp; Input!$A9&amp; Input!$A58&amp; Input!$A9&amp; Input!$A59</f>
        <v>I prepare a customized Equity Evaluation to establish a market-competitive selling price for each of our listings. My evaluation may include many separate analyses to arrive at a recommended listing price competitive with current market prices in a given area. It acknowledges a home's distinctive features that should attract interested buyers, and increases the probability that I will sell homes at the correct price. I draw on data from multiple sources to conduct each of the analyses listed and described below.  Many factors influence my decisions regarding which analyses will be weighted most heavily in setting the price for my homes.  I welcome your questions, and will be pleased to explain this Equity Evaluation in more detail.</v>
      </c>
      <c r="C10" s="262"/>
      <c r="D10" s="262"/>
      <c r="E10" s="262"/>
      <c r="F10" s="262"/>
      <c r="G10" s="262"/>
      <c r="H10" s="262"/>
      <c r="I10" s="262"/>
      <c r="J10" s="262"/>
      <c r="K10" s="262"/>
      <c r="L10" s="262"/>
      <c r="M10" s="262"/>
      <c r="N10" s="262"/>
      <c r="O10" s="262"/>
      <c r="R10" s="113"/>
      <c r="S10" s="113"/>
      <c r="T10" s="113"/>
      <c r="U10" s="113"/>
      <c r="V10" s="113"/>
      <c r="W10" s="113"/>
      <c r="X10" s="113"/>
      <c r="Y10" s="113"/>
      <c r="Z10" s="113"/>
      <c r="AA10" s="113"/>
      <c r="AB10" s="113"/>
      <c r="AC10" s="113"/>
    </row>
    <row r="11" spans="2:29">
      <c r="B11" s="262"/>
      <c r="C11" s="262"/>
      <c r="D11" s="262"/>
      <c r="E11" s="262"/>
      <c r="F11" s="262"/>
      <c r="G11" s="262"/>
      <c r="H11" s="262"/>
      <c r="I11" s="262"/>
      <c r="J11" s="262"/>
      <c r="K11" s="262"/>
      <c r="L11" s="262"/>
      <c r="M11" s="262"/>
      <c r="N11" s="262"/>
      <c r="O11" s="262"/>
      <c r="R11" s="113"/>
      <c r="S11" s="113"/>
      <c r="T11" s="113"/>
      <c r="U11" s="113"/>
      <c r="V11" s="113"/>
      <c r="W11" s="113"/>
      <c r="X11" s="113"/>
      <c r="Y11" s="113"/>
      <c r="Z11" s="113"/>
      <c r="AA11" s="113"/>
      <c r="AB11" s="113"/>
      <c r="AC11" s="113"/>
    </row>
    <row r="12" spans="2:29">
      <c r="B12" s="262"/>
      <c r="C12" s="262"/>
      <c r="D12" s="262"/>
      <c r="E12" s="262"/>
      <c r="F12" s="262"/>
      <c r="G12" s="262"/>
      <c r="H12" s="262"/>
      <c r="I12" s="262"/>
      <c r="J12" s="262"/>
      <c r="K12" s="262"/>
      <c r="L12" s="262"/>
      <c r="M12" s="262"/>
      <c r="N12" s="262"/>
      <c r="O12" s="262"/>
      <c r="R12" s="113"/>
      <c r="S12" s="113"/>
      <c r="T12" s="113"/>
      <c r="U12" s="113"/>
      <c r="V12" s="113"/>
      <c r="W12" s="113"/>
      <c r="X12" s="113"/>
      <c r="Y12" s="113"/>
      <c r="Z12" s="113"/>
      <c r="AA12" s="113"/>
      <c r="AB12" s="113"/>
      <c r="AC12" s="113"/>
    </row>
    <row r="13" spans="2:29">
      <c r="B13" s="262"/>
      <c r="C13" s="262"/>
      <c r="D13" s="262"/>
      <c r="E13" s="262"/>
      <c r="F13" s="262"/>
      <c r="G13" s="262"/>
      <c r="H13" s="262"/>
      <c r="I13" s="262"/>
      <c r="J13" s="262"/>
      <c r="K13" s="262"/>
      <c r="L13" s="262"/>
      <c r="M13" s="262"/>
      <c r="N13" s="262"/>
      <c r="O13" s="262"/>
      <c r="R13" s="113"/>
      <c r="S13" s="113"/>
      <c r="T13" s="113"/>
      <c r="U13" s="113"/>
      <c r="V13" s="113"/>
      <c r="W13" s="113"/>
      <c r="X13" s="113"/>
      <c r="Y13" s="113"/>
      <c r="Z13" s="113"/>
      <c r="AA13" s="113"/>
      <c r="AB13" s="113"/>
      <c r="AC13" s="113"/>
    </row>
    <row r="14" spans="2:29">
      <c r="B14" s="262"/>
      <c r="C14" s="262"/>
      <c r="D14" s="262"/>
      <c r="E14" s="262"/>
      <c r="F14" s="262"/>
      <c r="G14" s="262"/>
      <c r="H14" s="262"/>
      <c r="I14" s="262"/>
      <c r="J14" s="262"/>
      <c r="K14" s="262"/>
      <c r="L14" s="262"/>
      <c r="M14" s="262"/>
      <c r="N14" s="262"/>
      <c r="O14" s="262"/>
      <c r="R14" s="113"/>
      <c r="S14" s="113"/>
      <c r="T14" s="113"/>
      <c r="U14" s="113"/>
      <c r="V14" s="113"/>
      <c r="W14" s="113"/>
      <c r="X14" s="113"/>
      <c r="Y14" s="113"/>
      <c r="Z14" s="113"/>
      <c r="AA14" s="113"/>
      <c r="AB14" s="113"/>
      <c r="AC14" s="113"/>
    </row>
    <row r="15" spans="2:29">
      <c r="B15" s="262"/>
      <c r="C15" s="262"/>
      <c r="D15" s="262"/>
      <c r="E15" s="262"/>
      <c r="F15" s="262"/>
      <c r="G15" s="262"/>
      <c r="H15" s="262"/>
      <c r="I15" s="262"/>
      <c r="J15" s="262"/>
      <c r="K15" s="262"/>
      <c r="L15" s="262"/>
      <c r="M15" s="262"/>
      <c r="N15" s="262"/>
      <c r="O15" s="262"/>
      <c r="R15" s="113"/>
      <c r="S15" s="113"/>
      <c r="T15" s="113"/>
      <c r="U15" s="113"/>
      <c r="V15" s="113"/>
      <c r="W15" s="113"/>
      <c r="X15" s="113"/>
      <c r="Y15" s="113"/>
      <c r="Z15" s="113"/>
      <c r="AA15" s="113"/>
      <c r="AB15" s="113"/>
      <c r="AC15" s="113"/>
    </row>
    <row r="16" spans="2:29">
      <c r="B16" s="262"/>
      <c r="C16" s="262"/>
      <c r="D16" s="262"/>
      <c r="E16" s="262"/>
      <c r="F16" s="262"/>
      <c r="G16" s="262"/>
      <c r="H16" s="262"/>
      <c r="I16" s="262"/>
      <c r="J16" s="262"/>
      <c r="K16" s="262"/>
      <c r="L16" s="262"/>
      <c r="M16" s="262"/>
      <c r="N16" s="262"/>
      <c r="O16" s="262"/>
      <c r="R16" s="113"/>
      <c r="S16" s="113"/>
      <c r="T16" s="113"/>
      <c r="U16" s="113"/>
      <c r="V16" s="113"/>
      <c r="W16" s="113"/>
      <c r="X16" s="113"/>
      <c r="Y16" s="113"/>
      <c r="Z16" s="113"/>
      <c r="AA16" s="113"/>
      <c r="AB16" s="113"/>
      <c r="AC16" s="113"/>
    </row>
    <row r="17" spans="2:29">
      <c r="B17" s="262"/>
      <c r="C17" s="262"/>
      <c r="D17" s="262"/>
      <c r="E17" s="262"/>
      <c r="F17" s="262"/>
      <c r="G17" s="262"/>
      <c r="H17" s="262"/>
      <c r="I17" s="262"/>
      <c r="J17" s="262"/>
      <c r="K17" s="262"/>
      <c r="L17" s="262"/>
      <c r="M17" s="262"/>
      <c r="N17" s="262"/>
      <c r="O17" s="262"/>
      <c r="R17" s="113"/>
      <c r="S17" s="113"/>
      <c r="T17" s="113"/>
      <c r="U17" s="113"/>
      <c r="V17" s="113"/>
      <c r="W17" s="113"/>
      <c r="X17" s="113"/>
      <c r="Y17" s="113"/>
      <c r="Z17" s="113"/>
      <c r="AA17" s="113"/>
      <c r="AB17" s="113"/>
      <c r="AC17" s="113"/>
    </row>
    <row r="18" spans="2:29">
      <c r="B18" s="262"/>
      <c r="C18" s="262"/>
      <c r="D18" s="262"/>
      <c r="E18" s="262"/>
      <c r="F18" s="262"/>
      <c r="G18" s="262"/>
      <c r="H18" s="262"/>
      <c r="I18" s="262"/>
      <c r="J18" s="262"/>
      <c r="K18" s="262"/>
      <c r="L18" s="262"/>
      <c r="M18" s="262"/>
      <c r="N18" s="262"/>
      <c r="O18" s="262"/>
      <c r="R18" s="113"/>
      <c r="S18" s="113"/>
      <c r="T18" s="113"/>
      <c r="U18" s="113"/>
      <c r="V18" s="113"/>
      <c r="W18" s="113"/>
      <c r="X18" s="113"/>
      <c r="Y18" s="113"/>
      <c r="Z18" s="113"/>
      <c r="AA18" s="113"/>
      <c r="AB18" s="113"/>
      <c r="AC18" s="113"/>
    </row>
    <row r="19" spans="2:29">
      <c r="B19" s="2"/>
      <c r="C19" s="2"/>
      <c r="D19" s="2"/>
      <c r="E19" s="2"/>
      <c r="F19" s="2"/>
      <c r="G19" s="2"/>
      <c r="H19" s="2"/>
      <c r="I19" s="2"/>
      <c r="J19" s="2"/>
      <c r="K19" s="2"/>
      <c r="L19" s="2"/>
      <c r="M19" s="2"/>
      <c r="N19" s="2"/>
      <c r="O19" s="2"/>
      <c r="R19" s="113"/>
      <c r="S19" s="113"/>
      <c r="T19" s="113"/>
      <c r="U19" s="113"/>
      <c r="V19" s="113"/>
      <c r="W19" s="113"/>
      <c r="X19" s="113"/>
      <c r="Y19" s="113"/>
      <c r="Z19" s="113"/>
      <c r="AA19" s="113"/>
      <c r="AB19" s="113"/>
      <c r="AC19" s="113"/>
    </row>
    <row r="20" spans="2:29" ht="16.25" customHeight="1">
      <c r="B20" s="263" t="s">
        <v>83</v>
      </c>
      <c r="C20" s="263"/>
      <c r="D20" s="263"/>
      <c r="E20" s="263"/>
      <c r="F20" s="263"/>
      <c r="G20" s="263"/>
      <c r="H20" s="69"/>
      <c r="I20" s="69"/>
      <c r="J20" s="69"/>
      <c r="K20" s="69"/>
      <c r="L20" s="69"/>
      <c r="M20" s="69"/>
      <c r="N20" s="69"/>
      <c r="O20" s="69"/>
      <c r="R20" s="113"/>
      <c r="S20" s="113"/>
      <c r="T20" s="113"/>
      <c r="U20" s="113"/>
      <c r="V20" s="113"/>
      <c r="W20" s="113"/>
      <c r="X20" s="113"/>
      <c r="Y20" s="113"/>
      <c r="Z20" s="113"/>
      <c r="AA20" s="113"/>
      <c r="AB20" s="113"/>
      <c r="AC20" s="113"/>
    </row>
    <row r="21" spans="2:29" ht="16.25" customHeight="1">
      <c r="B21" s="253" t="s">
        <v>73</v>
      </c>
      <c r="C21" s="253"/>
      <c r="D21" s="253"/>
      <c r="E21" s="253"/>
      <c r="F21" s="253"/>
      <c r="G21" s="253"/>
      <c r="H21" s="69"/>
      <c r="I21" s="69"/>
      <c r="J21" s="69"/>
      <c r="K21" s="69"/>
      <c r="L21" s="69"/>
      <c r="M21" s="69"/>
      <c r="N21" s="69"/>
      <c r="O21" s="69"/>
      <c r="R21" s="113"/>
      <c r="S21" s="113"/>
      <c r="T21" s="113"/>
      <c r="U21" s="113"/>
      <c r="V21" s="113"/>
      <c r="W21" s="113"/>
      <c r="X21" s="113"/>
      <c r="Y21" s="113"/>
      <c r="Z21" s="113"/>
      <c r="AA21" s="113"/>
      <c r="AB21" s="113"/>
      <c r="AC21" s="113"/>
    </row>
    <row r="22" spans="2:29" ht="16.25" customHeight="1">
      <c r="B22" s="253" t="s">
        <v>77</v>
      </c>
      <c r="C22" s="253"/>
      <c r="D22" s="253"/>
      <c r="E22" s="253"/>
      <c r="F22" s="253"/>
      <c r="G22" s="253"/>
      <c r="H22" s="69"/>
      <c r="I22" s="69"/>
      <c r="J22" s="69"/>
      <c r="K22" s="69"/>
      <c r="L22" s="69"/>
      <c r="M22" s="69"/>
      <c r="N22" s="69"/>
      <c r="O22" s="69"/>
      <c r="R22" s="113"/>
      <c r="S22" s="113"/>
      <c r="T22" s="113"/>
      <c r="U22" s="113"/>
      <c r="V22" s="113"/>
      <c r="W22" s="113"/>
      <c r="X22" s="113"/>
      <c r="Y22" s="113"/>
      <c r="Z22" s="113"/>
      <c r="AA22" s="113"/>
      <c r="AB22" s="113"/>
      <c r="AC22" s="113"/>
    </row>
    <row r="23" spans="2:29" ht="16.25" customHeight="1">
      <c r="B23" s="253" t="s">
        <v>82</v>
      </c>
      <c r="C23" s="253"/>
      <c r="D23" s="253"/>
      <c r="E23" s="253"/>
      <c r="F23" s="253"/>
      <c r="G23" s="253"/>
      <c r="H23" s="69"/>
      <c r="I23" s="69"/>
      <c r="J23" s="69"/>
      <c r="K23" s="69"/>
      <c r="L23" s="69"/>
      <c r="M23" s="69"/>
      <c r="N23" s="69"/>
      <c r="O23" s="69"/>
      <c r="R23" s="113"/>
      <c r="S23" s="113"/>
      <c r="T23" s="113"/>
      <c r="U23" s="113"/>
      <c r="V23" s="113"/>
      <c r="W23" s="113"/>
      <c r="X23" s="113"/>
      <c r="Y23" s="113"/>
      <c r="Z23" s="113"/>
      <c r="AA23" s="113"/>
      <c r="AB23" s="113"/>
      <c r="AC23" s="113"/>
    </row>
    <row r="24" spans="2:29">
      <c r="B24" s="2"/>
      <c r="C24" s="2"/>
      <c r="D24" s="2"/>
      <c r="E24" s="2"/>
      <c r="F24" s="2"/>
      <c r="G24" s="2"/>
      <c r="H24" s="2"/>
      <c r="I24" s="2"/>
      <c r="J24" s="2"/>
      <c r="K24" s="2"/>
      <c r="L24" s="2"/>
      <c r="M24" s="2"/>
      <c r="N24" s="2"/>
      <c r="O24" s="2"/>
      <c r="R24" s="113"/>
      <c r="S24" s="113"/>
      <c r="T24" s="113"/>
      <c r="U24" s="113"/>
      <c r="V24" s="113"/>
      <c r="W24" s="113"/>
      <c r="X24" s="113"/>
      <c r="Y24" s="113"/>
      <c r="Z24" s="113"/>
      <c r="AA24" s="113"/>
      <c r="AB24" s="113"/>
      <c r="AC24" s="113"/>
    </row>
    <row r="25" spans="2:29">
      <c r="B25" s="256" t="s">
        <v>63</v>
      </c>
      <c r="C25" s="257"/>
      <c r="D25" s="257"/>
      <c r="E25" s="257"/>
      <c r="F25" s="257"/>
      <c r="G25" s="257"/>
      <c r="H25" s="257"/>
      <c r="I25" s="257"/>
      <c r="J25" s="257"/>
      <c r="K25" s="257"/>
      <c r="L25" s="257"/>
      <c r="M25" s="257"/>
      <c r="N25" s="257"/>
      <c r="O25" s="257"/>
      <c r="R25" s="113"/>
      <c r="S25" s="113"/>
      <c r="T25" s="113"/>
      <c r="U25" s="113"/>
      <c r="V25" s="113"/>
      <c r="W25" s="113"/>
      <c r="X25" s="113"/>
      <c r="Y25" s="113"/>
      <c r="Z25" s="113"/>
      <c r="AA25" s="113"/>
      <c r="AB25" s="113"/>
      <c r="AC25" s="113"/>
    </row>
    <row r="26" spans="2:29">
      <c r="B26" s="257"/>
      <c r="C26" s="257"/>
      <c r="D26" s="257"/>
      <c r="E26" s="257"/>
      <c r="F26" s="257"/>
      <c r="G26" s="257"/>
      <c r="H26" s="257"/>
      <c r="I26" s="257"/>
      <c r="J26" s="257"/>
      <c r="K26" s="257"/>
      <c r="L26" s="257"/>
      <c r="M26" s="257"/>
      <c r="N26" s="257"/>
      <c r="O26" s="257"/>
      <c r="R26" s="113"/>
      <c r="S26" s="113"/>
      <c r="T26" s="113"/>
      <c r="U26" s="113"/>
      <c r="V26" s="113"/>
      <c r="W26" s="113"/>
      <c r="X26" s="113"/>
      <c r="Y26" s="113"/>
      <c r="Z26" s="113"/>
      <c r="AA26" s="113"/>
      <c r="AB26" s="113"/>
      <c r="AC26" s="113"/>
    </row>
    <row r="27" spans="2:29" ht="13.25" customHeight="1">
      <c r="B27" s="258" t="str">
        <f>Input!$A60&amp; Input!$A9&amp; Input!$A61</f>
        <v xml:space="preserve">Below are brief descriptions of each of the methods of analysis we use in preparing Equity Evaluations.  More thorough descriptions can be found on cover pages that introduce each section with an explanation of the research process, the data selection criteria that were used and why they were used, and the weight we typically place on the results of the research in arriving at a home's target price. </v>
      </c>
      <c r="C27" s="258"/>
      <c r="D27" s="258"/>
      <c r="E27" s="258"/>
      <c r="F27" s="258"/>
      <c r="G27" s="258"/>
      <c r="H27" s="258"/>
      <c r="I27" s="258"/>
      <c r="J27" s="258"/>
      <c r="K27" s="258"/>
      <c r="L27" s="258"/>
      <c r="M27" s="258"/>
      <c r="N27" s="258"/>
      <c r="O27" s="258"/>
      <c r="R27" s="113"/>
      <c r="S27" s="113"/>
      <c r="T27" s="113"/>
      <c r="U27" s="113"/>
      <c r="V27" s="113"/>
      <c r="W27" s="113"/>
      <c r="X27" s="113"/>
      <c r="Y27" s="113"/>
      <c r="Z27" s="113"/>
      <c r="AA27" s="113"/>
      <c r="AB27" s="113"/>
      <c r="AC27" s="113"/>
    </row>
    <row r="28" spans="2:29" ht="13.25" customHeight="1">
      <c r="B28" s="258"/>
      <c r="C28" s="258"/>
      <c r="D28" s="258"/>
      <c r="E28" s="258"/>
      <c r="F28" s="258"/>
      <c r="G28" s="258"/>
      <c r="H28" s="258"/>
      <c r="I28" s="258"/>
      <c r="J28" s="258"/>
      <c r="K28" s="258"/>
      <c r="L28" s="258"/>
      <c r="M28" s="258"/>
      <c r="N28" s="258"/>
      <c r="O28" s="258"/>
      <c r="R28" s="113"/>
      <c r="S28" s="113"/>
      <c r="T28" s="113"/>
      <c r="U28" s="113"/>
      <c r="V28" s="113"/>
      <c r="W28" s="113"/>
      <c r="X28" s="113"/>
      <c r="Y28" s="113"/>
      <c r="Z28" s="113"/>
      <c r="AA28" s="113"/>
      <c r="AB28" s="113"/>
      <c r="AC28" s="113"/>
    </row>
    <row r="29" spans="2:29" ht="13.25" customHeight="1">
      <c r="B29" s="258"/>
      <c r="C29" s="258"/>
      <c r="D29" s="258"/>
      <c r="E29" s="258"/>
      <c r="F29" s="258"/>
      <c r="G29" s="258"/>
      <c r="H29" s="258"/>
      <c r="I29" s="258"/>
      <c r="J29" s="258"/>
      <c r="K29" s="258"/>
      <c r="L29" s="258"/>
      <c r="M29" s="258"/>
      <c r="N29" s="258"/>
      <c r="O29" s="258"/>
      <c r="R29" s="113"/>
      <c r="S29" s="113"/>
      <c r="T29" s="113"/>
      <c r="U29" s="113"/>
      <c r="V29" s="113"/>
      <c r="W29" s="113"/>
      <c r="X29" s="113"/>
      <c r="Y29" s="113"/>
      <c r="Z29" s="113"/>
      <c r="AA29" s="113"/>
      <c r="AB29" s="113"/>
      <c r="AC29" s="113"/>
    </row>
    <row r="30" spans="2:29" ht="13.25" customHeight="1">
      <c r="B30" s="258"/>
      <c r="C30" s="258"/>
      <c r="D30" s="258"/>
      <c r="E30" s="258"/>
      <c r="F30" s="258"/>
      <c r="G30" s="258"/>
      <c r="H30" s="258"/>
      <c r="I30" s="258"/>
      <c r="J30" s="258"/>
      <c r="K30" s="258"/>
      <c r="L30" s="258"/>
      <c r="M30" s="258"/>
      <c r="N30" s="258"/>
      <c r="O30" s="258"/>
      <c r="R30" s="113"/>
      <c r="S30" s="113"/>
      <c r="T30" s="113"/>
      <c r="U30" s="113"/>
      <c r="V30" s="113"/>
      <c r="W30" s="113"/>
      <c r="X30" s="113"/>
      <c r="Y30" s="113"/>
      <c r="Z30" s="113"/>
      <c r="AA30" s="113"/>
      <c r="AB30" s="113"/>
      <c r="AC30" s="113"/>
    </row>
    <row r="31" spans="2:29" ht="13.25" customHeight="1">
      <c r="B31" s="258"/>
      <c r="C31" s="258"/>
      <c r="D31" s="258"/>
      <c r="E31" s="258"/>
      <c r="F31" s="258"/>
      <c r="G31" s="258"/>
      <c r="H31" s="258"/>
      <c r="I31" s="258"/>
      <c r="J31" s="258"/>
      <c r="K31" s="258"/>
      <c r="L31" s="258"/>
      <c r="M31" s="258"/>
      <c r="N31" s="258"/>
      <c r="O31" s="258"/>
      <c r="R31" s="113"/>
      <c r="S31" s="113"/>
      <c r="T31" s="113"/>
      <c r="U31" s="113"/>
      <c r="V31" s="113"/>
      <c r="W31" s="113"/>
      <c r="X31" s="113"/>
      <c r="Y31" s="113"/>
      <c r="Z31" s="113"/>
      <c r="AA31" s="113"/>
      <c r="AB31" s="113"/>
      <c r="AC31" s="113"/>
    </row>
    <row r="32" spans="2:29" ht="13.25" customHeight="1">
      <c r="B32" s="157"/>
      <c r="C32" s="157"/>
      <c r="D32" s="157"/>
      <c r="E32" s="157"/>
      <c r="F32" s="157"/>
      <c r="G32" s="157"/>
      <c r="H32" s="157"/>
      <c r="I32" s="157"/>
      <c r="J32" s="157"/>
      <c r="K32" s="157"/>
      <c r="L32" s="157"/>
      <c r="M32" s="157"/>
      <c r="N32" s="157"/>
      <c r="O32" s="157"/>
      <c r="R32" s="113"/>
      <c r="S32" s="113"/>
      <c r="T32" s="113"/>
      <c r="U32" s="113"/>
      <c r="V32" s="113"/>
      <c r="W32" s="113"/>
      <c r="X32" s="113"/>
      <c r="Y32" s="113"/>
      <c r="Z32" s="113"/>
      <c r="AA32" s="113"/>
      <c r="AB32" s="113"/>
      <c r="AC32" s="113"/>
    </row>
    <row r="33" spans="2:29">
      <c r="B33" s="259" t="str">
        <f>IF(B20=" "," ",IF(B20="1.  Comparable Market Analysis (CMA)",B20&amp;":",IF(B20="1.  Neighborhood Appreciation",B20&amp;":",IF(B20="1.  Technical Analysis",B20&amp;":",IF(B20="1.  Internet Estimates",B20&amp;":"," ")))))</f>
        <v>1.  Comparable Market Analysis (CMA):</v>
      </c>
      <c r="C33" s="259"/>
      <c r="D33" s="259"/>
      <c r="E33" s="259"/>
      <c r="F33" s="259"/>
      <c r="G33" s="259"/>
      <c r="H33" s="259"/>
      <c r="I33" s="259"/>
      <c r="J33" s="259"/>
      <c r="K33" s="259"/>
      <c r="L33" s="259"/>
      <c r="M33" s="259"/>
      <c r="N33" s="259"/>
      <c r="O33" s="259"/>
      <c r="R33" s="113"/>
      <c r="S33" s="113"/>
      <c r="T33" s="113"/>
      <c r="U33" s="113"/>
      <c r="V33" s="113"/>
      <c r="W33" s="113"/>
      <c r="X33" s="113"/>
      <c r="Y33" s="113"/>
      <c r="Z33" s="113"/>
      <c r="AA33" s="113"/>
      <c r="AB33" s="113"/>
      <c r="AC33" s="113"/>
    </row>
    <row r="34" spans="2:29">
      <c r="B34" s="259"/>
      <c r="C34" s="259"/>
      <c r="D34" s="259"/>
      <c r="E34" s="259"/>
      <c r="F34" s="259"/>
      <c r="G34" s="259"/>
      <c r="H34" s="259"/>
      <c r="I34" s="259"/>
      <c r="J34" s="259"/>
      <c r="K34" s="259"/>
      <c r="L34" s="259"/>
      <c r="M34" s="259"/>
      <c r="N34" s="259"/>
      <c r="O34" s="259"/>
      <c r="R34" s="113"/>
      <c r="S34" s="113"/>
      <c r="T34" s="113"/>
      <c r="U34" s="113"/>
      <c r="V34" s="113"/>
      <c r="W34" s="113"/>
      <c r="X34" s="113"/>
      <c r="Y34" s="113"/>
      <c r="Z34" s="113"/>
      <c r="AA34" s="113"/>
      <c r="AB34" s="113"/>
      <c r="AC34" s="113"/>
    </row>
    <row r="35" spans="2:29" ht="13.25" customHeight="1">
      <c r="B35" s="254" t="str">
        <f>IF(B33="1.  Comparable Market Analysis (CMA):", Input!B67, IF(B33="1.  Neighborhood Appreciation:", Input!B68, IF(B33="1.  Technical Analysis:", Input!B69, IF(B33="1.  Internet Estimates:", Input!B70," "))))</f>
        <v>The CMA evaluates homes in an area that have comparable characteristics to the subject property.  I typically research homes by school district or area, and look at the number of bedrooms and bathrooms and countless other characteristics that determine a home's value, such as a finished lower level or an attached garage.  My analysis includes homes that are Active, Contingent, Under Agreement, and -- most importantly -- ones that have Sold  to determine the nature of the competitive market in the area and the types of homes that are selling.  Of all our methods of analysis, the CMA carries the most weight in determining the correct listing price.</v>
      </c>
      <c r="C35" s="254"/>
      <c r="D35" s="254"/>
      <c r="E35" s="254"/>
      <c r="F35" s="254"/>
      <c r="G35" s="254"/>
      <c r="H35" s="254"/>
      <c r="I35" s="254"/>
      <c r="J35" s="254"/>
      <c r="K35" s="254"/>
      <c r="L35" s="254"/>
      <c r="M35" s="254"/>
      <c r="N35" s="254"/>
      <c r="O35" s="254"/>
      <c r="R35" s="113"/>
      <c r="S35" s="113"/>
      <c r="T35" s="113"/>
      <c r="U35" s="113"/>
      <c r="V35" s="113"/>
      <c r="W35" s="113"/>
      <c r="X35" s="113"/>
      <c r="Y35" s="113"/>
      <c r="Z35" s="113"/>
      <c r="AA35" s="113"/>
      <c r="AB35" s="113"/>
      <c r="AC35" s="113"/>
    </row>
    <row r="36" spans="2:29" ht="13.25" customHeight="1">
      <c r="B36" s="254"/>
      <c r="C36" s="254"/>
      <c r="D36" s="254"/>
      <c r="E36" s="254"/>
      <c r="F36" s="254"/>
      <c r="G36" s="254"/>
      <c r="H36" s="254"/>
      <c r="I36" s="254"/>
      <c r="J36" s="254"/>
      <c r="K36" s="254"/>
      <c r="L36" s="254"/>
      <c r="M36" s="254"/>
      <c r="N36" s="254"/>
      <c r="O36" s="254"/>
      <c r="R36" s="113"/>
      <c r="S36" s="113"/>
      <c r="T36" s="113"/>
      <c r="U36" s="113"/>
      <c r="V36" s="113"/>
      <c r="W36" s="113"/>
      <c r="X36" s="113"/>
      <c r="Y36" s="113"/>
      <c r="Z36" s="113"/>
      <c r="AA36" s="113"/>
      <c r="AB36" s="113"/>
      <c r="AC36" s="113"/>
    </row>
    <row r="37" spans="2:29" ht="13.25" customHeight="1">
      <c r="B37" s="254"/>
      <c r="C37" s="254"/>
      <c r="D37" s="254"/>
      <c r="E37" s="254"/>
      <c r="F37" s="254"/>
      <c r="G37" s="254"/>
      <c r="H37" s="254"/>
      <c r="I37" s="254"/>
      <c r="J37" s="254"/>
      <c r="K37" s="254"/>
      <c r="L37" s="254"/>
      <c r="M37" s="254"/>
      <c r="N37" s="254"/>
      <c r="O37" s="254"/>
      <c r="R37" s="113"/>
      <c r="S37" s="113"/>
      <c r="T37" s="113"/>
      <c r="U37" s="113"/>
      <c r="V37" s="113"/>
      <c r="W37" s="113"/>
      <c r="X37" s="113"/>
      <c r="Y37" s="113"/>
      <c r="Z37" s="113"/>
      <c r="AA37" s="113"/>
      <c r="AB37" s="113"/>
      <c r="AC37" s="113"/>
    </row>
    <row r="38" spans="2:29" ht="13.25" customHeight="1">
      <c r="B38" s="254"/>
      <c r="C38" s="254"/>
      <c r="D38" s="254"/>
      <c r="E38" s="254"/>
      <c r="F38" s="254"/>
      <c r="G38" s="254"/>
      <c r="H38" s="254"/>
      <c r="I38" s="254"/>
      <c r="J38" s="254"/>
      <c r="K38" s="254"/>
      <c r="L38" s="254"/>
      <c r="M38" s="254"/>
      <c r="N38" s="254"/>
      <c r="O38" s="254"/>
      <c r="R38" s="113"/>
      <c r="S38" s="113"/>
      <c r="T38" s="113"/>
      <c r="U38" s="113"/>
      <c r="V38" s="113"/>
      <c r="W38" s="113"/>
      <c r="X38" s="113"/>
      <c r="Y38" s="113"/>
      <c r="Z38" s="113"/>
      <c r="AA38" s="113"/>
      <c r="AB38" s="113"/>
      <c r="AC38" s="113"/>
    </row>
    <row r="39" spans="2:29" ht="13.25" customHeight="1">
      <c r="B39" s="254"/>
      <c r="C39" s="254"/>
      <c r="D39" s="254"/>
      <c r="E39" s="254"/>
      <c r="F39" s="254"/>
      <c r="G39" s="254"/>
      <c r="H39" s="254"/>
      <c r="I39" s="254"/>
      <c r="J39" s="254"/>
      <c r="K39" s="254"/>
      <c r="L39" s="254"/>
      <c r="M39" s="254"/>
      <c r="N39" s="254"/>
      <c r="O39" s="254"/>
      <c r="R39" s="113"/>
      <c r="S39" s="113"/>
      <c r="T39" s="113"/>
      <c r="U39" s="113"/>
      <c r="V39" s="113"/>
      <c r="W39" s="113"/>
      <c r="X39" s="113"/>
      <c r="Y39" s="113"/>
      <c r="Z39" s="113"/>
      <c r="AA39" s="113"/>
      <c r="AB39" s="113"/>
      <c r="AC39" s="113"/>
    </row>
    <row r="40" spans="2:29" ht="13.25" customHeight="1">
      <c r="B40" s="254"/>
      <c r="C40" s="254"/>
      <c r="D40" s="254"/>
      <c r="E40" s="254"/>
      <c r="F40" s="254"/>
      <c r="G40" s="254"/>
      <c r="H40" s="254"/>
      <c r="I40" s="254"/>
      <c r="J40" s="254"/>
      <c r="K40" s="254"/>
      <c r="L40" s="254"/>
      <c r="M40" s="254"/>
      <c r="N40" s="254"/>
      <c r="O40" s="254"/>
      <c r="R40" s="113"/>
      <c r="S40" s="113"/>
      <c r="T40" s="113"/>
      <c r="U40" s="113"/>
      <c r="V40" s="113"/>
      <c r="W40" s="113"/>
      <c r="X40" s="113"/>
      <c r="Y40" s="113"/>
      <c r="Z40" s="113"/>
      <c r="AA40" s="113"/>
      <c r="AB40" s="113"/>
      <c r="AC40" s="113"/>
    </row>
    <row r="41" spans="2:29" ht="13.25" customHeight="1">
      <c r="B41" s="254"/>
      <c r="C41" s="254"/>
      <c r="D41" s="254"/>
      <c r="E41" s="254"/>
      <c r="F41" s="254"/>
      <c r="G41" s="254"/>
      <c r="H41" s="254"/>
      <c r="I41" s="254"/>
      <c r="J41" s="254"/>
      <c r="K41" s="254"/>
      <c r="L41" s="254"/>
      <c r="M41" s="254"/>
      <c r="N41" s="254"/>
      <c r="O41" s="254"/>
      <c r="R41" s="113"/>
      <c r="S41" s="113"/>
      <c r="T41" s="113"/>
      <c r="U41" s="113"/>
      <c r="V41" s="113"/>
      <c r="W41" s="113"/>
      <c r="X41" s="113"/>
      <c r="Y41" s="113"/>
      <c r="Z41" s="113"/>
      <c r="AA41" s="113"/>
      <c r="AB41" s="113"/>
      <c r="AC41" s="113"/>
    </row>
    <row r="42" spans="2:29" ht="13.25" customHeight="1">
      <c r="B42" s="159"/>
      <c r="C42" s="159"/>
      <c r="D42" s="159"/>
      <c r="E42" s="159"/>
      <c r="F42" s="159"/>
      <c r="G42" s="159"/>
      <c r="H42" s="159"/>
      <c r="I42" s="159"/>
      <c r="J42" s="159"/>
      <c r="K42" s="159"/>
      <c r="L42" s="159"/>
      <c r="M42" s="159"/>
      <c r="N42" s="159"/>
      <c r="O42" s="159"/>
      <c r="R42" s="113"/>
      <c r="S42" s="113"/>
      <c r="T42" s="113"/>
      <c r="U42" s="113"/>
      <c r="V42" s="113"/>
      <c r="W42" s="113"/>
      <c r="X42" s="113"/>
      <c r="Y42" s="113"/>
      <c r="Z42" s="113"/>
      <c r="AA42" s="113"/>
      <c r="AB42" s="113"/>
      <c r="AC42" s="113"/>
    </row>
    <row r="43" spans="2:29" ht="13.25" customHeight="1">
      <c r="B43" s="259" t="str">
        <f>IF(B21=" "," ",IF(B21="2.  Comparable Market Analysis (CMA)",B21&amp;":",IF(B21="2.  Neighborhood Appreciation",B21&amp;":",IF(B21="2.  Technical Analysis",B21&amp;":",IF(B21="2.  Internet Estimates",B21&amp;":"," ")))))</f>
        <v>2.  Neighborhood Appreciation:</v>
      </c>
      <c r="C43" s="259"/>
      <c r="D43" s="259"/>
      <c r="E43" s="259"/>
      <c r="F43" s="259"/>
      <c r="G43" s="259"/>
      <c r="H43" s="259"/>
      <c r="I43" s="259"/>
      <c r="J43" s="259"/>
      <c r="K43" s="259"/>
      <c r="L43" s="259"/>
      <c r="M43" s="259"/>
      <c r="N43" s="259"/>
      <c r="O43" s="259"/>
      <c r="R43" s="113"/>
      <c r="S43" s="113"/>
      <c r="T43" s="113"/>
      <c r="U43" s="113"/>
      <c r="V43" s="113"/>
      <c r="W43" s="113"/>
      <c r="X43" s="113"/>
      <c r="Y43" s="113"/>
      <c r="Z43" s="113"/>
      <c r="AA43" s="113"/>
      <c r="AB43" s="113"/>
      <c r="AC43" s="113"/>
    </row>
    <row r="44" spans="2:29" ht="13.25" customHeight="1">
      <c r="B44" s="259"/>
      <c r="C44" s="259"/>
      <c r="D44" s="259"/>
      <c r="E44" s="259"/>
      <c r="F44" s="259"/>
      <c r="G44" s="259"/>
      <c r="H44" s="259"/>
      <c r="I44" s="259"/>
      <c r="J44" s="259"/>
      <c r="K44" s="259"/>
      <c r="L44" s="259"/>
      <c r="M44" s="259"/>
      <c r="N44" s="259"/>
      <c r="O44" s="259"/>
      <c r="R44" s="113"/>
      <c r="S44" s="113"/>
      <c r="T44" s="113"/>
      <c r="U44" s="113"/>
      <c r="V44" s="113"/>
      <c r="W44" s="113"/>
      <c r="X44" s="113"/>
      <c r="Y44" s="113"/>
      <c r="Z44" s="113"/>
      <c r="AA44" s="113"/>
      <c r="AB44" s="113"/>
      <c r="AC44" s="113"/>
    </row>
    <row r="45" spans="2:29" ht="13.25" customHeight="1">
      <c r="B45" s="254" t="str">
        <f>IF(B43="2.  Comparable Market Analysis (CMA):", Input!B67, IF(B43="2.  Neighborhood Appreciation:", Input!B68, IF(B43="2.  Technical Analysis:", Input!B69, IF(B43="2.  Internet Estimates:", Input!B68," "))))</f>
        <v>This method assesses multiple past sales in the subject property's subdivision, adjoining streets, or in a several-block radius to determine the average annual appreciation or depreciation in property values in the area.  Appreciation or depreciation is defined as a change in value over time, and can be due to a number of factors such as new roadways, new access to shopping centers, or a change in the average price of homes being built in the area.  To arrive at an annual percentage increase or decrease, I look at several homes that have sold at least twice in the past ten years.  I compare the two sale prices and sale dates to arrive at an estimate of the change in each home's market value.  I then apply the average change in value for all the homes sampled to estimate a change in value for the subject property since the date it was purchased.</v>
      </c>
      <c r="C45" s="254"/>
      <c r="D45" s="254"/>
      <c r="E45" s="254"/>
      <c r="F45" s="254"/>
      <c r="G45" s="254"/>
      <c r="H45" s="254"/>
      <c r="I45" s="254"/>
      <c r="J45" s="254"/>
      <c r="K45" s="254"/>
      <c r="L45" s="254"/>
      <c r="M45" s="254"/>
      <c r="N45" s="254"/>
      <c r="O45" s="254"/>
      <c r="R45" s="113"/>
      <c r="S45" s="113"/>
      <c r="T45" s="113"/>
      <c r="U45" s="113"/>
      <c r="V45" s="113"/>
      <c r="W45" s="113"/>
      <c r="X45" s="113"/>
      <c r="Y45" s="113"/>
      <c r="Z45" s="113"/>
      <c r="AA45" s="113"/>
      <c r="AB45" s="113"/>
      <c r="AC45" s="113"/>
    </row>
    <row r="46" spans="2:29" ht="13.25" customHeight="1">
      <c r="B46" s="254"/>
      <c r="C46" s="254"/>
      <c r="D46" s="254"/>
      <c r="E46" s="254"/>
      <c r="F46" s="254"/>
      <c r="G46" s="254"/>
      <c r="H46" s="254"/>
      <c r="I46" s="254"/>
      <c r="J46" s="254"/>
      <c r="K46" s="254"/>
      <c r="L46" s="254"/>
      <c r="M46" s="254"/>
      <c r="N46" s="254"/>
      <c r="O46" s="254"/>
      <c r="R46" s="113"/>
      <c r="S46" s="113"/>
      <c r="T46" s="113"/>
      <c r="U46" s="113"/>
      <c r="V46" s="113"/>
      <c r="W46" s="113"/>
      <c r="X46" s="113"/>
      <c r="Y46" s="113"/>
      <c r="Z46" s="113"/>
      <c r="AA46" s="113"/>
      <c r="AB46" s="113"/>
      <c r="AC46" s="113"/>
    </row>
    <row r="47" spans="2:29" ht="13.25" customHeight="1">
      <c r="B47" s="254"/>
      <c r="C47" s="254"/>
      <c r="D47" s="254"/>
      <c r="E47" s="254"/>
      <c r="F47" s="254"/>
      <c r="G47" s="254"/>
      <c r="H47" s="254"/>
      <c r="I47" s="254"/>
      <c r="J47" s="254"/>
      <c r="K47" s="254"/>
      <c r="L47" s="254"/>
      <c r="M47" s="254"/>
      <c r="N47" s="254"/>
      <c r="O47" s="254"/>
      <c r="R47" s="113"/>
      <c r="S47" s="113"/>
      <c r="T47" s="113"/>
      <c r="U47" s="113"/>
      <c r="V47" s="113"/>
      <c r="W47" s="113"/>
      <c r="X47" s="113"/>
      <c r="Y47" s="113"/>
      <c r="Z47" s="113"/>
      <c r="AA47" s="113"/>
      <c r="AB47" s="113"/>
      <c r="AC47" s="113"/>
    </row>
    <row r="48" spans="2:29">
      <c r="B48" s="254"/>
      <c r="C48" s="254"/>
      <c r="D48" s="254"/>
      <c r="E48" s="254"/>
      <c r="F48" s="254"/>
      <c r="G48" s="254"/>
      <c r="H48" s="254"/>
      <c r="I48" s="254"/>
      <c r="J48" s="254"/>
      <c r="K48" s="254"/>
      <c r="L48" s="254"/>
      <c r="M48" s="254"/>
      <c r="N48" s="254"/>
      <c r="O48" s="254"/>
      <c r="R48" s="113"/>
      <c r="S48" s="113"/>
      <c r="T48" s="113"/>
      <c r="U48" s="113"/>
      <c r="V48" s="113"/>
      <c r="W48" s="113"/>
      <c r="X48" s="113"/>
      <c r="Y48" s="113"/>
      <c r="Z48" s="113"/>
      <c r="AA48" s="113"/>
      <c r="AB48" s="113"/>
      <c r="AC48" s="113"/>
    </row>
    <row r="49" spans="2:29">
      <c r="B49" s="254"/>
      <c r="C49" s="254"/>
      <c r="D49" s="254"/>
      <c r="E49" s="254"/>
      <c r="F49" s="254"/>
      <c r="G49" s="254"/>
      <c r="H49" s="254"/>
      <c r="I49" s="254"/>
      <c r="J49" s="254"/>
      <c r="K49" s="254"/>
      <c r="L49" s="254"/>
      <c r="M49" s="254"/>
      <c r="N49" s="254"/>
      <c r="O49" s="254"/>
      <c r="R49" s="113"/>
      <c r="S49" s="113"/>
      <c r="T49" s="113"/>
      <c r="U49" s="113"/>
      <c r="V49" s="113"/>
      <c r="W49" s="113"/>
      <c r="X49" s="113"/>
      <c r="Y49" s="113"/>
      <c r="Z49" s="113"/>
      <c r="AA49" s="113"/>
      <c r="AB49" s="113"/>
      <c r="AC49" s="113"/>
    </row>
    <row r="50" spans="2:29" ht="13.25" customHeight="1">
      <c r="B50" s="254"/>
      <c r="C50" s="254"/>
      <c r="D50" s="254"/>
      <c r="E50" s="254"/>
      <c r="F50" s="254"/>
      <c r="G50" s="254"/>
      <c r="H50" s="254"/>
      <c r="I50" s="254"/>
      <c r="J50" s="254"/>
      <c r="K50" s="254"/>
      <c r="L50" s="254"/>
      <c r="M50" s="254"/>
      <c r="N50" s="254"/>
      <c r="O50" s="254"/>
      <c r="R50" s="113"/>
      <c r="S50" s="113"/>
      <c r="T50" s="113"/>
      <c r="U50" s="113"/>
      <c r="V50" s="113"/>
      <c r="W50" s="113"/>
      <c r="X50" s="113"/>
      <c r="Y50" s="113"/>
      <c r="Z50" s="113"/>
      <c r="AA50" s="113"/>
      <c r="AB50" s="113"/>
      <c r="AC50" s="113"/>
    </row>
    <row r="51" spans="2:29" ht="13.25" customHeight="1">
      <c r="B51" s="254"/>
      <c r="C51" s="254"/>
      <c r="D51" s="254"/>
      <c r="E51" s="254"/>
      <c r="F51" s="254"/>
      <c r="G51" s="254"/>
      <c r="H51" s="254"/>
      <c r="I51" s="254"/>
      <c r="J51" s="254"/>
      <c r="K51" s="254"/>
      <c r="L51" s="254"/>
      <c r="M51" s="254"/>
      <c r="N51" s="254"/>
      <c r="O51" s="254"/>
      <c r="R51" s="113"/>
      <c r="S51" s="113"/>
      <c r="T51" s="113"/>
      <c r="U51" s="113"/>
      <c r="V51" s="113"/>
      <c r="W51" s="113"/>
      <c r="X51" s="113"/>
      <c r="Y51" s="113"/>
      <c r="Z51" s="113"/>
      <c r="AA51" s="113"/>
      <c r="AB51" s="113"/>
      <c r="AC51" s="113"/>
    </row>
    <row r="52" spans="2:29" ht="13.25" customHeight="1">
      <c r="B52" s="254"/>
      <c r="C52" s="254"/>
      <c r="D52" s="254"/>
      <c r="E52" s="254"/>
      <c r="F52" s="254"/>
      <c r="G52" s="254"/>
      <c r="H52" s="254"/>
      <c r="I52" s="254"/>
      <c r="J52" s="254"/>
      <c r="K52" s="254"/>
      <c r="L52" s="254"/>
      <c r="M52" s="254"/>
      <c r="N52" s="254"/>
      <c r="O52" s="254"/>
      <c r="R52" s="113"/>
      <c r="S52" s="113"/>
      <c r="T52" s="113"/>
      <c r="U52" s="113"/>
      <c r="V52" s="113"/>
      <c r="W52" s="113"/>
      <c r="X52" s="113"/>
      <c r="Y52" s="113"/>
      <c r="Z52" s="113"/>
      <c r="AA52" s="113"/>
      <c r="AB52" s="113"/>
      <c r="AC52" s="113"/>
    </row>
    <row r="53" spans="2:29" ht="13.25" customHeight="1">
      <c r="B53" s="254"/>
      <c r="C53" s="254"/>
      <c r="D53" s="254"/>
      <c r="E53" s="254"/>
      <c r="F53" s="254"/>
      <c r="G53" s="254"/>
      <c r="H53" s="254"/>
      <c r="I53" s="254"/>
      <c r="J53" s="254"/>
      <c r="K53" s="254"/>
      <c r="L53" s="254"/>
      <c r="M53" s="254"/>
      <c r="N53" s="254"/>
      <c r="O53" s="254"/>
      <c r="R53" s="113"/>
      <c r="S53" s="113"/>
      <c r="T53" s="113"/>
      <c r="U53" s="113"/>
      <c r="V53" s="113"/>
      <c r="W53" s="113"/>
      <c r="X53" s="113"/>
      <c r="Y53" s="113"/>
      <c r="Z53" s="113"/>
      <c r="AA53" s="113"/>
      <c r="AB53" s="113"/>
      <c r="AC53" s="113"/>
    </row>
    <row r="54" spans="2:29" ht="13.25" customHeight="1">
      <c r="B54" s="254"/>
      <c r="C54" s="254"/>
      <c r="D54" s="254"/>
      <c r="E54" s="254"/>
      <c r="F54" s="254"/>
      <c r="G54" s="254"/>
      <c r="H54" s="254"/>
      <c r="I54" s="254"/>
      <c r="J54" s="254"/>
      <c r="K54" s="254"/>
      <c r="L54" s="254"/>
      <c r="M54" s="254"/>
      <c r="N54" s="254"/>
      <c r="O54" s="254"/>
      <c r="R54" s="113"/>
      <c r="S54" s="113"/>
      <c r="T54" s="113"/>
      <c r="U54" s="113"/>
      <c r="V54" s="113"/>
      <c r="W54" s="113"/>
      <c r="X54" s="113"/>
      <c r="Y54" s="113"/>
      <c r="Z54" s="113"/>
      <c r="AA54" s="113"/>
      <c r="AB54" s="113"/>
      <c r="AC54" s="113"/>
    </row>
    <row r="55" spans="2:29" ht="13.25" customHeight="1">
      <c r="B55" s="254"/>
      <c r="C55" s="254"/>
      <c r="D55" s="254"/>
      <c r="E55" s="254"/>
      <c r="F55" s="254"/>
      <c r="G55" s="254"/>
      <c r="H55" s="254"/>
      <c r="I55" s="254"/>
      <c r="J55" s="254"/>
      <c r="K55" s="254"/>
      <c r="L55" s="254"/>
      <c r="M55" s="254"/>
      <c r="N55" s="254"/>
      <c r="O55" s="254"/>
      <c r="R55" s="113"/>
      <c r="S55" s="113"/>
      <c r="T55" s="113"/>
      <c r="U55" s="113"/>
      <c r="V55" s="113"/>
      <c r="W55" s="113"/>
      <c r="X55" s="113"/>
      <c r="Y55" s="113"/>
      <c r="Z55" s="113"/>
      <c r="AA55" s="113"/>
      <c r="AB55" s="113"/>
      <c r="AC55" s="113"/>
    </row>
    <row r="56" spans="2:29" ht="13.25" customHeight="1">
      <c r="B56" s="254"/>
      <c r="C56" s="254"/>
      <c r="D56" s="254"/>
      <c r="E56" s="254"/>
      <c r="F56" s="254"/>
      <c r="G56" s="254"/>
      <c r="H56" s="254"/>
      <c r="I56" s="254"/>
      <c r="J56" s="254"/>
      <c r="K56" s="254"/>
      <c r="L56" s="254"/>
      <c r="M56" s="254"/>
      <c r="N56" s="254"/>
      <c r="O56" s="254"/>
      <c r="R56" s="113"/>
      <c r="S56" s="113"/>
      <c r="T56" s="113"/>
      <c r="U56" s="113"/>
      <c r="V56" s="113"/>
      <c r="W56" s="113"/>
      <c r="X56" s="113"/>
      <c r="Y56" s="113"/>
      <c r="Z56" s="113"/>
      <c r="AA56" s="113"/>
      <c r="AB56" s="113"/>
      <c r="AC56" s="113"/>
    </row>
    <row r="57" spans="2:29" ht="13.25" customHeight="1">
      <c r="B57" s="159"/>
      <c r="C57" s="159"/>
      <c r="D57" s="159"/>
      <c r="E57" s="159"/>
      <c r="F57" s="159"/>
      <c r="G57" s="159"/>
      <c r="H57" s="159"/>
      <c r="I57" s="159"/>
      <c r="J57" s="159"/>
      <c r="K57" s="159"/>
      <c r="L57" s="159"/>
      <c r="M57" s="159"/>
      <c r="N57" s="159"/>
      <c r="O57" s="159"/>
      <c r="R57" s="113"/>
      <c r="S57" s="113"/>
      <c r="T57" s="113"/>
      <c r="U57" s="113"/>
      <c r="V57" s="113"/>
      <c r="W57" s="113"/>
      <c r="X57" s="113"/>
      <c r="Y57" s="113"/>
      <c r="Z57" s="113"/>
      <c r="AA57" s="113"/>
      <c r="AB57" s="113"/>
      <c r="AC57" s="113"/>
    </row>
    <row r="58" spans="2:29" ht="13.25" customHeight="1">
      <c r="B58" s="159"/>
      <c r="C58" s="159"/>
      <c r="D58" s="159"/>
      <c r="E58" s="159"/>
      <c r="F58" s="159"/>
      <c r="G58" s="159"/>
      <c r="H58" s="159"/>
      <c r="I58" s="159"/>
      <c r="J58" s="159"/>
      <c r="K58" s="159"/>
      <c r="L58" s="159"/>
      <c r="M58" s="159"/>
      <c r="N58" s="159"/>
      <c r="O58" s="159"/>
      <c r="R58" s="113"/>
      <c r="S58" s="113"/>
      <c r="T58" s="113"/>
      <c r="U58" s="113"/>
      <c r="V58" s="113"/>
      <c r="W58" s="113"/>
      <c r="X58" s="113"/>
      <c r="Y58" s="113"/>
      <c r="Z58" s="113"/>
      <c r="AA58" s="113"/>
      <c r="AB58" s="113"/>
      <c r="AC58" s="113"/>
    </row>
    <row r="59" spans="2:29" ht="13.25" customHeight="1">
      <c r="B59" s="159"/>
      <c r="C59" s="159"/>
      <c r="D59" s="159"/>
      <c r="E59" s="159"/>
      <c r="F59" s="159"/>
      <c r="G59" s="159"/>
      <c r="H59" s="159"/>
      <c r="I59" s="159"/>
      <c r="J59" s="159"/>
      <c r="K59" s="159"/>
      <c r="L59" s="159"/>
      <c r="M59" s="159"/>
      <c r="N59" s="159"/>
      <c r="O59" s="159"/>
      <c r="R59" s="113"/>
      <c r="S59" s="113"/>
      <c r="T59" s="113"/>
      <c r="U59" s="113"/>
      <c r="V59" s="113"/>
      <c r="W59" s="113"/>
      <c r="X59" s="113"/>
      <c r="Y59" s="113"/>
      <c r="Z59" s="113"/>
      <c r="AA59" s="113"/>
      <c r="AB59" s="113"/>
      <c r="AC59" s="113"/>
    </row>
    <row r="60" spans="2:29" ht="13.25" customHeight="1">
      <c r="B60" s="159"/>
      <c r="C60" s="159"/>
      <c r="D60" s="159"/>
      <c r="E60" s="159"/>
      <c r="F60" s="159"/>
      <c r="G60" s="159"/>
      <c r="H60" s="159"/>
      <c r="I60" s="159"/>
      <c r="J60" s="159"/>
      <c r="K60" s="159"/>
      <c r="L60" s="159"/>
      <c r="M60" s="159"/>
      <c r="N60" s="159"/>
      <c r="O60" s="159"/>
      <c r="R60" s="113"/>
      <c r="S60" s="113"/>
      <c r="T60" s="113"/>
      <c r="U60" s="113"/>
      <c r="V60" s="113"/>
      <c r="W60" s="113"/>
      <c r="X60" s="113"/>
      <c r="Y60" s="113"/>
      <c r="Z60" s="113"/>
      <c r="AA60" s="113"/>
      <c r="AB60" s="113"/>
      <c r="AC60" s="113"/>
    </row>
    <row r="61" spans="2:29" ht="13.25" customHeight="1">
      <c r="B61" s="159"/>
      <c r="C61" s="159"/>
      <c r="D61" s="159"/>
      <c r="E61" s="159"/>
      <c r="F61" s="159"/>
      <c r="G61" s="159"/>
      <c r="H61" s="159"/>
      <c r="I61" s="159"/>
      <c r="J61" s="159"/>
      <c r="K61" s="159"/>
      <c r="L61" s="159"/>
      <c r="M61" s="159"/>
      <c r="N61" s="159"/>
      <c r="O61" s="159"/>
      <c r="R61" s="113"/>
      <c r="S61" s="113"/>
      <c r="T61" s="113"/>
      <c r="U61" s="113"/>
      <c r="V61" s="113"/>
      <c r="W61" s="113"/>
      <c r="X61" s="113"/>
      <c r="Y61" s="113"/>
      <c r="Z61" s="113"/>
      <c r="AA61" s="113"/>
      <c r="AB61" s="113"/>
      <c r="AC61" s="113"/>
    </row>
    <row r="62" spans="2:29">
      <c r="B62" s="160"/>
      <c r="C62" s="160"/>
      <c r="D62" s="160"/>
      <c r="E62" s="160"/>
      <c r="F62" s="160"/>
      <c r="G62" s="160"/>
      <c r="H62" s="160"/>
      <c r="I62" s="160"/>
      <c r="J62" s="160"/>
      <c r="K62" s="160"/>
      <c r="L62" s="160"/>
      <c r="M62" s="160"/>
      <c r="N62" s="160"/>
      <c r="O62" s="160"/>
      <c r="R62" s="113"/>
      <c r="S62" s="113"/>
      <c r="T62" s="113"/>
      <c r="U62" s="113"/>
      <c r="V62" s="113"/>
      <c r="W62" s="113"/>
      <c r="X62" s="113"/>
      <c r="Y62" s="113"/>
      <c r="Z62" s="113"/>
      <c r="AA62" s="113"/>
      <c r="AB62" s="113"/>
      <c r="AC62" s="113"/>
    </row>
    <row r="63" spans="2:29">
      <c r="B63" s="2"/>
      <c r="C63" s="2"/>
      <c r="D63" s="2"/>
      <c r="E63" s="2"/>
      <c r="F63" s="2"/>
      <c r="G63" s="2"/>
      <c r="H63" s="2"/>
      <c r="I63" s="2"/>
      <c r="J63" s="2"/>
      <c r="K63" s="2"/>
      <c r="L63" s="2"/>
      <c r="M63" s="2"/>
      <c r="N63" s="2"/>
      <c r="O63" s="2"/>
      <c r="R63" s="113"/>
      <c r="S63" s="113"/>
      <c r="T63" s="113"/>
      <c r="U63" s="113"/>
      <c r="V63" s="113"/>
      <c r="W63" s="113"/>
      <c r="X63" s="113"/>
      <c r="Y63" s="113"/>
      <c r="Z63" s="113"/>
      <c r="AA63" s="113"/>
      <c r="AB63" s="113"/>
      <c r="AC63" s="113"/>
    </row>
    <row r="64" spans="2:29">
      <c r="B64" s="2"/>
      <c r="C64" s="2"/>
      <c r="D64" s="2"/>
      <c r="E64" s="2"/>
      <c r="F64" s="2"/>
      <c r="G64" s="2"/>
      <c r="H64" s="2"/>
      <c r="I64" s="2"/>
      <c r="J64" s="2"/>
      <c r="K64" s="2"/>
      <c r="L64" s="2"/>
      <c r="M64" s="2"/>
      <c r="N64" s="2"/>
      <c r="O64" s="2"/>
      <c r="R64" s="113"/>
      <c r="S64" s="113"/>
      <c r="T64" s="113"/>
      <c r="U64" s="113"/>
      <c r="V64" s="113"/>
      <c r="W64" s="113"/>
      <c r="X64" s="113"/>
      <c r="Y64" s="113"/>
      <c r="Z64" s="113"/>
      <c r="AA64" s="113"/>
      <c r="AB64" s="113"/>
      <c r="AC64" s="113"/>
    </row>
    <row r="65" spans="2:29">
      <c r="B65" s="2"/>
      <c r="C65" s="2"/>
      <c r="D65" s="2"/>
      <c r="E65" s="2"/>
      <c r="F65" s="2"/>
      <c r="G65" s="2"/>
      <c r="H65" s="2"/>
      <c r="I65" s="2"/>
      <c r="J65" s="2"/>
      <c r="K65" s="2"/>
      <c r="L65" s="2"/>
      <c r="M65" s="2"/>
      <c r="N65" s="2"/>
      <c r="O65" s="2"/>
      <c r="R65" s="113"/>
      <c r="S65" s="113"/>
      <c r="T65" s="113"/>
      <c r="U65" s="113"/>
      <c r="V65" s="113"/>
      <c r="W65" s="113"/>
      <c r="X65" s="113"/>
      <c r="Y65" s="113"/>
      <c r="Z65" s="113"/>
      <c r="AA65" s="113"/>
      <c r="AB65" s="113"/>
      <c r="AC65" s="113"/>
    </row>
    <row r="66" spans="2:29" ht="12" customHeight="1">
      <c r="B66" s="2"/>
      <c r="C66" s="2"/>
      <c r="D66" s="2"/>
      <c r="E66" s="2"/>
      <c r="F66" s="2"/>
      <c r="G66" s="2"/>
      <c r="H66" s="2"/>
      <c r="I66" s="2"/>
      <c r="J66" s="2"/>
      <c r="K66" s="2"/>
      <c r="L66" s="2"/>
      <c r="M66" s="2"/>
      <c r="N66" s="2"/>
      <c r="O66" s="2"/>
      <c r="R66" s="113"/>
      <c r="S66" s="113"/>
      <c r="T66" s="113"/>
      <c r="U66" s="113"/>
      <c r="V66" s="113"/>
      <c r="W66" s="113"/>
      <c r="X66" s="113"/>
      <c r="Y66" s="113"/>
      <c r="Z66" s="113"/>
      <c r="AA66" s="113"/>
      <c r="AB66" s="113"/>
      <c r="AC66" s="113"/>
    </row>
    <row r="67" spans="2:29">
      <c r="B67" s="255" t="str">
        <f>Input!$B6&amp;", "&amp;Input!$B7</f>
        <v>Matthew McKenna, March 26th 2014</v>
      </c>
      <c r="C67" s="255"/>
      <c r="D67" s="255"/>
      <c r="E67" s="255"/>
      <c r="F67" s="255"/>
      <c r="G67" s="255"/>
      <c r="H67" s="255"/>
      <c r="I67" s="255"/>
      <c r="J67" s="255"/>
      <c r="K67" s="255"/>
      <c r="L67" s="255"/>
      <c r="M67" s="255"/>
      <c r="N67" s="255"/>
      <c r="O67" s="255"/>
      <c r="R67" s="113"/>
      <c r="S67" s="113"/>
      <c r="T67" s="113"/>
      <c r="U67" s="113"/>
      <c r="V67" s="113"/>
      <c r="W67" s="113"/>
      <c r="X67" s="113"/>
      <c r="Y67" s="113"/>
      <c r="Z67" s="113"/>
      <c r="AA67" s="113"/>
      <c r="AB67" s="113"/>
      <c r="AC67" s="113"/>
    </row>
    <row r="68" spans="2:29">
      <c r="B68" s="255"/>
      <c r="C68" s="255"/>
      <c r="D68" s="255"/>
      <c r="E68" s="255"/>
      <c r="F68" s="255"/>
      <c r="G68" s="255"/>
      <c r="H68" s="255"/>
      <c r="I68" s="255"/>
      <c r="J68" s="255"/>
      <c r="K68" s="255"/>
      <c r="L68" s="255"/>
      <c r="M68" s="255"/>
      <c r="N68" s="255"/>
      <c r="O68" s="255"/>
      <c r="R68" s="113"/>
      <c r="S68" s="113"/>
      <c r="T68" s="113"/>
      <c r="U68" s="113"/>
      <c r="V68" s="113"/>
      <c r="W68" s="113"/>
      <c r="X68" s="113"/>
      <c r="Y68" s="113"/>
      <c r="Z68" s="113"/>
      <c r="AA68" s="113"/>
      <c r="AB68" s="113"/>
      <c r="AC68" s="113"/>
    </row>
    <row r="69" spans="2:29">
      <c r="R69" s="113"/>
      <c r="S69" s="113"/>
      <c r="T69" s="113"/>
      <c r="U69" s="113"/>
      <c r="V69" s="113"/>
      <c r="W69" s="113"/>
      <c r="X69" s="113"/>
      <c r="Y69" s="113"/>
      <c r="Z69" s="113"/>
      <c r="AA69" s="113"/>
      <c r="AB69" s="113"/>
      <c r="AC69" s="113"/>
    </row>
    <row r="70" spans="2:29">
      <c r="R70" s="113"/>
      <c r="S70" s="113"/>
      <c r="T70" s="113"/>
      <c r="U70" s="113"/>
      <c r="V70" s="113"/>
      <c r="W70" s="113"/>
      <c r="X70" s="113"/>
      <c r="Y70" s="113"/>
      <c r="Z70" s="113"/>
      <c r="AA70" s="113"/>
      <c r="AB70" s="113"/>
      <c r="AC70" s="113"/>
    </row>
  </sheetData>
  <mergeCells count="14">
    <mergeCell ref="C4:N5"/>
    <mergeCell ref="B8:O9"/>
    <mergeCell ref="B10:O18"/>
    <mergeCell ref="B20:G20"/>
    <mergeCell ref="B21:G21"/>
    <mergeCell ref="B22:G22"/>
    <mergeCell ref="B45:O56"/>
    <mergeCell ref="B67:O68"/>
    <mergeCell ref="B23:G23"/>
    <mergeCell ref="B25:O26"/>
    <mergeCell ref="B27:O31"/>
    <mergeCell ref="B33:O34"/>
    <mergeCell ref="B35:O41"/>
    <mergeCell ref="B43:O44"/>
  </mergeCells>
  <pageMargins left="0.32" right="0.19" top="0.5" bottom="0.5" header="0.5" footer="5"/>
  <pageSetup scale="80" orientation="portrait"/>
  <drawing r:id="rId1"/>
  <extLst>
    <ext xmlns:x14="http://schemas.microsoft.com/office/spreadsheetml/2009/9/main" uri="{CCE6A557-97BC-4b89-ADB6-D9C93CAAB3DF}">
      <x14:dataValidations xmlns:xm="http://schemas.microsoft.com/office/excel/2006/main" count="4">
        <x14:dataValidation type="list" allowBlank="1" showInputMessage="1" showErrorMessage="1">
          <x14:formula1>
            <xm:f>Input!$A$62:$A$66</xm:f>
          </x14:formula1>
          <xm:sqref>B20:G20</xm:sqref>
        </x14:dataValidation>
        <x14:dataValidation type="list" allowBlank="1" showInputMessage="1" showErrorMessage="1">
          <x14:formula1>
            <xm:f>Input!$E$62:$E$66</xm:f>
          </x14:formula1>
          <xm:sqref>B21:G21</xm:sqref>
        </x14:dataValidation>
        <x14:dataValidation type="list" allowBlank="1" showInputMessage="1" showErrorMessage="1">
          <x14:formula1>
            <xm:f>Input!$I$62:$I$66</xm:f>
          </x14:formula1>
          <xm:sqref>B22:G22</xm:sqref>
        </x14:dataValidation>
        <x14:dataValidation type="list" allowBlank="1" showInputMessage="1" showErrorMessage="1">
          <x14:formula1>
            <xm:f>Input!$M$62:$M$66</xm:f>
          </x14:formula1>
          <xm:sqref>B23:G23</xm:sqref>
        </x14:dataValidation>
      </x14:dataValidations>
    </ex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enableFormatConditionsCalculation="0">
    <tabColor indexed="13"/>
  </sheetPr>
  <dimension ref="B3:R70"/>
  <sheetViews>
    <sheetView view="pageBreakPreview" topLeftCell="B1" zoomScale="60" zoomScaleNormal="75" zoomScalePageLayoutView="75" workbookViewId="0">
      <selection activeCell="B66" sqref="B66:O67"/>
    </sheetView>
  </sheetViews>
  <sheetFormatPr baseColWidth="10" defaultColWidth="8.83203125" defaultRowHeight="12" x14ac:dyDescent="0"/>
  <cols>
    <col min="1" max="2" width="4.5" customWidth="1"/>
    <col min="15" max="16" width="4.5" customWidth="1"/>
  </cols>
  <sheetData>
    <row r="3" spans="2:18">
      <c r="B3" s="2"/>
      <c r="C3" s="2"/>
      <c r="D3" s="2"/>
      <c r="E3" s="2"/>
      <c r="F3" s="2"/>
      <c r="G3" s="2"/>
      <c r="H3" s="2"/>
      <c r="I3" s="2"/>
      <c r="J3" s="2"/>
      <c r="K3" s="2"/>
      <c r="L3" s="2"/>
      <c r="M3" s="2"/>
      <c r="N3" s="2"/>
      <c r="O3" s="2"/>
    </row>
    <row r="4" spans="2:18">
      <c r="B4" s="2"/>
      <c r="C4" s="260" t="str">
        <f>Input!$A9&amp;" Overview"</f>
        <v>Equity Evaluation Overview</v>
      </c>
      <c r="D4" s="260"/>
      <c r="E4" s="260"/>
      <c r="F4" s="260"/>
      <c r="G4" s="260"/>
      <c r="H4" s="260"/>
      <c r="I4" s="260"/>
      <c r="J4" s="260"/>
      <c r="K4" s="260"/>
      <c r="L4" s="260"/>
      <c r="M4" s="260"/>
      <c r="N4" s="260"/>
      <c r="O4" s="2"/>
    </row>
    <row r="5" spans="2:18">
      <c r="B5" s="2"/>
      <c r="C5" s="260"/>
      <c r="D5" s="260"/>
      <c r="E5" s="260"/>
      <c r="F5" s="260"/>
      <c r="G5" s="260"/>
      <c r="H5" s="260"/>
      <c r="I5" s="260"/>
      <c r="J5" s="260"/>
      <c r="K5" s="260"/>
      <c r="L5" s="260"/>
      <c r="M5" s="260"/>
      <c r="N5" s="260"/>
      <c r="O5" s="2"/>
    </row>
    <row r="6" spans="2:18">
      <c r="B6" s="2"/>
      <c r="C6" s="2"/>
      <c r="D6" s="2"/>
      <c r="E6" s="2"/>
      <c r="F6" s="2"/>
      <c r="G6" s="2"/>
      <c r="H6" s="2"/>
      <c r="I6" s="2"/>
      <c r="J6" s="2"/>
      <c r="K6" s="2"/>
      <c r="L6" s="2"/>
      <c r="M6" s="2"/>
      <c r="N6" s="2"/>
      <c r="O6" s="2"/>
    </row>
    <row r="7" spans="2:18">
      <c r="B7" s="2"/>
      <c r="C7" s="2"/>
      <c r="D7" s="2"/>
      <c r="E7" s="2"/>
      <c r="F7" s="2"/>
      <c r="G7" s="2"/>
      <c r="H7" s="2"/>
      <c r="I7" s="2"/>
      <c r="J7" s="2"/>
      <c r="K7" s="2"/>
      <c r="L7" s="2"/>
      <c r="M7" s="2"/>
      <c r="N7" s="2"/>
      <c r="O7" s="2"/>
    </row>
    <row r="8" spans="2:18">
      <c r="B8" s="256" t="s">
        <v>63</v>
      </c>
      <c r="C8" s="257"/>
      <c r="D8" s="257"/>
      <c r="E8" s="257"/>
      <c r="F8" s="257"/>
      <c r="G8" s="257"/>
      <c r="H8" s="257"/>
      <c r="I8" s="257"/>
      <c r="J8" s="257"/>
      <c r="K8" s="257"/>
      <c r="L8" s="257"/>
      <c r="M8" s="257"/>
      <c r="N8" s="257"/>
      <c r="O8" s="257"/>
    </row>
    <row r="9" spans="2:18">
      <c r="B9" s="257"/>
      <c r="C9" s="257"/>
      <c r="D9" s="257"/>
      <c r="E9" s="257"/>
      <c r="F9" s="257"/>
      <c r="G9" s="257"/>
      <c r="H9" s="257"/>
      <c r="I9" s="257"/>
      <c r="J9" s="257"/>
      <c r="K9" s="257"/>
      <c r="L9" s="257"/>
      <c r="M9" s="257"/>
      <c r="N9" s="257"/>
      <c r="O9" s="257"/>
    </row>
    <row r="10" spans="2:18">
      <c r="B10" s="2"/>
      <c r="C10" s="2"/>
      <c r="D10" s="2"/>
      <c r="E10" s="2"/>
      <c r="F10" s="2"/>
      <c r="G10" s="2"/>
      <c r="H10" s="2"/>
      <c r="I10" s="2"/>
      <c r="J10" s="2"/>
      <c r="K10" s="2"/>
      <c r="L10" s="2"/>
      <c r="M10" s="2"/>
      <c r="N10" s="2"/>
      <c r="O10" s="2"/>
    </row>
    <row r="11" spans="2:18">
      <c r="B11" s="259" t="str">
        <f>IF(Overview1!B22=" "," ",IF(Overview1!B22="3.  Comparable Market Analysis (CMA)",Overview1!B22&amp;":",IF(Overview1!B22="3.  Neighborhood Appreciation",Overview1!B22&amp;":",IF(Overview1!B22="3.  Technical Analysis",Overview1!B22&amp;":",IF(Overview1!B22="3.  Internet Estimates",Overview1!B22&amp;":"," ")))))</f>
        <v>3.  Technical Analysis:</v>
      </c>
      <c r="C11" s="259"/>
      <c r="D11" s="259"/>
      <c r="E11" s="259"/>
      <c r="F11" s="259"/>
      <c r="G11" s="259"/>
      <c r="H11" s="259"/>
      <c r="I11" s="259"/>
      <c r="J11" s="259"/>
      <c r="K11" s="259"/>
      <c r="L11" s="259"/>
      <c r="M11" s="259"/>
      <c r="N11" s="259"/>
      <c r="O11" s="259"/>
    </row>
    <row r="12" spans="2:18">
      <c r="B12" s="259"/>
      <c r="C12" s="259"/>
      <c r="D12" s="259"/>
      <c r="E12" s="259"/>
      <c r="F12" s="259"/>
      <c r="G12" s="259"/>
      <c r="H12" s="259"/>
      <c r="I12" s="259"/>
      <c r="J12" s="259"/>
      <c r="K12" s="259"/>
      <c r="L12" s="259"/>
      <c r="M12" s="259"/>
      <c r="N12" s="259"/>
      <c r="O12" s="259"/>
    </row>
    <row r="13" spans="2:18">
      <c r="B13" s="254" t="str">
        <f>IF(B11="3.  Comparable Market Analysis (CMA):", Input!B67, IF(B11="3.  Neighborhood Appreciation:", Input!B68, IF(B11="3.  Technical Analysis:", Input!B69, IF(B11="3.  Internet Estimates:", Input!B70," "))))</f>
        <v>It is a common mistake for home owners or prospective buyers to assume that the assessed value of a home reflects its true value or the price at which it would sell.  Assessed values (sometimes referred to as Market Values) are used primarily for determining property taxes and are typically outdated.  For example, the assessed values for homes in Allegheny County are from assessments conducted in 2001, and may not be reflective of current home values.  Even if outdated, assessed values can be useful in calculating the current value of a home.  Since assessments are typically conducted for all the homes in a given area during the same year, the assessed value for one home can be used for comparison to another home.  My research methodology identifies homes that sold within an area within the past year and compares the prices at which they sold to their assessed values.  For each home, we calculate a percentage ratio of the sold price to the assessed value.  Then I apply the high, low and average percentage ratios from our sample of homes to the subject property's current assessed value to calculate a listing price and a price range.</v>
      </c>
      <c r="C13" s="254"/>
      <c r="D13" s="254"/>
      <c r="E13" s="254"/>
      <c r="F13" s="254"/>
      <c r="G13" s="254"/>
      <c r="H13" s="254"/>
      <c r="I13" s="254"/>
      <c r="J13" s="254"/>
      <c r="K13" s="254"/>
      <c r="L13" s="254"/>
      <c r="M13" s="254"/>
      <c r="N13" s="254"/>
      <c r="O13" s="254"/>
    </row>
    <row r="14" spans="2:18">
      <c r="B14" s="254"/>
      <c r="C14" s="254"/>
      <c r="D14" s="254"/>
      <c r="E14" s="254"/>
      <c r="F14" s="254"/>
      <c r="G14" s="254"/>
      <c r="H14" s="254"/>
      <c r="I14" s="254"/>
      <c r="J14" s="254"/>
      <c r="K14" s="254"/>
      <c r="L14" s="254"/>
      <c r="M14" s="254"/>
      <c r="N14" s="254"/>
      <c r="O14" s="254"/>
      <c r="R14" s="114"/>
    </row>
    <row r="15" spans="2:18">
      <c r="B15" s="254"/>
      <c r="C15" s="254"/>
      <c r="D15" s="254"/>
      <c r="E15" s="254"/>
      <c r="F15" s="254"/>
      <c r="G15" s="254"/>
      <c r="H15" s="254"/>
      <c r="I15" s="254"/>
      <c r="J15" s="254"/>
      <c r="K15" s="254"/>
      <c r="L15" s="254"/>
      <c r="M15" s="254"/>
      <c r="N15" s="254"/>
      <c r="O15" s="254"/>
    </row>
    <row r="16" spans="2:18">
      <c r="B16" s="254"/>
      <c r="C16" s="254"/>
      <c r="D16" s="254"/>
      <c r="E16" s="254"/>
      <c r="F16" s="254"/>
      <c r="G16" s="254"/>
      <c r="H16" s="254"/>
      <c r="I16" s="254"/>
      <c r="J16" s="254"/>
      <c r="K16" s="254"/>
      <c r="L16" s="254"/>
      <c r="M16" s="254"/>
      <c r="N16" s="254"/>
      <c r="O16" s="254"/>
    </row>
    <row r="17" spans="2:15">
      <c r="B17" s="254"/>
      <c r="C17" s="254"/>
      <c r="D17" s="254"/>
      <c r="E17" s="254"/>
      <c r="F17" s="254"/>
      <c r="G17" s="254"/>
      <c r="H17" s="254"/>
      <c r="I17" s="254"/>
      <c r="J17" s="254"/>
      <c r="K17" s="254"/>
      <c r="L17" s="254"/>
      <c r="M17" s="254"/>
      <c r="N17" s="254"/>
      <c r="O17" s="254"/>
    </row>
    <row r="18" spans="2:15">
      <c r="B18" s="254"/>
      <c r="C18" s="254"/>
      <c r="D18" s="254"/>
      <c r="E18" s="254"/>
      <c r="F18" s="254"/>
      <c r="G18" s="254"/>
      <c r="H18" s="254"/>
      <c r="I18" s="254"/>
      <c r="J18" s="254"/>
      <c r="K18" s="254"/>
      <c r="L18" s="254"/>
      <c r="M18" s="254"/>
      <c r="N18" s="254"/>
      <c r="O18" s="254"/>
    </row>
    <row r="19" spans="2:15">
      <c r="B19" s="254"/>
      <c r="C19" s="254"/>
      <c r="D19" s="254"/>
      <c r="E19" s="254"/>
      <c r="F19" s="254"/>
      <c r="G19" s="254"/>
      <c r="H19" s="254"/>
      <c r="I19" s="254"/>
      <c r="J19" s="254"/>
      <c r="K19" s="254"/>
      <c r="L19" s="254"/>
      <c r="M19" s="254"/>
      <c r="N19" s="254"/>
      <c r="O19" s="254"/>
    </row>
    <row r="20" spans="2:15">
      <c r="B20" s="254"/>
      <c r="C20" s="254"/>
      <c r="D20" s="254"/>
      <c r="E20" s="254"/>
      <c r="F20" s="254"/>
      <c r="G20" s="254"/>
      <c r="H20" s="254"/>
      <c r="I20" s="254"/>
      <c r="J20" s="254"/>
      <c r="K20" s="254"/>
      <c r="L20" s="254"/>
      <c r="M20" s="254"/>
      <c r="N20" s="254"/>
      <c r="O20" s="254"/>
    </row>
    <row r="21" spans="2:15">
      <c r="B21" s="254"/>
      <c r="C21" s="254"/>
      <c r="D21" s="254"/>
      <c r="E21" s="254"/>
      <c r="F21" s="254"/>
      <c r="G21" s="254"/>
      <c r="H21" s="254"/>
      <c r="I21" s="254"/>
      <c r="J21" s="254"/>
      <c r="K21" s="254"/>
      <c r="L21" s="254"/>
      <c r="M21" s="254"/>
      <c r="N21" s="254"/>
      <c r="O21" s="254"/>
    </row>
    <row r="22" spans="2:15">
      <c r="B22" s="254"/>
      <c r="C22" s="254"/>
      <c r="D22" s="254"/>
      <c r="E22" s="254"/>
      <c r="F22" s="254"/>
      <c r="G22" s="254"/>
      <c r="H22" s="254"/>
      <c r="I22" s="254"/>
      <c r="J22" s="254"/>
      <c r="K22" s="254"/>
      <c r="L22" s="254"/>
      <c r="M22" s="254"/>
      <c r="N22" s="254"/>
      <c r="O22" s="254"/>
    </row>
    <row r="23" spans="2:15">
      <c r="B23" s="254"/>
      <c r="C23" s="254"/>
      <c r="D23" s="254"/>
      <c r="E23" s="254"/>
      <c r="F23" s="254"/>
      <c r="G23" s="254"/>
      <c r="H23" s="254"/>
      <c r="I23" s="254"/>
      <c r="J23" s="254"/>
      <c r="K23" s="254"/>
      <c r="L23" s="254"/>
      <c r="M23" s="254"/>
      <c r="N23" s="254"/>
      <c r="O23" s="254"/>
    </row>
    <row r="24" spans="2:15">
      <c r="B24" s="254"/>
      <c r="C24" s="254"/>
      <c r="D24" s="254"/>
      <c r="E24" s="254"/>
      <c r="F24" s="254"/>
      <c r="G24" s="254"/>
      <c r="H24" s="254"/>
      <c r="I24" s="254"/>
      <c r="J24" s="254"/>
      <c r="K24" s="254"/>
      <c r="L24" s="254"/>
      <c r="M24" s="254"/>
      <c r="N24" s="254"/>
      <c r="O24" s="254"/>
    </row>
    <row r="25" spans="2:15" ht="15">
      <c r="B25" s="159"/>
      <c r="C25" s="159"/>
      <c r="D25" s="159"/>
      <c r="E25" s="159"/>
      <c r="F25" s="159"/>
      <c r="G25" s="159"/>
      <c r="H25" s="159"/>
      <c r="I25" s="159"/>
      <c r="J25" s="159"/>
      <c r="K25" s="159"/>
      <c r="L25" s="159"/>
      <c r="M25" s="159"/>
      <c r="N25" s="159"/>
      <c r="O25" s="159"/>
    </row>
    <row r="26" spans="2:15">
      <c r="B26" s="259" t="str">
        <f>IF(Overview1!B23=" "," ",IF(Overview1!B23="4.  Comparable Market Analysis (CMA)",Overview1!B23&amp;":",IF(Overview1!B23="4.  Neighborhood Appreciation",Overview1!B23&amp;":",IF(Overview1!B23="4.  Technical Analysis",Overview1!B22&amp;":",IF(Overview1!B23="4.  Internet Estimates",Overview1!B23&amp;":"," ")))))</f>
        <v>4.  Internet Estimates:</v>
      </c>
      <c r="C26" s="259"/>
      <c r="D26" s="259"/>
      <c r="E26" s="259"/>
      <c r="F26" s="259"/>
      <c r="G26" s="259"/>
      <c r="H26" s="259"/>
      <c r="I26" s="259"/>
      <c r="J26" s="259"/>
      <c r="K26" s="259"/>
      <c r="L26" s="259"/>
      <c r="M26" s="259"/>
      <c r="N26" s="259"/>
      <c r="O26" s="259"/>
    </row>
    <row r="27" spans="2:15">
      <c r="B27" s="259"/>
      <c r="C27" s="259"/>
      <c r="D27" s="259"/>
      <c r="E27" s="259"/>
      <c r="F27" s="259"/>
      <c r="G27" s="259"/>
      <c r="H27" s="259"/>
      <c r="I27" s="259"/>
      <c r="J27" s="259"/>
      <c r="K27" s="259"/>
      <c r="L27" s="259"/>
      <c r="M27" s="259"/>
      <c r="N27" s="259"/>
      <c r="O27" s="259"/>
    </row>
    <row r="28" spans="2:15">
      <c r="B28" s="254" t="str">
        <f>IF(B26="4.  Comparable Market Analysis (CMA):", Input!B67, IF(B26="4.  Neighborhood Appreciation:", Input!B68, IF(B26="4.  Technical Analysis:", Input!B69, IF(B26="4.  Internet Estimates:", Input!B70," "))))</f>
        <v xml:space="preserve">All professional real estate agents in our area have access to the West Penn Multi List (MLS), which is an expansive database of all homes that have been listed for sale or have sold within the past fifteen years.  This is the primary tool used by agents to research the current and past real estate market.  Only licensed agents can access this service, therefore many potential home buyers or sellers who wish to research homes themselves use free internet services such as Epprasial or Zillow. Their estimates of home values draw from different pools of information that include assessed values, past sales, current sales, and active listings.  While they can be a useful source of information, they rely on sources of data and research methodologies that vary from one site to another and that may compromise the quality of information they present.  This section has the least amount of bearing on determining the price of a home and is simply used as another reference. </v>
      </c>
      <c r="C28" s="254"/>
      <c r="D28" s="254"/>
      <c r="E28" s="254"/>
      <c r="F28" s="254"/>
      <c r="G28" s="254"/>
      <c r="H28" s="254"/>
      <c r="I28" s="254"/>
      <c r="J28" s="254"/>
      <c r="K28" s="254"/>
      <c r="L28" s="254"/>
      <c r="M28" s="254"/>
      <c r="N28" s="254"/>
      <c r="O28" s="254"/>
    </row>
    <row r="29" spans="2:15">
      <c r="B29" s="254"/>
      <c r="C29" s="254"/>
      <c r="D29" s="254"/>
      <c r="E29" s="254"/>
      <c r="F29" s="254"/>
      <c r="G29" s="254"/>
      <c r="H29" s="254"/>
      <c r="I29" s="254"/>
      <c r="J29" s="254"/>
      <c r="K29" s="254"/>
      <c r="L29" s="254"/>
      <c r="M29" s="254"/>
      <c r="N29" s="254"/>
      <c r="O29" s="254"/>
    </row>
    <row r="30" spans="2:15">
      <c r="B30" s="254"/>
      <c r="C30" s="254"/>
      <c r="D30" s="254"/>
      <c r="E30" s="254"/>
      <c r="F30" s="254"/>
      <c r="G30" s="254"/>
      <c r="H30" s="254"/>
      <c r="I30" s="254"/>
      <c r="J30" s="254"/>
      <c r="K30" s="254"/>
      <c r="L30" s="254"/>
      <c r="M30" s="254"/>
      <c r="N30" s="254"/>
      <c r="O30" s="254"/>
    </row>
    <row r="31" spans="2:15">
      <c r="B31" s="254"/>
      <c r="C31" s="254"/>
      <c r="D31" s="254"/>
      <c r="E31" s="254"/>
      <c r="F31" s="254"/>
      <c r="G31" s="254"/>
      <c r="H31" s="254"/>
      <c r="I31" s="254"/>
      <c r="J31" s="254"/>
      <c r="K31" s="254"/>
      <c r="L31" s="254"/>
      <c r="M31" s="254"/>
      <c r="N31" s="254"/>
      <c r="O31" s="254"/>
    </row>
    <row r="32" spans="2:15">
      <c r="B32" s="254"/>
      <c r="C32" s="254"/>
      <c r="D32" s="254"/>
      <c r="E32" s="254"/>
      <c r="F32" s="254"/>
      <c r="G32" s="254"/>
      <c r="H32" s="254"/>
      <c r="I32" s="254"/>
      <c r="J32" s="254"/>
      <c r="K32" s="254"/>
      <c r="L32" s="254"/>
      <c r="M32" s="254"/>
      <c r="N32" s="254"/>
      <c r="O32" s="254"/>
    </row>
    <row r="33" spans="2:17">
      <c r="B33" s="254"/>
      <c r="C33" s="254"/>
      <c r="D33" s="254"/>
      <c r="E33" s="254"/>
      <c r="F33" s="254"/>
      <c r="G33" s="254"/>
      <c r="H33" s="254"/>
      <c r="I33" s="254"/>
      <c r="J33" s="254"/>
      <c r="K33" s="254"/>
      <c r="L33" s="254"/>
      <c r="M33" s="254"/>
      <c r="N33" s="254"/>
      <c r="O33" s="254"/>
    </row>
    <row r="34" spans="2:17">
      <c r="B34" s="254"/>
      <c r="C34" s="254"/>
      <c r="D34" s="254"/>
      <c r="E34" s="254"/>
      <c r="F34" s="254"/>
      <c r="G34" s="254"/>
      <c r="H34" s="254"/>
      <c r="I34" s="254"/>
      <c r="J34" s="254"/>
      <c r="K34" s="254"/>
      <c r="L34" s="254"/>
      <c r="M34" s="254"/>
      <c r="N34" s="254"/>
      <c r="O34" s="254"/>
    </row>
    <row r="35" spans="2:17">
      <c r="B35" s="254"/>
      <c r="C35" s="254"/>
      <c r="D35" s="254"/>
      <c r="E35" s="254"/>
      <c r="F35" s="254"/>
      <c r="G35" s="254"/>
      <c r="H35" s="254"/>
      <c r="I35" s="254"/>
      <c r="J35" s="254"/>
      <c r="K35" s="254"/>
      <c r="L35" s="254"/>
      <c r="M35" s="254"/>
      <c r="N35" s="254"/>
      <c r="O35" s="254"/>
    </row>
    <row r="36" spans="2:17">
      <c r="B36" s="254"/>
      <c r="C36" s="254"/>
      <c r="D36" s="254"/>
      <c r="E36" s="254"/>
      <c r="F36" s="254"/>
      <c r="G36" s="254"/>
      <c r="H36" s="254"/>
      <c r="I36" s="254"/>
      <c r="J36" s="254"/>
      <c r="K36" s="254"/>
      <c r="L36" s="254"/>
      <c r="M36" s="254"/>
      <c r="N36" s="254"/>
      <c r="O36" s="254"/>
    </row>
    <row r="37" spans="2:17">
      <c r="B37" s="254"/>
      <c r="C37" s="254"/>
      <c r="D37" s="254"/>
      <c r="E37" s="254"/>
      <c r="F37" s="254"/>
      <c r="G37" s="254"/>
      <c r="H37" s="254"/>
      <c r="I37" s="254"/>
      <c r="J37" s="254"/>
      <c r="K37" s="254"/>
      <c r="L37" s="254"/>
      <c r="M37" s="254"/>
      <c r="N37" s="254"/>
      <c r="O37" s="254"/>
    </row>
    <row r="38" spans="2:17">
      <c r="B38" s="254"/>
      <c r="C38" s="254"/>
      <c r="D38" s="254"/>
      <c r="E38" s="254"/>
      <c r="F38" s="254"/>
      <c r="G38" s="254"/>
      <c r="H38" s="254"/>
      <c r="I38" s="254"/>
      <c r="J38" s="254"/>
      <c r="K38" s="254"/>
      <c r="L38" s="254"/>
      <c r="M38" s="254"/>
      <c r="N38" s="254"/>
      <c r="O38" s="254"/>
    </row>
    <row r="39" spans="2:17">
      <c r="B39" s="254"/>
      <c r="C39" s="254"/>
      <c r="D39" s="254"/>
      <c r="E39" s="254"/>
      <c r="F39" s="254"/>
      <c r="G39" s="254"/>
      <c r="H39" s="254"/>
      <c r="I39" s="254"/>
      <c r="J39" s="254"/>
      <c r="K39" s="254"/>
      <c r="L39" s="254"/>
      <c r="M39" s="254"/>
      <c r="N39" s="254"/>
      <c r="O39" s="254"/>
    </row>
    <row r="40" spans="2:17">
      <c r="B40" s="2"/>
      <c r="C40" s="2"/>
      <c r="D40" s="2"/>
      <c r="E40" s="2"/>
      <c r="F40" s="2"/>
      <c r="G40" s="2"/>
      <c r="H40" s="2"/>
      <c r="I40" s="2"/>
      <c r="J40" s="2"/>
      <c r="K40" s="2"/>
      <c r="L40" s="2"/>
      <c r="M40" s="2"/>
      <c r="N40" s="2"/>
      <c r="O40" s="2"/>
    </row>
    <row r="41" spans="2:17">
      <c r="B41" s="2"/>
      <c r="C41" s="2"/>
      <c r="D41" s="2"/>
      <c r="E41" s="2"/>
      <c r="F41" s="2"/>
      <c r="G41" s="2"/>
      <c r="H41" s="2"/>
      <c r="I41" s="2"/>
      <c r="J41" s="2"/>
      <c r="K41" s="2"/>
      <c r="L41" s="2"/>
      <c r="M41" s="2"/>
      <c r="N41" s="2"/>
      <c r="O41" s="2"/>
      <c r="Q41" s="154"/>
    </row>
    <row r="42" spans="2:17">
      <c r="B42" s="2"/>
      <c r="C42" s="2"/>
      <c r="D42" s="2"/>
      <c r="E42" s="2"/>
      <c r="F42" s="2"/>
      <c r="G42" s="2"/>
      <c r="H42" s="2"/>
      <c r="I42" s="2"/>
      <c r="J42" s="2"/>
      <c r="K42" s="2"/>
      <c r="L42" s="2"/>
      <c r="M42" s="2"/>
      <c r="N42" s="2"/>
      <c r="O42" s="2"/>
    </row>
    <row r="43" spans="2:17">
      <c r="B43" s="2"/>
      <c r="C43" s="2"/>
      <c r="D43" s="2"/>
      <c r="E43" s="2"/>
      <c r="F43" s="2"/>
      <c r="G43" s="2"/>
      <c r="H43" s="2"/>
      <c r="I43" s="2"/>
      <c r="J43" s="2"/>
      <c r="K43" s="2"/>
      <c r="L43" s="2"/>
      <c r="M43" s="2"/>
      <c r="N43" s="2"/>
      <c r="O43" s="2"/>
    </row>
    <row r="44" spans="2:17">
      <c r="B44" s="2"/>
      <c r="C44" s="2"/>
      <c r="D44" s="2"/>
      <c r="E44" s="2"/>
      <c r="F44" s="2"/>
      <c r="G44" s="2"/>
      <c r="H44" s="2"/>
      <c r="I44" s="2"/>
      <c r="J44" s="2"/>
      <c r="K44" s="2"/>
      <c r="L44" s="2"/>
      <c r="M44" s="2"/>
      <c r="N44" s="2"/>
      <c r="O44" s="2"/>
    </row>
    <row r="45" spans="2:17">
      <c r="B45" s="2"/>
      <c r="C45" s="2"/>
      <c r="D45" s="2"/>
      <c r="E45" s="2"/>
      <c r="F45" s="2"/>
      <c r="G45" s="2"/>
      <c r="H45" s="2"/>
      <c r="I45" s="2"/>
      <c r="J45" s="2"/>
      <c r="K45" s="2"/>
      <c r="L45" s="2"/>
      <c r="M45" s="2"/>
      <c r="N45" s="2"/>
      <c r="O45" s="2"/>
    </row>
    <row r="46" spans="2:17">
      <c r="B46" s="2"/>
      <c r="C46" s="2"/>
      <c r="D46" s="2"/>
      <c r="E46" s="2"/>
      <c r="F46" s="2"/>
      <c r="G46" s="2"/>
      <c r="H46" s="2"/>
      <c r="I46" s="2"/>
      <c r="J46" s="2"/>
      <c r="K46" s="2"/>
      <c r="L46" s="2"/>
      <c r="M46" s="2"/>
      <c r="N46" s="2"/>
      <c r="O46" s="2"/>
    </row>
    <row r="47" spans="2:17">
      <c r="B47" s="2"/>
      <c r="C47" s="2"/>
      <c r="D47" s="2"/>
      <c r="E47" s="2"/>
      <c r="F47" s="2"/>
      <c r="G47" s="2"/>
      <c r="H47" s="2"/>
      <c r="I47" s="2"/>
      <c r="J47" s="2"/>
      <c r="K47" s="2"/>
      <c r="L47" s="2"/>
      <c r="M47" s="2"/>
      <c r="N47" s="2"/>
      <c r="O47" s="2"/>
    </row>
    <row r="48" spans="2:17">
      <c r="B48" s="266" t="s">
        <v>152</v>
      </c>
      <c r="C48" s="265"/>
      <c r="D48" s="265"/>
      <c r="E48" s="265"/>
      <c r="F48" s="265"/>
      <c r="G48" s="265"/>
      <c r="H48" s="265"/>
      <c r="I48" s="265"/>
      <c r="J48" s="265"/>
      <c r="K48" s="265"/>
      <c r="L48" s="265"/>
      <c r="M48" s="265"/>
      <c r="N48" s="265"/>
      <c r="O48" s="265"/>
    </row>
    <row r="49" spans="2:18">
      <c r="B49" s="265"/>
      <c r="C49" s="265"/>
      <c r="D49" s="265"/>
      <c r="E49" s="265"/>
      <c r="F49" s="265"/>
      <c r="G49" s="265"/>
      <c r="H49" s="265"/>
      <c r="I49" s="265"/>
      <c r="J49" s="265"/>
      <c r="K49" s="265"/>
      <c r="L49" s="265"/>
      <c r="M49" s="265"/>
      <c r="N49" s="265"/>
      <c r="O49" s="265"/>
    </row>
    <row r="50" spans="2:18">
      <c r="B50" s="265"/>
      <c r="C50" s="265"/>
      <c r="D50" s="265"/>
      <c r="E50" s="265"/>
      <c r="F50" s="265"/>
      <c r="G50" s="265"/>
      <c r="H50" s="265"/>
      <c r="I50" s="265"/>
      <c r="J50" s="265"/>
      <c r="K50" s="265"/>
      <c r="L50" s="265"/>
      <c r="M50" s="265"/>
      <c r="N50" s="265"/>
      <c r="O50" s="265"/>
    </row>
    <row r="51" spans="2:18">
      <c r="B51" s="265"/>
      <c r="C51" s="265"/>
      <c r="D51" s="265"/>
      <c r="E51" s="265"/>
      <c r="F51" s="265"/>
      <c r="G51" s="265"/>
      <c r="H51" s="265"/>
      <c r="I51" s="265"/>
      <c r="J51" s="265"/>
      <c r="K51" s="265"/>
      <c r="L51" s="265"/>
      <c r="M51" s="265"/>
      <c r="N51" s="265"/>
      <c r="O51" s="265"/>
      <c r="R51" s="153"/>
    </row>
    <row r="52" spans="2:18">
      <c r="B52" s="2"/>
      <c r="C52" s="2"/>
      <c r="D52" s="2"/>
      <c r="E52" s="2"/>
      <c r="F52" s="2"/>
      <c r="G52" s="2"/>
      <c r="H52" s="2"/>
      <c r="I52" s="2"/>
      <c r="J52" s="2"/>
      <c r="K52" s="2"/>
      <c r="L52" s="2"/>
      <c r="M52" s="2"/>
      <c r="N52" s="2"/>
      <c r="O52" s="2"/>
    </row>
    <row r="53" spans="2:18">
      <c r="B53" s="2"/>
      <c r="C53" s="2"/>
      <c r="D53" s="2"/>
      <c r="E53" s="2"/>
      <c r="F53" s="2"/>
      <c r="G53" s="2"/>
      <c r="H53" s="2"/>
      <c r="I53" s="2"/>
      <c r="J53" s="2"/>
      <c r="K53" s="2"/>
      <c r="L53" s="2"/>
      <c r="M53" s="2"/>
      <c r="N53" s="2"/>
      <c r="O53" s="2"/>
    </row>
    <row r="54" spans="2:18">
      <c r="B54" s="2"/>
      <c r="C54" s="2"/>
      <c r="D54" s="2"/>
      <c r="E54" s="2"/>
      <c r="F54" s="2"/>
      <c r="G54" s="2"/>
      <c r="H54" s="2"/>
      <c r="I54" s="2"/>
      <c r="J54" s="2"/>
      <c r="K54" s="2"/>
      <c r="L54" s="2"/>
      <c r="M54" s="2"/>
      <c r="N54" s="2"/>
      <c r="O54" s="2"/>
    </row>
    <row r="55" spans="2:18">
      <c r="B55" s="2"/>
      <c r="C55" s="2"/>
      <c r="D55" s="2"/>
      <c r="E55" s="2"/>
      <c r="F55" s="2"/>
      <c r="G55" s="2"/>
      <c r="H55" s="2"/>
      <c r="I55" s="2"/>
      <c r="J55" s="2"/>
      <c r="K55" s="2"/>
      <c r="L55" s="2"/>
      <c r="M55" s="2"/>
      <c r="N55" s="2"/>
      <c r="O55" s="2"/>
    </row>
    <row r="56" spans="2:18">
      <c r="B56" s="2"/>
      <c r="C56" s="2"/>
      <c r="D56" s="2"/>
      <c r="E56" s="2"/>
      <c r="F56" s="2"/>
      <c r="G56" s="2"/>
      <c r="H56" s="2"/>
      <c r="I56" s="2"/>
      <c r="J56" s="2"/>
      <c r="K56" s="2"/>
      <c r="L56" s="2"/>
      <c r="M56" s="2"/>
      <c r="N56" s="2"/>
      <c r="O56" s="2"/>
    </row>
    <row r="57" spans="2:18">
      <c r="B57" s="2"/>
      <c r="C57" s="2"/>
      <c r="D57" s="2"/>
      <c r="E57" s="2"/>
      <c r="F57" s="2"/>
      <c r="G57" s="2"/>
      <c r="H57" s="2"/>
      <c r="I57" s="2"/>
      <c r="J57" s="2"/>
      <c r="K57" s="2"/>
      <c r="L57" s="2"/>
      <c r="M57" s="2"/>
      <c r="N57" s="2"/>
      <c r="O57" s="2"/>
    </row>
    <row r="58" spans="2:18">
      <c r="B58" s="2"/>
      <c r="C58" s="2"/>
      <c r="D58" s="2"/>
      <c r="E58" s="2"/>
      <c r="F58" s="2"/>
      <c r="G58" s="2"/>
      <c r="H58" s="2"/>
      <c r="I58" s="2"/>
      <c r="J58" s="2"/>
      <c r="K58" s="2"/>
      <c r="L58" s="2"/>
      <c r="M58" s="2"/>
      <c r="N58" s="2"/>
      <c r="O58" s="2"/>
    </row>
    <row r="59" spans="2:18">
      <c r="B59" s="2"/>
      <c r="C59" s="2"/>
      <c r="D59" s="2"/>
      <c r="E59" s="2"/>
      <c r="F59" s="2"/>
      <c r="G59" s="2"/>
      <c r="H59" s="2"/>
      <c r="I59" s="2"/>
      <c r="J59" s="2"/>
      <c r="K59" s="2"/>
      <c r="L59" s="2"/>
      <c r="M59" s="2"/>
      <c r="N59" s="2"/>
      <c r="O59" s="2"/>
    </row>
    <row r="60" spans="2:18">
      <c r="B60" s="2"/>
      <c r="C60" s="2"/>
      <c r="D60" s="2"/>
      <c r="E60" s="2"/>
      <c r="F60" s="2"/>
      <c r="G60" s="2"/>
      <c r="H60" s="2"/>
      <c r="I60" s="2"/>
      <c r="J60" s="2"/>
      <c r="K60" s="2"/>
      <c r="L60" s="2"/>
      <c r="M60" s="2"/>
      <c r="N60" s="2"/>
      <c r="O60" s="2"/>
    </row>
    <row r="61" spans="2:18">
      <c r="B61" s="2"/>
      <c r="C61" s="2"/>
      <c r="D61" s="2"/>
      <c r="E61" s="2"/>
      <c r="F61" s="2"/>
      <c r="G61" s="2"/>
      <c r="H61" s="2"/>
      <c r="I61" s="2"/>
      <c r="J61" s="2"/>
      <c r="K61" s="2"/>
      <c r="L61" s="2"/>
      <c r="M61" s="2"/>
      <c r="N61" s="2"/>
      <c r="O61" s="2"/>
    </row>
    <row r="62" spans="2:18">
      <c r="B62" s="2"/>
      <c r="C62" s="2"/>
      <c r="D62" s="2"/>
      <c r="E62" s="2"/>
      <c r="F62" s="2"/>
      <c r="G62" s="2"/>
      <c r="H62" s="2"/>
      <c r="I62" s="2"/>
      <c r="J62" s="2"/>
      <c r="K62" s="2"/>
      <c r="L62" s="2"/>
      <c r="M62" s="2"/>
      <c r="N62" s="2"/>
      <c r="O62" s="2"/>
    </row>
    <row r="63" spans="2:18">
      <c r="B63" s="2"/>
      <c r="C63" s="2"/>
      <c r="D63" s="2"/>
      <c r="E63" s="2"/>
      <c r="F63" s="2"/>
      <c r="G63" s="2"/>
      <c r="H63" s="2"/>
      <c r="I63" s="2"/>
      <c r="J63" s="2"/>
      <c r="K63" s="2"/>
      <c r="L63" s="2"/>
      <c r="M63" s="2"/>
      <c r="N63" s="2"/>
      <c r="O63" s="2"/>
    </row>
    <row r="64" spans="2:18">
      <c r="B64" s="2"/>
      <c r="C64" s="2"/>
      <c r="D64" s="2"/>
      <c r="E64" s="2"/>
      <c r="F64" s="2"/>
      <c r="G64" s="2"/>
      <c r="H64" s="2"/>
      <c r="I64" s="2"/>
      <c r="J64" s="2"/>
      <c r="K64" s="2"/>
      <c r="L64" s="2"/>
      <c r="M64" s="2"/>
      <c r="N64" s="2"/>
      <c r="O64" s="2"/>
    </row>
    <row r="65" spans="2:15">
      <c r="B65" s="2"/>
      <c r="C65" s="2"/>
      <c r="D65" s="2"/>
      <c r="E65" s="2"/>
      <c r="F65" s="2"/>
      <c r="G65" s="2"/>
      <c r="H65" s="2"/>
      <c r="I65" s="2"/>
      <c r="J65" s="2"/>
      <c r="K65" s="2"/>
      <c r="L65" s="2"/>
      <c r="M65" s="2"/>
      <c r="N65" s="2"/>
      <c r="O65" s="2"/>
    </row>
    <row r="66" spans="2:15">
      <c r="B66" s="264" t="str">
        <f>"This "&amp;Input!$A9&amp;" has been prepared for the exclusive use of The Matthew McKenna Home Selling System and its represented clients. 
No representations are made regarding the accuracy of the analyses and the recommendations made herein."</f>
        <v>This Equity Evaluation has been prepared for the exclusive use of The Matthew McKenna Home Selling System and its represented clients. _x000D_No representations are made regarding the accuracy of the analyses and the recommendations made herein.</v>
      </c>
      <c r="C66" s="265"/>
      <c r="D66" s="265"/>
      <c r="E66" s="265"/>
      <c r="F66" s="265"/>
      <c r="G66" s="265"/>
      <c r="H66" s="265"/>
      <c r="I66" s="265"/>
      <c r="J66" s="265"/>
      <c r="K66" s="265"/>
      <c r="L66" s="265"/>
      <c r="M66" s="265"/>
      <c r="N66" s="265"/>
      <c r="O66" s="265"/>
    </row>
    <row r="67" spans="2:15">
      <c r="B67" s="265"/>
      <c r="C67" s="265"/>
      <c r="D67" s="265"/>
      <c r="E67" s="265"/>
      <c r="F67" s="265"/>
      <c r="G67" s="265"/>
      <c r="H67" s="265"/>
      <c r="I67" s="265"/>
      <c r="J67" s="265"/>
      <c r="K67" s="265"/>
      <c r="L67" s="265"/>
      <c r="M67" s="265"/>
      <c r="N67" s="265"/>
      <c r="O67" s="265"/>
    </row>
    <row r="69" spans="2:15">
      <c r="B69" s="255" t="str">
        <f>Input!$B6&amp;", "&amp;Input!$B7</f>
        <v>Matthew McKenna, March 26th 2014</v>
      </c>
      <c r="C69" s="255"/>
      <c r="D69" s="255"/>
      <c r="E69" s="255"/>
      <c r="F69" s="255"/>
      <c r="G69" s="255"/>
      <c r="H69" s="255"/>
      <c r="I69" s="255"/>
      <c r="J69" s="255"/>
      <c r="K69" s="255"/>
      <c r="L69" s="255"/>
      <c r="M69" s="255"/>
      <c r="N69" s="255"/>
      <c r="O69" s="255"/>
    </row>
    <row r="70" spans="2:15">
      <c r="B70" s="255"/>
      <c r="C70" s="255"/>
      <c r="D70" s="255"/>
      <c r="E70" s="255"/>
      <c r="F70" s="255"/>
      <c r="G70" s="255"/>
      <c r="H70" s="255"/>
      <c r="I70" s="255"/>
      <c r="J70" s="255"/>
      <c r="K70" s="255"/>
      <c r="L70" s="255"/>
      <c r="M70" s="255"/>
      <c r="N70" s="255"/>
      <c r="O70" s="255"/>
    </row>
  </sheetData>
  <mergeCells count="9">
    <mergeCell ref="B69:O70"/>
    <mergeCell ref="C4:N5"/>
    <mergeCell ref="B66:O67"/>
    <mergeCell ref="B48:O51"/>
    <mergeCell ref="B8:O9"/>
    <mergeCell ref="B11:O12"/>
    <mergeCell ref="B13:O24"/>
    <mergeCell ref="B26:O27"/>
    <mergeCell ref="B28:O39"/>
  </mergeCells>
  <phoneticPr fontId="0" type="noConversion"/>
  <pageMargins left="0.32" right="0.19" top="0.5" bottom="0.5" header="0.5" footer="0.5"/>
  <pageSetup scale="80" orientation="portrait"/>
  <drawing r:id="rId1"/>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enableFormatConditionsCalculation="0"/>
  <dimension ref="A1:O69"/>
  <sheetViews>
    <sheetView view="pageLayout" topLeftCell="B23" zoomScaleNormal="75" zoomScalePageLayoutView="75" workbookViewId="0">
      <selection activeCell="B25" sqref="B25:O29"/>
    </sheetView>
  </sheetViews>
  <sheetFormatPr baseColWidth="10" defaultColWidth="8.83203125" defaultRowHeight="12" x14ac:dyDescent="0"/>
  <cols>
    <col min="1" max="2" width="4.5" customWidth="1"/>
    <col min="15" max="16" width="4.5" customWidth="1"/>
  </cols>
  <sheetData>
    <row r="1" spans="1:15">
      <c r="A1" s="16"/>
      <c r="B1" s="16"/>
    </row>
    <row r="3" spans="1:15" ht="12.75" customHeight="1">
      <c r="B3" s="2"/>
      <c r="D3" s="130"/>
      <c r="E3" s="130"/>
      <c r="F3" s="130"/>
      <c r="G3" s="130"/>
      <c r="H3" s="130"/>
      <c r="I3" s="130"/>
      <c r="J3" s="130"/>
      <c r="K3" s="130"/>
      <c r="L3" s="130"/>
      <c r="M3" s="130"/>
      <c r="N3" s="130"/>
      <c r="O3" s="2"/>
    </row>
    <row r="4" spans="1:15" ht="12.75" customHeight="1">
      <c r="B4" s="2"/>
      <c r="C4" s="260" t="str">
        <f>Input!$A9</f>
        <v>Equity Evaluation</v>
      </c>
      <c r="D4" s="260"/>
      <c r="E4" s="260"/>
      <c r="F4" s="260"/>
      <c r="G4" s="260"/>
      <c r="H4" s="260"/>
      <c r="I4" s="260"/>
      <c r="J4" s="260"/>
      <c r="K4" s="260"/>
      <c r="L4" s="260"/>
      <c r="M4" s="260"/>
      <c r="N4" s="260"/>
      <c r="O4" s="2"/>
    </row>
    <row r="5" spans="1:15" ht="12.75" customHeight="1">
      <c r="B5" s="2"/>
      <c r="C5" s="260"/>
      <c r="D5" s="260"/>
      <c r="E5" s="260"/>
      <c r="F5" s="260"/>
      <c r="G5" s="260"/>
      <c r="H5" s="260"/>
      <c r="I5" s="260"/>
      <c r="J5" s="260"/>
      <c r="K5" s="260"/>
      <c r="L5" s="260"/>
      <c r="M5" s="260"/>
      <c r="N5" s="260"/>
      <c r="O5" s="2"/>
    </row>
    <row r="6" spans="1:15">
      <c r="B6" s="2"/>
      <c r="C6" s="2"/>
      <c r="D6" s="2"/>
      <c r="E6" s="2"/>
      <c r="F6" s="2"/>
      <c r="G6" s="2"/>
      <c r="H6" s="2"/>
      <c r="I6" s="2"/>
      <c r="J6" s="2"/>
      <c r="K6" s="2"/>
      <c r="L6" s="2"/>
      <c r="M6" s="2"/>
      <c r="N6" s="2"/>
      <c r="O6" s="2"/>
    </row>
    <row r="7" spans="1:15">
      <c r="B7" s="2"/>
      <c r="C7" s="2"/>
      <c r="D7" s="2"/>
      <c r="E7" s="2"/>
      <c r="F7" s="2"/>
      <c r="G7" s="2"/>
      <c r="H7" s="2"/>
      <c r="I7" s="2"/>
      <c r="J7" s="2"/>
      <c r="K7" s="2"/>
      <c r="L7" s="2"/>
      <c r="M7" s="2"/>
      <c r="N7" s="2"/>
      <c r="O7" s="2"/>
    </row>
    <row r="8" spans="1:15">
      <c r="B8" s="2"/>
      <c r="C8" s="267" t="s">
        <v>53</v>
      </c>
      <c r="D8" s="267"/>
      <c r="E8" s="267"/>
      <c r="F8" s="267"/>
      <c r="G8" s="267"/>
      <c r="H8" s="267"/>
      <c r="I8" s="267"/>
      <c r="J8" s="267"/>
      <c r="K8" s="267"/>
      <c r="L8" s="267"/>
      <c r="M8" s="267"/>
      <c r="N8" s="267"/>
      <c r="O8" s="2"/>
    </row>
    <row r="9" spans="1:15">
      <c r="B9" s="2"/>
      <c r="C9" s="267"/>
      <c r="D9" s="267"/>
      <c r="E9" s="267"/>
      <c r="F9" s="267"/>
      <c r="G9" s="267"/>
      <c r="H9" s="267"/>
      <c r="I9" s="267"/>
      <c r="J9" s="267"/>
      <c r="K9" s="267"/>
      <c r="L9" s="267"/>
      <c r="M9" s="267"/>
      <c r="N9" s="267"/>
      <c r="O9" s="2"/>
    </row>
    <row r="10" spans="1:15">
      <c r="B10" s="2"/>
      <c r="C10" s="2"/>
      <c r="D10" s="2"/>
      <c r="E10" s="2"/>
      <c r="F10" s="2"/>
      <c r="G10" s="2"/>
      <c r="H10" s="2"/>
      <c r="I10" s="2"/>
      <c r="J10" s="2"/>
      <c r="K10" s="2"/>
      <c r="L10" s="2"/>
      <c r="M10" s="2"/>
      <c r="N10" s="2"/>
      <c r="O10" s="2"/>
    </row>
    <row r="11" spans="1:15">
      <c r="B11" s="259" t="s">
        <v>88</v>
      </c>
      <c r="C11" s="262"/>
      <c r="D11" s="262"/>
      <c r="E11" s="262"/>
      <c r="F11" s="262"/>
      <c r="G11" s="262"/>
      <c r="H11" s="262"/>
      <c r="I11" s="262"/>
      <c r="J11" s="262"/>
      <c r="K11" s="262"/>
      <c r="L11" s="262"/>
      <c r="M11" s="262"/>
      <c r="N11" s="262"/>
      <c r="O11" s="262"/>
    </row>
    <row r="12" spans="1:15">
      <c r="B12" s="262"/>
      <c r="C12" s="262"/>
      <c r="D12" s="262"/>
      <c r="E12" s="262"/>
      <c r="F12" s="262"/>
      <c r="G12" s="262"/>
      <c r="H12" s="262"/>
      <c r="I12" s="262"/>
      <c r="J12" s="262"/>
      <c r="K12" s="262"/>
      <c r="L12" s="262"/>
      <c r="M12" s="262"/>
      <c r="N12" s="262"/>
      <c r="O12" s="262"/>
    </row>
    <row r="13" spans="1:15" ht="15">
      <c r="B13" s="268" t="s">
        <v>89</v>
      </c>
      <c r="C13" s="268"/>
      <c r="D13" s="268"/>
      <c r="E13" s="268"/>
      <c r="F13" s="268"/>
      <c r="G13" s="268"/>
      <c r="H13" s="268"/>
      <c r="I13" s="268"/>
      <c r="J13" s="268"/>
      <c r="K13" s="268"/>
      <c r="L13" s="268"/>
      <c r="M13" s="268"/>
      <c r="N13" s="268"/>
      <c r="O13" s="268"/>
    </row>
    <row r="14" spans="1:15">
      <c r="B14" s="2"/>
      <c r="C14" s="2"/>
      <c r="D14" s="2"/>
      <c r="E14" s="2"/>
      <c r="F14" s="2"/>
      <c r="G14" s="2"/>
      <c r="H14" s="2"/>
      <c r="I14" s="2"/>
      <c r="J14" s="2"/>
      <c r="K14" s="2"/>
      <c r="L14" s="2"/>
      <c r="M14" s="2"/>
      <c r="N14" s="2"/>
      <c r="O14" s="2"/>
    </row>
    <row r="15" spans="1:15">
      <c r="B15" s="259" t="s">
        <v>90</v>
      </c>
      <c r="C15" s="259"/>
      <c r="D15" s="259"/>
      <c r="E15" s="259"/>
      <c r="F15" s="259"/>
      <c r="G15" s="259"/>
      <c r="H15" s="259"/>
      <c r="I15" s="259"/>
      <c r="J15" s="259"/>
      <c r="K15" s="259"/>
      <c r="L15" s="259"/>
      <c r="M15" s="259"/>
      <c r="N15" s="259"/>
      <c r="O15" s="259"/>
    </row>
    <row r="16" spans="1:15">
      <c r="B16" s="259"/>
      <c r="C16" s="259"/>
      <c r="D16" s="259"/>
      <c r="E16" s="259"/>
      <c r="F16" s="259"/>
      <c r="G16" s="259"/>
      <c r="H16" s="259"/>
      <c r="I16" s="259"/>
      <c r="J16" s="259"/>
      <c r="K16" s="259"/>
      <c r="L16" s="259"/>
      <c r="M16" s="259"/>
      <c r="N16" s="259"/>
      <c r="O16" s="259"/>
    </row>
    <row r="17" spans="2:15" ht="15">
      <c r="B17" s="253" t="s">
        <v>91</v>
      </c>
      <c r="C17" s="253"/>
      <c r="D17" s="253"/>
      <c r="E17" s="253"/>
      <c r="F17" s="253"/>
      <c r="G17" s="253"/>
      <c r="H17" s="253"/>
      <c r="I17" s="253"/>
      <c r="J17" s="253"/>
      <c r="K17" s="253"/>
      <c r="L17" s="253"/>
      <c r="M17" s="253"/>
      <c r="N17" s="253"/>
      <c r="O17" s="253"/>
    </row>
    <row r="18" spans="2:15">
      <c r="B18" s="2"/>
      <c r="C18" s="2"/>
      <c r="D18" s="2"/>
      <c r="E18" s="2"/>
      <c r="F18" s="2"/>
      <c r="G18" s="2"/>
      <c r="H18" s="2"/>
      <c r="I18" s="2"/>
      <c r="J18" s="2"/>
      <c r="K18" s="2"/>
      <c r="L18" s="2"/>
      <c r="M18" s="2"/>
      <c r="N18" s="2"/>
      <c r="O18" s="2"/>
    </row>
    <row r="19" spans="2:15" ht="15">
      <c r="B19" s="253" t="s">
        <v>92</v>
      </c>
      <c r="C19" s="253"/>
      <c r="D19" s="253"/>
      <c r="E19" s="253"/>
      <c r="F19" s="253"/>
      <c r="G19" s="253"/>
      <c r="H19" s="253"/>
      <c r="I19" s="253"/>
      <c r="J19" s="253"/>
      <c r="K19" s="253"/>
      <c r="L19" s="253"/>
      <c r="M19" s="253"/>
      <c r="N19" s="253"/>
      <c r="O19" s="253"/>
    </row>
    <row r="20" spans="2:15" ht="15">
      <c r="B20" s="253" t="s">
        <v>93</v>
      </c>
      <c r="C20" s="262"/>
      <c r="D20" s="262"/>
      <c r="E20" s="262"/>
      <c r="F20" s="262"/>
      <c r="G20" s="262"/>
      <c r="H20" s="262"/>
      <c r="I20" s="262"/>
      <c r="J20" s="262"/>
      <c r="K20" s="262"/>
      <c r="L20" s="262"/>
      <c r="M20" s="262"/>
      <c r="N20" s="262"/>
      <c r="O20" s="262"/>
    </row>
    <row r="21" spans="2:15" ht="15">
      <c r="B21" s="253" t="s">
        <v>94</v>
      </c>
      <c r="C21" s="262"/>
      <c r="D21" s="262"/>
      <c r="E21" s="262"/>
      <c r="F21" s="262"/>
      <c r="G21" s="262"/>
      <c r="H21" s="262"/>
      <c r="I21" s="262"/>
      <c r="J21" s="262"/>
      <c r="K21" s="262"/>
      <c r="L21" s="262"/>
      <c r="M21" s="262"/>
      <c r="N21" s="262"/>
      <c r="O21" s="262"/>
    </row>
    <row r="22" spans="2:15" ht="15">
      <c r="B22" s="253" t="s">
        <v>95</v>
      </c>
      <c r="C22" s="253"/>
      <c r="D22" s="253"/>
      <c r="E22" s="253"/>
      <c r="F22" s="253"/>
      <c r="G22" s="253"/>
      <c r="H22" s="253"/>
      <c r="I22" s="253"/>
      <c r="J22" s="253"/>
      <c r="K22" s="253"/>
      <c r="L22" s="253"/>
      <c r="M22" s="253"/>
      <c r="N22" s="253"/>
      <c r="O22" s="253"/>
    </row>
    <row r="23" spans="2:15" ht="15">
      <c r="B23" s="253" t="s">
        <v>96</v>
      </c>
      <c r="C23" s="253"/>
      <c r="D23" s="253"/>
      <c r="E23" s="253"/>
      <c r="F23" s="253"/>
      <c r="G23" s="253"/>
      <c r="H23" s="253"/>
      <c r="I23" s="253"/>
      <c r="J23" s="253"/>
      <c r="K23" s="253"/>
      <c r="L23" s="253"/>
      <c r="M23" s="253"/>
      <c r="N23" s="253"/>
      <c r="O23" s="253"/>
    </row>
    <row r="24" spans="2:15">
      <c r="B24" s="2"/>
      <c r="C24" s="2"/>
      <c r="D24" s="2"/>
      <c r="E24" s="2"/>
      <c r="F24" s="2"/>
      <c r="G24" s="2"/>
      <c r="H24" s="2"/>
      <c r="I24" s="2"/>
      <c r="J24" s="2"/>
      <c r="K24" s="2"/>
      <c r="L24" s="2"/>
      <c r="M24" s="2"/>
      <c r="N24" s="2"/>
      <c r="O24" s="2"/>
    </row>
    <row r="25" spans="2:15">
      <c r="B25" s="258" t="s">
        <v>153</v>
      </c>
      <c r="C25" s="258"/>
      <c r="D25" s="258"/>
      <c r="E25" s="258"/>
      <c r="F25" s="258"/>
      <c r="G25" s="258"/>
      <c r="H25" s="258"/>
      <c r="I25" s="258"/>
      <c r="J25" s="258"/>
      <c r="K25" s="258"/>
      <c r="L25" s="258"/>
      <c r="M25" s="258"/>
      <c r="N25" s="258"/>
      <c r="O25" s="258"/>
    </row>
    <row r="26" spans="2:15">
      <c r="B26" s="258"/>
      <c r="C26" s="258"/>
      <c r="D26" s="258"/>
      <c r="E26" s="258"/>
      <c r="F26" s="258"/>
      <c r="G26" s="258"/>
      <c r="H26" s="258"/>
      <c r="I26" s="258"/>
      <c r="J26" s="258"/>
      <c r="K26" s="258"/>
      <c r="L26" s="258"/>
      <c r="M26" s="258"/>
      <c r="N26" s="258"/>
      <c r="O26" s="258"/>
    </row>
    <row r="27" spans="2:15">
      <c r="B27" s="258"/>
      <c r="C27" s="258"/>
      <c r="D27" s="258"/>
      <c r="E27" s="258"/>
      <c r="F27" s="258"/>
      <c r="G27" s="258"/>
      <c r="H27" s="258"/>
      <c r="I27" s="258"/>
      <c r="J27" s="258"/>
      <c r="K27" s="258"/>
      <c r="L27" s="258"/>
      <c r="M27" s="258"/>
      <c r="N27" s="258"/>
      <c r="O27" s="258"/>
    </row>
    <row r="28" spans="2:15">
      <c r="B28" s="258"/>
      <c r="C28" s="258"/>
      <c r="D28" s="258"/>
      <c r="E28" s="258"/>
      <c r="F28" s="258"/>
      <c r="G28" s="258"/>
      <c r="H28" s="258"/>
      <c r="I28" s="258"/>
      <c r="J28" s="258"/>
      <c r="K28" s="258"/>
      <c r="L28" s="258"/>
      <c r="M28" s="258"/>
      <c r="N28" s="258"/>
      <c r="O28" s="258"/>
    </row>
    <row r="29" spans="2:15">
      <c r="B29" s="258"/>
      <c r="C29" s="258"/>
      <c r="D29" s="258"/>
      <c r="E29" s="258"/>
      <c r="F29" s="258"/>
      <c r="G29" s="258"/>
      <c r="H29" s="258"/>
      <c r="I29" s="258"/>
      <c r="J29" s="258"/>
      <c r="K29" s="258"/>
      <c r="L29" s="258"/>
      <c r="M29" s="258"/>
      <c r="N29" s="258"/>
      <c r="O29" s="258"/>
    </row>
    <row r="30" spans="2:15">
      <c r="B30" s="2"/>
      <c r="C30" s="2"/>
      <c r="D30" s="2"/>
      <c r="E30" s="2"/>
      <c r="F30" s="2"/>
      <c r="G30" s="2"/>
      <c r="H30" s="2"/>
      <c r="I30" s="2"/>
      <c r="J30" s="2"/>
      <c r="K30" s="2"/>
      <c r="L30" s="2"/>
      <c r="M30" s="2"/>
      <c r="N30" s="2"/>
      <c r="O30" s="2"/>
    </row>
    <row r="31" spans="2:15">
      <c r="B31" s="259" t="s">
        <v>97</v>
      </c>
      <c r="C31" s="259"/>
      <c r="D31" s="259"/>
      <c r="E31" s="259"/>
      <c r="F31" s="259"/>
      <c r="G31" s="259"/>
      <c r="H31" s="259"/>
      <c r="I31" s="259"/>
      <c r="J31" s="259"/>
      <c r="K31" s="259"/>
      <c r="L31" s="259"/>
      <c r="M31" s="259"/>
      <c r="N31" s="259"/>
      <c r="O31" s="259"/>
    </row>
    <row r="32" spans="2:15">
      <c r="B32" s="259"/>
      <c r="C32" s="259"/>
      <c r="D32" s="259"/>
      <c r="E32" s="259"/>
      <c r="F32" s="259"/>
      <c r="G32" s="259"/>
      <c r="H32" s="259"/>
      <c r="I32" s="259"/>
      <c r="J32" s="259"/>
      <c r="K32" s="259"/>
      <c r="L32" s="259"/>
      <c r="M32" s="259"/>
      <c r="N32" s="259"/>
      <c r="O32" s="259"/>
    </row>
    <row r="33" spans="2:15">
      <c r="B33" s="258" t="s">
        <v>154</v>
      </c>
      <c r="C33" s="258"/>
      <c r="D33" s="258"/>
      <c r="E33" s="258"/>
      <c r="F33" s="258"/>
      <c r="G33" s="258"/>
      <c r="H33" s="258"/>
      <c r="I33" s="258"/>
      <c r="J33" s="258"/>
      <c r="K33" s="258"/>
      <c r="L33" s="258"/>
      <c r="M33" s="258"/>
      <c r="N33" s="258"/>
      <c r="O33" s="258"/>
    </row>
    <row r="34" spans="2:15">
      <c r="B34" s="258"/>
      <c r="C34" s="258"/>
      <c r="D34" s="258"/>
      <c r="E34" s="258"/>
      <c r="F34" s="258"/>
      <c r="G34" s="258"/>
      <c r="H34" s="258"/>
      <c r="I34" s="258"/>
      <c r="J34" s="258"/>
      <c r="K34" s="258"/>
      <c r="L34" s="258"/>
      <c r="M34" s="258"/>
      <c r="N34" s="258"/>
      <c r="O34" s="258"/>
    </row>
    <row r="35" spans="2:15">
      <c r="B35" s="258"/>
      <c r="C35" s="258"/>
      <c r="D35" s="258"/>
      <c r="E35" s="258"/>
      <c r="F35" s="258"/>
      <c r="G35" s="258"/>
      <c r="H35" s="258"/>
      <c r="I35" s="258"/>
      <c r="J35" s="258"/>
      <c r="K35" s="258"/>
      <c r="L35" s="258"/>
      <c r="M35" s="258"/>
      <c r="N35" s="258"/>
      <c r="O35" s="258"/>
    </row>
    <row r="36" spans="2:15">
      <c r="B36" s="258"/>
      <c r="C36" s="258"/>
      <c r="D36" s="258"/>
      <c r="E36" s="258"/>
      <c r="F36" s="258"/>
      <c r="G36" s="258"/>
      <c r="H36" s="258"/>
      <c r="I36" s="258"/>
      <c r="J36" s="258"/>
      <c r="K36" s="258"/>
      <c r="L36" s="258"/>
      <c r="M36" s="258"/>
      <c r="N36" s="258"/>
      <c r="O36" s="258"/>
    </row>
    <row r="37" spans="2:15">
      <c r="B37" s="258"/>
      <c r="C37" s="258"/>
      <c r="D37" s="258"/>
      <c r="E37" s="258"/>
      <c r="F37" s="258"/>
      <c r="G37" s="258"/>
      <c r="H37" s="258"/>
      <c r="I37" s="258"/>
      <c r="J37" s="258"/>
      <c r="K37" s="258"/>
      <c r="L37" s="258"/>
      <c r="M37" s="258"/>
      <c r="N37" s="258"/>
      <c r="O37" s="258"/>
    </row>
    <row r="38" spans="2:15">
      <c r="B38" s="2"/>
      <c r="C38" s="2"/>
      <c r="D38" s="2"/>
      <c r="E38" s="2"/>
      <c r="F38" s="2"/>
      <c r="G38" s="2"/>
      <c r="H38" s="2"/>
      <c r="I38" s="2"/>
      <c r="J38" s="2"/>
      <c r="K38" s="2"/>
      <c r="L38" s="2"/>
      <c r="M38" s="2"/>
      <c r="N38" s="2"/>
      <c r="O38" s="2"/>
    </row>
    <row r="39" spans="2:15">
      <c r="B39" s="258" t="s">
        <v>155</v>
      </c>
      <c r="C39" s="258"/>
      <c r="D39" s="258"/>
      <c r="E39" s="258"/>
      <c r="F39" s="258"/>
      <c r="G39" s="258"/>
      <c r="H39" s="258"/>
      <c r="I39" s="258"/>
      <c r="J39" s="258"/>
      <c r="K39" s="258"/>
      <c r="L39" s="258"/>
      <c r="M39" s="258"/>
      <c r="N39" s="258"/>
      <c r="O39" s="258"/>
    </row>
    <row r="40" spans="2:15">
      <c r="B40" s="258"/>
      <c r="C40" s="258"/>
      <c r="D40" s="258"/>
      <c r="E40" s="258"/>
      <c r="F40" s="258"/>
      <c r="G40" s="258"/>
      <c r="H40" s="258"/>
      <c r="I40" s="258"/>
      <c r="J40" s="258"/>
      <c r="K40" s="258"/>
      <c r="L40" s="258"/>
      <c r="M40" s="258"/>
      <c r="N40" s="258"/>
      <c r="O40" s="258"/>
    </row>
    <row r="41" spans="2:15">
      <c r="B41" s="258"/>
      <c r="C41" s="258"/>
      <c r="D41" s="258"/>
      <c r="E41" s="258"/>
      <c r="F41" s="258"/>
      <c r="G41" s="258"/>
      <c r="H41" s="258"/>
      <c r="I41" s="258"/>
      <c r="J41" s="258"/>
      <c r="K41" s="258"/>
      <c r="L41" s="258"/>
      <c r="M41" s="258"/>
      <c r="N41" s="258"/>
      <c r="O41" s="258"/>
    </row>
    <row r="42" spans="2:15">
      <c r="B42" s="258"/>
      <c r="C42" s="258"/>
      <c r="D42" s="258"/>
      <c r="E42" s="258"/>
      <c r="F42" s="258"/>
      <c r="G42" s="258"/>
      <c r="H42" s="258"/>
      <c r="I42" s="258"/>
      <c r="J42" s="258"/>
      <c r="K42" s="258"/>
      <c r="L42" s="258"/>
      <c r="M42" s="258"/>
      <c r="N42" s="258"/>
      <c r="O42" s="258"/>
    </row>
    <row r="43" spans="2:15">
      <c r="B43" s="258"/>
      <c r="C43" s="258"/>
      <c r="D43" s="258"/>
      <c r="E43" s="258"/>
      <c r="F43" s="258"/>
      <c r="G43" s="258"/>
      <c r="H43" s="258"/>
      <c r="I43" s="258"/>
      <c r="J43" s="258"/>
      <c r="K43" s="258"/>
      <c r="L43" s="258"/>
      <c r="M43" s="258"/>
      <c r="N43" s="258"/>
      <c r="O43" s="258"/>
    </row>
    <row r="44" spans="2:15">
      <c r="B44" s="2"/>
      <c r="C44" s="2"/>
      <c r="D44" s="2"/>
      <c r="E44" s="2"/>
      <c r="F44" s="2"/>
      <c r="G44" s="2"/>
      <c r="H44" s="2"/>
      <c r="I44" s="2"/>
      <c r="J44" s="2"/>
      <c r="K44" s="2"/>
      <c r="L44" s="2"/>
      <c r="M44" s="2"/>
      <c r="N44" s="2"/>
      <c r="O44" s="2"/>
    </row>
    <row r="45" spans="2:15">
      <c r="B45" s="259" t="str">
        <f>Input!$B4&amp;" Analysis:"</f>
        <v>2909 Greenfield Road Analysis:</v>
      </c>
      <c r="C45" s="259"/>
      <c r="D45" s="259"/>
      <c r="E45" s="259"/>
      <c r="F45" s="259"/>
      <c r="G45" s="259"/>
      <c r="H45" s="259"/>
      <c r="I45" s="259"/>
      <c r="J45" s="259"/>
      <c r="K45" s="259"/>
      <c r="L45" s="259"/>
      <c r="M45" s="259"/>
      <c r="N45" s="259"/>
      <c r="O45" s="259"/>
    </row>
    <row r="46" spans="2:15">
      <c r="B46" s="259"/>
      <c r="C46" s="259"/>
      <c r="D46" s="259"/>
      <c r="E46" s="259"/>
      <c r="F46" s="259"/>
      <c r="G46" s="259"/>
      <c r="H46" s="259"/>
      <c r="I46" s="259"/>
      <c r="J46" s="259"/>
      <c r="K46" s="259"/>
      <c r="L46" s="259"/>
      <c r="M46" s="259"/>
      <c r="N46" s="259"/>
      <c r="O46" s="259"/>
    </row>
    <row r="47" spans="2:15" ht="13.25" customHeight="1">
      <c r="B47" s="254" t="s">
        <v>111</v>
      </c>
      <c r="C47" s="254"/>
      <c r="D47" s="254"/>
      <c r="E47" s="254"/>
      <c r="F47" s="254"/>
      <c r="G47" s="254"/>
      <c r="H47" s="254"/>
      <c r="I47" s="254"/>
      <c r="J47" s="254"/>
      <c r="K47" s="254"/>
      <c r="L47" s="254"/>
      <c r="M47" s="254"/>
      <c r="N47" s="254"/>
      <c r="O47" s="254"/>
    </row>
    <row r="48" spans="2:15">
      <c r="B48" s="254"/>
      <c r="C48" s="254"/>
      <c r="D48" s="254"/>
      <c r="E48" s="254"/>
      <c r="F48" s="254"/>
      <c r="G48" s="254"/>
      <c r="H48" s="254"/>
      <c r="I48" s="254"/>
      <c r="J48" s="254"/>
      <c r="K48" s="254"/>
      <c r="L48" s="254"/>
      <c r="M48" s="254"/>
      <c r="N48" s="254"/>
      <c r="O48" s="254"/>
    </row>
    <row r="49" spans="2:15">
      <c r="B49" s="254"/>
      <c r="C49" s="254"/>
      <c r="D49" s="254"/>
      <c r="E49" s="254"/>
      <c r="F49" s="254"/>
      <c r="G49" s="254"/>
      <c r="H49" s="254"/>
      <c r="I49" s="254"/>
      <c r="J49" s="254"/>
      <c r="K49" s="254"/>
      <c r="L49" s="254"/>
      <c r="M49" s="254"/>
      <c r="N49" s="254"/>
      <c r="O49" s="254"/>
    </row>
    <row r="50" spans="2:15">
      <c r="B50" s="254"/>
      <c r="C50" s="254"/>
      <c r="D50" s="254"/>
      <c r="E50" s="254"/>
      <c r="F50" s="254"/>
      <c r="G50" s="254"/>
      <c r="H50" s="254"/>
      <c r="I50" s="254"/>
      <c r="J50" s="254"/>
      <c r="K50" s="254"/>
      <c r="L50" s="254"/>
      <c r="M50" s="254"/>
      <c r="N50" s="254"/>
      <c r="O50" s="254"/>
    </row>
    <row r="51" spans="2:15">
      <c r="B51" s="254"/>
      <c r="C51" s="254"/>
      <c r="D51" s="254"/>
      <c r="E51" s="254"/>
      <c r="F51" s="254"/>
      <c r="G51" s="254"/>
      <c r="H51" s="254"/>
      <c r="I51" s="254"/>
      <c r="J51" s="254"/>
      <c r="K51" s="254"/>
      <c r="L51" s="254"/>
      <c r="M51" s="254"/>
      <c r="N51" s="254"/>
      <c r="O51" s="254"/>
    </row>
    <row r="52" spans="2:15">
      <c r="B52" s="254"/>
      <c r="C52" s="254"/>
      <c r="D52" s="254"/>
      <c r="E52" s="254"/>
      <c r="F52" s="254"/>
      <c r="G52" s="254"/>
      <c r="H52" s="254"/>
      <c r="I52" s="254"/>
      <c r="J52" s="254"/>
      <c r="K52" s="254"/>
      <c r="L52" s="254"/>
      <c r="M52" s="254"/>
      <c r="N52" s="254"/>
      <c r="O52" s="254"/>
    </row>
    <row r="53" spans="2:15">
      <c r="B53" s="254"/>
      <c r="C53" s="254"/>
      <c r="D53" s="254"/>
      <c r="E53" s="254"/>
      <c r="F53" s="254"/>
      <c r="G53" s="254"/>
      <c r="H53" s="254"/>
      <c r="I53" s="254"/>
      <c r="J53" s="254"/>
      <c r="K53" s="254"/>
      <c r="L53" s="254"/>
      <c r="M53" s="254"/>
      <c r="N53" s="254"/>
      <c r="O53" s="254"/>
    </row>
    <row r="54" spans="2:15">
      <c r="B54" s="254"/>
      <c r="C54" s="254"/>
      <c r="D54" s="254"/>
      <c r="E54" s="254"/>
      <c r="F54" s="254"/>
      <c r="G54" s="254"/>
      <c r="H54" s="254"/>
      <c r="I54" s="254"/>
      <c r="J54" s="254"/>
      <c r="K54" s="254"/>
      <c r="L54" s="254"/>
      <c r="M54" s="254"/>
      <c r="N54" s="254"/>
      <c r="O54" s="254"/>
    </row>
    <row r="55" spans="2:15">
      <c r="B55" s="254"/>
      <c r="C55" s="254"/>
      <c r="D55" s="254"/>
      <c r="E55" s="254"/>
      <c r="F55" s="254"/>
      <c r="G55" s="254"/>
      <c r="H55" s="254"/>
      <c r="I55" s="254"/>
      <c r="J55" s="254"/>
      <c r="K55" s="254"/>
      <c r="L55" s="254"/>
      <c r="M55" s="254"/>
      <c r="N55" s="254"/>
      <c r="O55" s="254"/>
    </row>
    <row r="56" spans="2:15">
      <c r="B56" s="254"/>
      <c r="C56" s="254"/>
      <c r="D56" s="254"/>
      <c r="E56" s="254"/>
      <c r="F56" s="254"/>
      <c r="G56" s="254"/>
      <c r="H56" s="254"/>
      <c r="I56" s="254"/>
      <c r="J56" s="254"/>
      <c r="K56" s="254"/>
      <c r="L56" s="254"/>
      <c r="M56" s="254"/>
      <c r="N56" s="254"/>
      <c r="O56" s="254"/>
    </row>
    <row r="57" spans="2:15">
      <c r="B57" s="259" t="s">
        <v>99</v>
      </c>
      <c r="C57" s="259"/>
      <c r="D57" s="259"/>
      <c r="E57" s="259"/>
      <c r="F57" s="259"/>
      <c r="G57" s="259"/>
      <c r="H57" s="259"/>
      <c r="I57" s="259"/>
      <c r="J57" s="259"/>
      <c r="K57" s="259"/>
      <c r="L57" s="259"/>
      <c r="M57" s="259"/>
      <c r="N57" s="259"/>
      <c r="O57" s="259"/>
    </row>
    <row r="58" spans="2:15" ht="13.25" customHeight="1">
      <c r="B58" s="259"/>
      <c r="C58" s="259"/>
      <c r="D58" s="259"/>
      <c r="E58" s="259"/>
      <c r="F58" s="259"/>
      <c r="G58" s="259"/>
      <c r="H58" s="259"/>
      <c r="I58" s="259"/>
      <c r="J58" s="259"/>
      <c r="K58" s="259"/>
      <c r="L58" s="259"/>
      <c r="M58" s="259"/>
      <c r="N58" s="259"/>
      <c r="O58" s="259"/>
    </row>
    <row r="59" spans="2:15" ht="13.25" customHeight="1">
      <c r="B59" s="254" t="s">
        <v>111</v>
      </c>
      <c r="C59" s="254"/>
      <c r="D59" s="254"/>
      <c r="E59" s="254"/>
      <c r="F59" s="254"/>
      <c r="G59" s="254"/>
      <c r="H59" s="254"/>
      <c r="I59" s="254"/>
      <c r="J59" s="254"/>
      <c r="K59" s="254"/>
      <c r="L59" s="254"/>
      <c r="M59" s="254"/>
      <c r="N59" s="254"/>
      <c r="O59" s="254"/>
    </row>
    <row r="60" spans="2:15" ht="13.25" customHeight="1">
      <c r="B60" s="254"/>
      <c r="C60" s="254"/>
      <c r="D60" s="254"/>
      <c r="E60" s="254"/>
      <c r="F60" s="254"/>
      <c r="G60" s="254"/>
      <c r="H60" s="254"/>
      <c r="I60" s="254"/>
      <c r="J60" s="254"/>
      <c r="K60" s="254"/>
      <c r="L60" s="254"/>
      <c r="M60" s="254"/>
      <c r="N60" s="254"/>
      <c r="O60" s="254"/>
    </row>
    <row r="61" spans="2:15" ht="13.25" customHeight="1">
      <c r="B61" s="254"/>
      <c r="C61" s="254"/>
      <c r="D61" s="254"/>
      <c r="E61" s="254"/>
      <c r="F61" s="254"/>
      <c r="G61" s="254"/>
      <c r="H61" s="254"/>
      <c r="I61" s="254"/>
      <c r="J61" s="254"/>
      <c r="K61" s="254"/>
      <c r="L61" s="254"/>
      <c r="M61" s="254"/>
      <c r="N61" s="254"/>
      <c r="O61" s="254"/>
    </row>
    <row r="62" spans="2:15" ht="13.25" customHeight="1">
      <c r="B62" s="254"/>
      <c r="C62" s="254"/>
      <c r="D62" s="254"/>
      <c r="E62" s="254"/>
      <c r="F62" s="254"/>
      <c r="G62" s="254"/>
      <c r="H62" s="254"/>
      <c r="I62" s="254"/>
      <c r="J62" s="254"/>
      <c r="K62" s="254"/>
      <c r="L62" s="254"/>
      <c r="M62" s="254"/>
      <c r="N62" s="254"/>
      <c r="O62" s="254"/>
    </row>
    <row r="63" spans="2:15" ht="13.25" customHeight="1">
      <c r="B63" s="254"/>
      <c r="C63" s="254"/>
      <c r="D63" s="254"/>
      <c r="E63" s="254"/>
      <c r="F63" s="254"/>
      <c r="G63" s="254"/>
      <c r="H63" s="254"/>
      <c r="I63" s="254"/>
      <c r="J63" s="254"/>
      <c r="K63" s="254"/>
      <c r="L63" s="254"/>
      <c r="M63" s="254"/>
      <c r="N63" s="254"/>
      <c r="O63" s="254"/>
    </row>
    <row r="64" spans="2:15" ht="13.25" customHeight="1">
      <c r="B64" s="254"/>
      <c r="C64" s="254"/>
      <c r="D64" s="254"/>
      <c r="E64" s="254"/>
      <c r="F64" s="254"/>
      <c r="G64" s="254"/>
      <c r="H64" s="254"/>
      <c r="I64" s="254"/>
      <c r="J64" s="254"/>
      <c r="K64" s="254"/>
      <c r="L64" s="254"/>
      <c r="M64" s="254"/>
      <c r="N64" s="254"/>
      <c r="O64" s="254"/>
    </row>
    <row r="65" spans="2:15" ht="13.25" customHeight="1">
      <c r="B65" s="254"/>
      <c r="C65" s="254"/>
      <c r="D65" s="254"/>
      <c r="E65" s="254"/>
      <c r="F65" s="254"/>
      <c r="G65" s="254"/>
      <c r="H65" s="254"/>
      <c r="I65" s="254"/>
      <c r="J65" s="254"/>
      <c r="K65" s="254"/>
      <c r="L65" s="254"/>
      <c r="M65" s="254"/>
      <c r="N65" s="254"/>
      <c r="O65" s="254"/>
    </row>
    <row r="66" spans="2:15" ht="13.25" customHeight="1">
      <c r="B66" s="254"/>
      <c r="C66" s="254"/>
      <c r="D66" s="254"/>
      <c r="E66" s="254"/>
      <c r="F66" s="254"/>
      <c r="G66" s="254"/>
      <c r="H66" s="254"/>
      <c r="I66" s="254"/>
      <c r="J66" s="254"/>
      <c r="K66" s="254"/>
      <c r="L66" s="254"/>
      <c r="M66" s="254"/>
      <c r="N66" s="254"/>
      <c r="O66" s="254"/>
    </row>
    <row r="67" spans="2:15" ht="9" customHeight="1">
      <c r="B67" s="2"/>
      <c r="C67" s="2"/>
      <c r="D67" s="2"/>
      <c r="E67" s="2"/>
      <c r="F67" s="2"/>
      <c r="G67" s="2"/>
      <c r="H67" s="2"/>
      <c r="I67" s="2"/>
      <c r="J67" s="2"/>
      <c r="K67" s="2"/>
      <c r="L67" s="2"/>
      <c r="M67" s="2"/>
      <c r="N67" s="2"/>
      <c r="O67" s="2"/>
    </row>
    <row r="68" spans="2:15">
      <c r="B68" s="255" t="str">
        <f>Input!$B6&amp;", "&amp;Input!$B7</f>
        <v>Matthew McKenna, March 26th 2014</v>
      </c>
      <c r="C68" s="255"/>
      <c r="D68" s="255"/>
      <c r="E68" s="255"/>
      <c r="F68" s="255"/>
      <c r="G68" s="255"/>
      <c r="H68" s="255"/>
      <c r="I68" s="255"/>
      <c r="J68" s="255"/>
      <c r="K68" s="255"/>
      <c r="L68" s="255"/>
      <c r="M68" s="255"/>
      <c r="N68" s="255"/>
      <c r="O68" s="255"/>
    </row>
    <row r="69" spans="2:15">
      <c r="B69" s="255"/>
      <c r="C69" s="255"/>
      <c r="D69" s="255"/>
      <c r="E69" s="255"/>
      <c r="F69" s="255"/>
      <c r="G69" s="255"/>
      <c r="H69" s="255"/>
      <c r="I69" s="255"/>
      <c r="J69" s="255"/>
      <c r="K69" s="255"/>
      <c r="L69" s="255"/>
      <c r="M69" s="255"/>
      <c r="N69" s="255"/>
      <c r="O69" s="255"/>
    </row>
  </sheetData>
  <mergeCells count="20">
    <mergeCell ref="B68:O69"/>
    <mergeCell ref="C4:N5"/>
    <mergeCell ref="C8:N9"/>
    <mergeCell ref="B11:O12"/>
    <mergeCell ref="B13:O13"/>
    <mergeCell ref="B15:O16"/>
    <mergeCell ref="B17:O17"/>
    <mergeCell ref="B19:O19"/>
    <mergeCell ref="B23:O23"/>
    <mergeCell ref="B22:O22"/>
    <mergeCell ref="B59:O66"/>
    <mergeCell ref="B45:O46"/>
    <mergeCell ref="B47:O56"/>
    <mergeCell ref="B57:O58"/>
    <mergeCell ref="B21:O21"/>
    <mergeCell ref="B20:O20"/>
    <mergeCell ref="B25:O29"/>
    <mergeCell ref="B31:O32"/>
    <mergeCell ref="B33:O37"/>
    <mergeCell ref="B39:O43"/>
  </mergeCells>
  <phoneticPr fontId="0" type="noConversion"/>
  <pageMargins left="0.32" right="0.19" top="0.5" bottom="0.5" header="0.5" footer="0.5"/>
  <pageSetup scale="80" orientation="portrait"/>
  <drawing r:id="rId1"/>
  <extLst>
    <ext xmlns:mx="http://schemas.microsoft.com/office/mac/excel/2008/main" uri="{64002731-A6B0-56B0-2670-7721B7C09600}">
      <mx:PLV Mode="1"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enableFormatConditionsCalculation="0"/>
  <dimension ref="A1:O75"/>
  <sheetViews>
    <sheetView view="pageBreakPreview" zoomScale="60" zoomScaleNormal="75" zoomScalePageLayoutView="75" workbookViewId="0">
      <selection activeCell="B67" sqref="B67:N68"/>
    </sheetView>
  </sheetViews>
  <sheetFormatPr baseColWidth="10" defaultColWidth="8.83203125" defaultRowHeight="12" x14ac:dyDescent="0"/>
  <cols>
    <col min="1" max="1" width="9" customWidth="1"/>
    <col min="2" max="3" width="9" style="2" customWidth="1"/>
    <col min="4" max="6" width="9" customWidth="1"/>
    <col min="7" max="8" width="4.5" customWidth="1"/>
    <col min="9" max="13" width="9" customWidth="1"/>
    <col min="14" max="14" width="10.83203125" customWidth="1"/>
  </cols>
  <sheetData>
    <row r="1" spans="1:14" s="69" customFormat="1" ht="12.75" customHeight="1"/>
    <row r="2" spans="1:14" s="69" customFormat="1" ht="12.75" customHeight="1"/>
    <row r="3" spans="1:14" s="69" customFormat="1" ht="12.75" customHeight="1">
      <c r="C3" s="61"/>
      <c r="D3" s="61"/>
      <c r="E3" s="61"/>
      <c r="F3" s="61"/>
      <c r="G3" s="61"/>
      <c r="H3" s="61"/>
      <c r="I3" s="61"/>
      <c r="J3" s="61"/>
      <c r="K3" s="61"/>
      <c r="L3" s="61"/>
      <c r="M3" s="61"/>
      <c r="N3" s="61"/>
    </row>
    <row r="4" spans="1:14" s="69" customFormat="1" ht="12.75" customHeight="1">
      <c r="B4" s="269" t="str">
        <f>Input!$A9</f>
        <v>Equity Evaluation</v>
      </c>
      <c r="C4" s="269"/>
      <c r="D4" s="269"/>
      <c r="E4" s="269"/>
      <c r="F4" s="269"/>
      <c r="G4" s="269"/>
      <c r="H4" s="269"/>
      <c r="I4" s="269"/>
      <c r="J4" s="269"/>
      <c r="K4" s="269"/>
      <c r="L4" s="269"/>
      <c r="M4" s="269"/>
      <c r="N4" s="269"/>
    </row>
    <row r="5" spans="1:14" s="69" customFormat="1" ht="12.75" customHeight="1">
      <c r="B5" s="269"/>
      <c r="C5" s="269"/>
      <c r="D5" s="269"/>
      <c r="E5" s="269"/>
      <c r="F5" s="269"/>
      <c r="G5" s="269"/>
      <c r="H5" s="269"/>
      <c r="I5" s="269"/>
      <c r="J5" s="269"/>
      <c r="K5" s="269"/>
      <c r="L5" s="269"/>
      <c r="M5" s="269"/>
      <c r="N5" s="269"/>
    </row>
    <row r="6" spans="1:14" s="69" customFormat="1" ht="12.75" customHeight="1">
      <c r="B6" s="61"/>
      <c r="C6" s="61"/>
      <c r="D6" s="61"/>
      <c r="E6" s="61"/>
      <c r="F6" s="61"/>
      <c r="G6" s="61"/>
      <c r="H6" s="61"/>
      <c r="I6" s="61"/>
      <c r="J6" s="61"/>
      <c r="K6" s="61"/>
      <c r="L6" s="61"/>
      <c r="M6" s="61"/>
      <c r="N6" s="61"/>
    </row>
    <row r="7" spans="1:14" s="69" customFormat="1" ht="12.75" customHeight="1"/>
    <row r="8" spans="1:14" s="69" customFormat="1" ht="12.75" customHeight="1"/>
    <row r="9" spans="1:14" s="69" customFormat="1" ht="12.75" customHeight="1">
      <c r="B9" s="279" t="s">
        <v>14</v>
      </c>
      <c r="C9" s="279"/>
      <c r="D9" s="279"/>
      <c r="E9" s="279"/>
      <c r="F9" s="279"/>
      <c r="G9" s="279"/>
      <c r="H9" s="279"/>
      <c r="I9" s="279"/>
      <c r="J9" s="279"/>
      <c r="K9" s="279"/>
      <c r="L9" s="279"/>
      <c r="M9" s="279"/>
      <c r="N9" s="279"/>
    </row>
    <row r="10" spans="1:14" s="69" customFormat="1" ht="12.75" customHeight="1">
      <c r="A10" s="59"/>
      <c r="B10" s="279"/>
      <c r="C10" s="279"/>
      <c r="D10" s="279"/>
      <c r="E10" s="279"/>
      <c r="F10" s="279"/>
      <c r="G10" s="279"/>
      <c r="H10" s="279"/>
      <c r="I10" s="279"/>
      <c r="J10" s="279"/>
      <c r="K10" s="279"/>
      <c r="L10" s="279"/>
      <c r="M10" s="279"/>
      <c r="N10" s="279"/>
    </row>
    <row r="11" spans="1:14" s="69" customFormat="1" ht="12.75" customHeight="1">
      <c r="B11" s="270" t="str">
        <f>Input!$B3</f>
        <v>Edward and Jennifer Lopes</v>
      </c>
      <c r="C11" s="270"/>
      <c r="D11" s="270"/>
      <c r="E11" s="270"/>
      <c r="F11" s="270"/>
      <c r="G11" s="270"/>
      <c r="H11" s="270"/>
      <c r="I11" s="270"/>
      <c r="J11" s="270"/>
      <c r="K11" s="270"/>
      <c r="L11" s="270"/>
      <c r="M11" s="270"/>
      <c r="N11" s="270"/>
    </row>
    <row r="12" spans="1:14" s="69" customFormat="1" ht="12.75" customHeight="1">
      <c r="B12" s="270"/>
      <c r="C12" s="270"/>
      <c r="D12" s="270"/>
      <c r="E12" s="270"/>
      <c r="F12" s="270"/>
      <c r="G12" s="270"/>
      <c r="H12" s="270"/>
      <c r="I12" s="270"/>
      <c r="J12" s="270"/>
      <c r="K12" s="270"/>
      <c r="L12" s="270"/>
      <c r="M12" s="270"/>
      <c r="N12" s="270"/>
    </row>
    <row r="13" spans="1:14" s="69" customFormat="1" ht="12.75" customHeight="1">
      <c r="B13" s="60"/>
      <c r="C13" s="60"/>
      <c r="D13" s="60"/>
      <c r="E13" s="60"/>
      <c r="F13" s="60"/>
      <c r="G13" s="60"/>
      <c r="H13" s="60"/>
      <c r="I13" s="60"/>
      <c r="J13" s="60"/>
      <c r="K13" s="60"/>
      <c r="L13" s="60"/>
      <c r="M13" s="60"/>
      <c r="N13" s="60"/>
    </row>
    <row r="14" spans="1:14" s="69" customFormat="1" ht="12.75" customHeight="1">
      <c r="B14" s="270" t="str">
        <f>Input!$B4&amp;", "&amp;Input!$B5</f>
        <v>2909 Greenfield Road, Glenshaw PA 15116</v>
      </c>
      <c r="C14" s="270"/>
      <c r="D14" s="270"/>
      <c r="E14" s="270"/>
      <c r="F14" s="270"/>
      <c r="G14" s="270"/>
      <c r="H14" s="270"/>
      <c r="I14" s="270"/>
      <c r="J14" s="270"/>
      <c r="K14" s="270"/>
      <c r="L14" s="270"/>
      <c r="M14" s="270"/>
      <c r="N14" s="270"/>
    </row>
    <row r="15" spans="1:14" s="69" customFormat="1" ht="12.75" customHeight="1">
      <c r="B15" s="270"/>
      <c r="C15" s="270"/>
      <c r="D15" s="270"/>
      <c r="E15" s="270"/>
      <c r="F15" s="270"/>
      <c r="G15" s="270"/>
      <c r="H15" s="270"/>
      <c r="I15" s="270"/>
      <c r="J15" s="270"/>
      <c r="K15" s="270"/>
      <c r="L15" s="270"/>
      <c r="M15" s="270"/>
      <c r="N15" s="270"/>
    </row>
    <row r="16" spans="1:14" s="69" customFormat="1" ht="12.75" customHeight="1">
      <c r="B16" s="60"/>
      <c r="C16" s="60"/>
      <c r="D16" s="60"/>
      <c r="E16" s="60"/>
      <c r="F16" s="60"/>
      <c r="G16" s="60"/>
      <c r="H16" s="60"/>
      <c r="I16" s="60"/>
      <c r="J16" s="60"/>
      <c r="K16" s="60"/>
      <c r="L16" s="60"/>
      <c r="M16" s="60"/>
      <c r="N16" s="60"/>
    </row>
    <row r="17" spans="2:14" s="69" customFormat="1" ht="12.75" customHeight="1"/>
    <row r="18" spans="2:14" s="69" customFormat="1" ht="12.75" customHeight="1">
      <c r="D18" s="93"/>
      <c r="E18" s="93"/>
      <c r="F18" s="93"/>
      <c r="G18" s="93"/>
      <c r="H18" s="93"/>
      <c r="I18" s="93"/>
      <c r="J18" s="93"/>
      <c r="K18" s="93"/>
      <c r="L18" s="93"/>
      <c r="M18" s="93"/>
    </row>
    <row r="19" spans="2:14" s="69" customFormat="1" ht="12.75" customHeight="1">
      <c r="B19" s="287" t="s">
        <v>10</v>
      </c>
      <c r="C19" s="287"/>
      <c r="D19" s="287"/>
      <c r="E19" s="287"/>
      <c r="F19" s="287"/>
      <c r="G19" s="287"/>
      <c r="H19" s="287"/>
      <c r="I19" s="287"/>
      <c r="J19" s="287"/>
      <c r="K19" s="287"/>
      <c r="L19" s="287"/>
      <c r="M19" s="287"/>
      <c r="N19" s="287"/>
    </row>
    <row r="20" spans="2:14" s="69" customFormat="1" ht="12.75" customHeight="1">
      <c r="B20" s="287"/>
      <c r="C20" s="287"/>
      <c r="D20" s="287"/>
      <c r="E20" s="287"/>
      <c r="F20" s="287"/>
      <c r="G20" s="287"/>
      <c r="H20" s="287"/>
      <c r="I20" s="287"/>
      <c r="J20" s="287"/>
      <c r="K20" s="287"/>
      <c r="L20" s="287"/>
      <c r="M20" s="287"/>
      <c r="N20" s="287"/>
    </row>
    <row r="21" spans="2:14" s="69" customFormat="1" ht="12.75" customHeight="1"/>
    <row r="22" spans="2:14" s="69" customFormat="1" ht="12.75" customHeight="1"/>
    <row r="23" spans="2:14" s="69" customFormat="1" ht="12.75" customHeight="1">
      <c r="B23" s="88"/>
      <c r="C23" s="88"/>
      <c r="D23" s="88"/>
      <c r="E23" s="88"/>
      <c r="F23" s="88"/>
      <c r="G23" s="88"/>
      <c r="H23" s="88"/>
      <c r="I23" s="88"/>
      <c r="J23" s="88"/>
      <c r="K23" s="94"/>
      <c r="L23" s="88"/>
      <c r="M23" s="88"/>
    </row>
    <row r="24" spans="2:14" s="69" customFormat="1" ht="12.75" customHeight="1">
      <c r="B24" s="88"/>
      <c r="C24" s="88"/>
      <c r="D24" s="88"/>
      <c r="E24" s="88"/>
      <c r="F24" s="88"/>
      <c r="G24" s="88"/>
      <c r="H24" s="88"/>
      <c r="I24" s="88"/>
      <c r="J24" s="88"/>
      <c r="K24" s="94"/>
      <c r="L24" s="88"/>
      <c r="M24" s="88"/>
    </row>
    <row r="25" spans="2:14" s="69" customFormat="1" ht="12.75" customHeight="1">
      <c r="B25" s="259" t="s">
        <v>6</v>
      </c>
      <c r="C25" s="259"/>
      <c r="D25" s="259"/>
      <c r="E25" s="259"/>
      <c r="F25" s="276" t="s">
        <v>150</v>
      </c>
      <c r="G25" s="277"/>
      <c r="H25" s="277"/>
      <c r="I25" s="277"/>
      <c r="J25" s="277"/>
      <c r="K25" s="277"/>
      <c r="L25" s="277"/>
      <c r="M25" s="277"/>
      <c r="N25" s="277"/>
    </row>
    <row r="26" spans="2:14" s="69" customFormat="1" ht="12.75" customHeight="1">
      <c r="B26" s="259"/>
      <c r="C26" s="259"/>
      <c r="D26" s="259"/>
      <c r="E26" s="259"/>
      <c r="F26" s="278"/>
      <c r="G26" s="278"/>
      <c r="H26" s="278"/>
      <c r="I26" s="278"/>
      <c r="J26" s="278"/>
      <c r="K26" s="278"/>
      <c r="L26" s="278"/>
      <c r="M26" s="278"/>
      <c r="N26" s="278"/>
    </row>
    <row r="27" spans="2:14" s="69" customFormat="1" ht="12.75" customHeight="1">
      <c r="B27" s="95"/>
      <c r="C27" s="95"/>
      <c r="D27" s="96"/>
      <c r="E27" s="96"/>
      <c r="F27" s="96"/>
      <c r="G27" s="95"/>
      <c r="H27" s="95"/>
      <c r="I27" s="95"/>
      <c r="J27" s="95"/>
      <c r="K27" s="95"/>
      <c r="L27" s="95"/>
      <c r="M27" s="95"/>
      <c r="N27" s="88"/>
    </row>
    <row r="28" spans="2:14" s="69" customFormat="1" ht="12.75" customHeight="1">
      <c r="B28" s="273" t="s">
        <v>7</v>
      </c>
      <c r="C28" s="273"/>
      <c r="D28" s="273"/>
      <c r="E28" s="273"/>
      <c r="F28" s="95"/>
      <c r="G28" s="95"/>
      <c r="H28" s="95"/>
      <c r="I28" s="288">
        <v>142</v>
      </c>
      <c r="J28" s="288"/>
      <c r="K28" s="288"/>
      <c r="L28" s="95"/>
      <c r="M28" s="95"/>
      <c r="N28" s="95"/>
    </row>
    <row r="29" spans="2:14" s="69" customFormat="1" ht="12.75" customHeight="1">
      <c r="B29" s="273"/>
      <c r="C29" s="273"/>
      <c r="D29" s="273"/>
      <c r="E29" s="273"/>
      <c r="F29" s="96"/>
      <c r="G29" s="96"/>
      <c r="H29" s="96"/>
      <c r="I29" s="289"/>
      <c r="J29" s="289"/>
      <c r="K29" s="289"/>
      <c r="L29" s="96"/>
      <c r="M29" s="96"/>
      <c r="N29" s="96"/>
    </row>
    <row r="30" spans="2:14" s="69" customFormat="1" ht="12.75" customHeight="1">
      <c r="F30" s="88"/>
      <c r="G30" s="88"/>
      <c r="H30" s="88"/>
      <c r="J30" s="88"/>
      <c r="K30" s="94"/>
      <c r="L30" s="88"/>
      <c r="M30" s="88"/>
      <c r="N30" s="88"/>
    </row>
    <row r="31" spans="2:14" s="69" customFormat="1" ht="12.75" customHeight="1">
      <c r="B31" s="273" t="s">
        <v>60</v>
      </c>
      <c r="C31" s="273"/>
      <c r="D31" s="273"/>
      <c r="E31" s="273"/>
      <c r="F31" s="273"/>
      <c r="G31" s="88"/>
      <c r="H31" s="88"/>
      <c r="I31" s="284">
        <v>140535</v>
      </c>
      <c r="J31" s="284"/>
      <c r="K31" s="284"/>
      <c r="L31" s="88"/>
      <c r="M31" s="88"/>
      <c r="N31" s="88"/>
    </row>
    <row r="32" spans="2:14" s="69" customFormat="1" ht="12.75" customHeight="1">
      <c r="B32" s="273"/>
      <c r="C32" s="273"/>
      <c r="D32" s="273"/>
      <c r="E32" s="273"/>
      <c r="F32" s="273"/>
      <c r="G32" s="95"/>
      <c r="H32" s="95"/>
      <c r="I32" s="285"/>
      <c r="J32" s="285"/>
      <c r="K32" s="285"/>
      <c r="L32" s="95"/>
      <c r="M32" s="95"/>
      <c r="N32" s="88"/>
    </row>
    <row r="33" spans="1:14" s="69" customFormat="1" ht="12.75" customHeight="1">
      <c r="K33" s="94"/>
      <c r="L33" s="97"/>
      <c r="M33" s="97"/>
    </row>
    <row r="34" spans="1:14" s="69" customFormat="1" ht="12.75" customHeight="1">
      <c r="B34" s="259" t="s">
        <v>101</v>
      </c>
      <c r="C34" s="262"/>
      <c r="D34" s="262"/>
      <c r="E34" s="262"/>
      <c r="F34" s="262"/>
      <c r="I34" s="284">
        <v>143218</v>
      </c>
      <c r="J34" s="284"/>
      <c r="K34" s="284"/>
    </row>
    <row r="35" spans="1:14" s="69" customFormat="1" ht="12.75" customHeight="1">
      <c r="B35" s="262"/>
      <c r="C35" s="262"/>
      <c r="D35" s="262"/>
      <c r="E35" s="262"/>
      <c r="F35" s="262"/>
      <c r="I35" s="285"/>
      <c r="J35" s="285"/>
      <c r="K35" s="285"/>
      <c r="N35" s="71"/>
    </row>
    <row r="36" spans="1:14" s="69" customFormat="1" ht="12.75" customHeight="1">
      <c r="N36" s="71"/>
    </row>
    <row r="37" spans="1:14" s="69" customFormat="1" ht="12.75" customHeight="1">
      <c r="B37" s="273" t="s">
        <v>8</v>
      </c>
      <c r="C37" s="273"/>
      <c r="D37" s="273"/>
      <c r="E37" s="273"/>
      <c r="F37" s="273"/>
      <c r="I37" s="290">
        <v>0.96</v>
      </c>
      <c r="J37" s="290"/>
      <c r="K37" s="290"/>
      <c r="N37" s="71"/>
    </row>
    <row r="38" spans="1:14" s="69" customFormat="1" ht="12.75" customHeight="1">
      <c r="B38" s="273"/>
      <c r="C38" s="273"/>
      <c r="D38" s="273"/>
      <c r="E38" s="273"/>
      <c r="F38" s="273"/>
      <c r="I38" s="291"/>
      <c r="J38" s="291"/>
      <c r="K38" s="291"/>
      <c r="L38" s="88"/>
      <c r="M38" s="88"/>
      <c r="N38" s="71"/>
    </row>
    <row r="39" spans="1:14" s="69" customFormat="1" ht="12.75" customHeight="1">
      <c r="J39" s="88"/>
      <c r="K39" s="94"/>
      <c r="L39" s="88"/>
      <c r="M39" s="88"/>
      <c r="N39" s="71"/>
    </row>
    <row r="40" spans="1:14" s="69" customFormat="1" ht="12.75" customHeight="1">
      <c r="B40" s="273" t="s">
        <v>46</v>
      </c>
      <c r="C40" s="273"/>
      <c r="D40" s="273"/>
      <c r="E40" s="273"/>
      <c r="I40" s="274">
        <v>35</v>
      </c>
      <c r="J40" s="274"/>
      <c r="K40" s="274"/>
      <c r="L40" s="88"/>
      <c r="M40" s="88"/>
      <c r="N40" s="71"/>
    </row>
    <row r="41" spans="1:14" s="69" customFormat="1" ht="12.75" customHeight="1">
      <c r="B41" s="273"/>
      <c r="C41" s="273"/>
      <c r="D41" s="273"/>
      <c r="E41" s="273"/>
      <c r="I41" s="275"/>
      <c r="J41" s="275"/>
      <c r="K41" s="275"/>
      <c r="L41" s="88"/>
      <c r="M41" s="88"/>
      <c r="N41" s="71"/>
    </row>
    <row r="42" spans="1:14" s="69" customFormat="1" ht="12.75" customHeight="1">
      <c r="A42" s="88"/>
      <c r="J42" s="88"/>
      <c r="K42" s="98"/>
      <c r="L42" s="88"/>
      <c r="M42" s="88"/>
      <c r="N42" s="71"/>
    </row>
    <row r="43" spans="1:14" s="69" customFormat="1" ht="12.75" customHeight="1">
      <c r="A43" s="88"/>
      <c r="B43" s="273" t="s">
        <v>9</v>
      </c>
      <c r="C43" s="273"/>
      <c r="D43" s="273"/>
      <c r="E43" s="273"/>
      <c r="I43" s="282">
        <v>6</v>
      </c>
      <c r="J43" s="282"/>
      <c r="K43" s="282"/>
      <c r="L43" s="88"/>
      <c r="M43" s="88"/>
      <c r="N43" s="71"/>
    </row>
    <row r="44" spans="1:14" s="69" customFormat="1" ht="12.75" customHeight="1">
      <c r="A44" s="88"/>
      <c r="B44" s="273"/>
      <c r="C44" s="273"/>
      <c r="D44" s="273"/>
      <c r="E44" s="273"/>
      <c r="I44" s="283"/>
      <c r="J44" s="283"/>
      <c r="K44" s="283"/>
      <c r="L44" s="88"/>
      <c r="M44" s="88"/>
      <c r="N44" s="88"/>
    </row>
    <row r="45" spans="1:14" s="69" customFormat="1" ht="12.75" customHeight="1">
      <c r="A45" s="88"/>
      <c r="I45" s="88"/>
      <c r="J45" s="88"/>
      <c r="K45" s="88"/>
      <c r="L45" s="88"/>
      <c r="M45" s="88"/>
      <c r="N45" s="88"/>
    </row>
    <row r="46" spans="1:14" s="69" customFormat="1" ht="12.75" customHeight="1">
      <c r="A46" s="88"/>
      <c r="B46" s="273" t="s">
        <v>48</v>
      </c>
      <c r="C46" s="273"/>
      <c r="D46" s="273"/>
      <c r="E46" s="273"/>
      <c r="I46" s="280">
        <f>Input!$A52</f>
        <v>2.0571428571428574</v>
      </c>
      <c r="J46" s="280"/>
      <c r="K46" s="280"/>
      <c r="L46" s="88"/>
      <c r="M46" s="88"/>
      <c r="N46" s="88"/>
    </row>
    <row r="47" spans="1:14" s="69" customFormat="1" ht="12.75" customHeight="1">
      <c r="A47" s="88"/>
      <c r="B47" s="273"/>
      <c r="C47" s="273"/>
      <c r="D47" s="273"/>
      <c r="E47" s="273"/>
      <c r="I47" s="281"/>
      <c r="J47" s="281"/>
      <c r="K47" s="281"/>
      <c r="L47" s="88"/>
      <c r="M47" s="88"/>
      <c r="N47" s="88"/>
    </row>
    <row r="48" spans="1:14" s="69" customFormat="1" ht="12.75" customHeight="1">
      <c r="A48" s="88"/>
      <c r="F48" s="88"/>
      <c r="G48" s="88"/>
      <c r="H48" s="88"/>
      <c r="L48" s="88"/>
      <c r="M48" s="88"/>
      <c r="N48" s="88"/>
    </row>
    <row r="49" spans="1:15" s="69" customFormat="1" ht="12.75" customHeight="1">
      <c r="A49" s="88"/>
      <c r="L49" s="88"/>
      <c r="M49" s="88"/>
      <c r="N49" s="88"/>
    </row>
    <row r="50" spans="1:15" s="69" customFormat="1" ht="12.75" customHeight="1">
      <c r="A50" s="88"/>
      <c r="B50" s="99"/>
      <c r="C50" s="88"/>
      <c r="D50" s="88"/>
      <c r="E50" s="88"/>
      <c r="F50" s="88"/>
      <c r="G50" s="88"/>
      <c r="H50" s="88"/>
      <c r="L50" s="88"/>
      <c r="M50" s="88"/>
      <c r="N50" s="88"/>
    </row>
    <row r="51" spans="1:15" s="69" customFormat="1" ht="12.75" customHeight="1">
      <c r="B51" s="259" t="str">
        <f>Input!$B4&amp;" Price Range:"</f>
        <v>2909 Greenfield Road Price Range:</v>
      </c>
      <c r="C51" s="259"/>
      <c r="D51" s="259"/>
      <c r="E51" s="259"/>
      <c r="F51" s="259"/>
      <c r="G51" s="259"/>
      <c r="I51" s="271" t="s">
        <v>151</v>
      </c>
      <c r="J51" s="271"/>
      <c r="K51" s="271"/>
      <c r="L51" s="271"/>
      <c r="M51" s="271"/>
      <c r="N51" s="88"/>
    </row>
    <row r="52" spans="1:15" s="69" customFormat="1" ht="12.75" customHeight="1">
      <c r="B52" s="259"/>
      <c r="C52" s="259"/>
      <c r="D52" s="259"/>
      <c r="E52" s="259"/>
      <c r="F52" s="259"/>
      <c r="G52" s="259"/>
      <c r="H52" s="132"/>
      <c r="I52" s="272"/>
      <c r="J52" s="272"/>
      <c r="K52" s="272"/>
      <c r="L52" s="272"/>
      <c r="M52" s="272"/>
    </row>
    <row r="53" spans="1:15" s="69" customFormat="1" ht="12.75" customHeight="1"/>
    <row r="54" spans="1:15" s="69" customFormat="1" ht="12.75" customHeight="1"/>
    <row r="55" spans="1:15" s="69" customFormat="1" ht="12.75" customHeight="1">
      <c r="B55" s="259" t="s">
        <v>99</v>
      </c>
      <c r="C55" s="259"/>
      <c r="D55" s="259"/>
      <c r="E55" s="259"/>
      <c r="F55" s="259"/>
      <c r="G55" s="259"/>
      <c r="H55" s="259"/>
      <c r="I55" s="259"/>
      <c r="J55" s="259"/>
      <c r="K55" s="259"/>
      <c r="L55" s="259"/>
      <c r="M55" s="259"/>
      <c r="N55" s="259"/>
      <c r="O55" s="59"/>
    </row>
    <row r="56" spans="1:15" s="69" customFormat="1" ht="12.75" customHeight="1">
      <c r="A56" s="100"/>
      <c r="B56" s="259"/>
      <c r="C56" s="259"/>
      <c r="D56" s="259"/>
      <c r="E56" s="259"/>
      <c r="F56" s="259"/>
      <c r="G56" s="259"/>
      <c r="H56" s="259"/>
      <c r="I56" s="259"/>
      <c r="J56" s="259"/>
      <c r="K56" s="259"/>
      <c r="L56" s="259"/>
      <c r="M56" s="259"/>
      <c r="N56" s="259"/>
      <c r="O56" s="59"/>
    </row>
    <row r="57" spans="1:15" s="69" customFormat="1" ht="12.75" customHeight="1">
      <c r="B57" s="254" t="str">
        <f>Comparable1!$B$59</f>
        <v>_x000D_</v>
      </c>
      <c r="C57" s="254"/>
      <c r="D57" s="254"/>
      <c r="E57" s="254"/>
      <c r="F57" s="254"/>
      <c r="G57" s="254"/>
      <c r="H57" s="254"/>
      <c r="I57" s="254"/>
      <c r="J57" s="254"/>
      <c r="K57" s="254"/>
      <c r="L57" s="254"/>
      <c r="M57" s="254"/>
      <c r="N57" s="254"/>
      <c r="O57" s="159"/>
    </row>
    <row r="58" spans="1:15" s="69" customFormat="1" ht="12.75" customHeight="1">
      <c r="B58" s="254"/>
      <c r="C58" s="254"/>
      <c r="D58" s="254"/>
      <c r="E58" s="254"/>
      <c r="F58" s="254"/>
      <c r="G58" s="254"/>
      <c r="H58" s="254"/>
      <c r="I58" s="254"/>
      <c r="J58" s="254"/>
      <c r="K58" s="254"/>
      <c r="L58" s="254"/>
      <c r="M58" s="254"/>
      <c r="N58" s="254"/>
      <c r="O58" s="159"/>
    </row>
    <row r="59" spans="1:15" s="69" customFormat="1" ht="12.75" customHeight="1">
      <c r="B59" s="254"/>
      <c r="C59" s="254"/>
      <c r="D59" s="254"/>
      <c r="E59" s="254"/>
      <c r="F59" s="254"/>
      <c r="G59" s="254"/>
      <c r="H59" s="254"/>
      <c r="I59" s="254"/>
      <c r="J59" s="254"/>
      <c r="K59" s="254"/>
      <c r="L59" s="254"/>
      <c r="M59" s="254"/>
      <c r="N59" s="254"/>
      <c r="O59" s="159"/>
    </row>
    <row r="60" spans="1:15" s="69" customFormat="1" ht="12.75" customHeight="1">
      <c r="B60" s="254"/>
      <c r="C60" s="254"/>
      <c r="D60" s="254"/>
      <c r="E60" s="254"/>
      <c r="F60" s="254"/>
      <c r="G60" s="254"/>
      <c r="H60" s="254"/>
      <c r="I60" s="254"/>
      <c r="J60" s="254"/>
      <c r="K60" s="254"/>
      <c r="L60" s="254"/>
      <c r="M60" s="254"/>
      <c r="N60" s="254"/>
      <c r="O60" s="159"/>
    </row>
    <row r="61" spans="1:15" s="69" customFormat="1" ht="12.75" customHeight="1">
      <c r="B61" s="254"/>
      <c r="C61" s="254"/>
      <c r="D61" s="254"/>
      <c r="E61" s="254"/>
      <c r="F61" s="254"/>
      <c r="G61" s="254"/>
      <c r="H61" s="254"/>
      <c r="I61" s="254"/>
      <c r="J61" s="254"/>
      <c r="K61" s="254"/>
      <c r="L61" s="254"/>
      <c r="M61" s="254"/>
      <c r="N61" s="254"/>
      <c r="O61" s="159"/>
    </row>
    <row r="62" spans="1:15" s="69" customFormat="1" ht="12.75" customHeight="1">
      <c r="B62" s="254"/>
      <c r="C62" s="254"/>
      <c r="D62" s="254"/>
      <c r="E62" s="254"/>
      <c r="F62" s="254"/>
      <c r="G62" s="254"/>
      <c r="H62" s="254"/>
      <c r="I62" s="254"/>
      <c r="J62" s="254"/>
      <c r="K62" s="254"/>
      <c r="L62" s="254"/>
      <c r="M62" s="254"/>
      <c r="N62" s="254"/>
      <c r="O62" s="159"/>
    </row>
    <row r="63" spans="1:15" s="69" customFormat="1" ht="12.75" customHeight="1">
      <c r="B63" s="254"/>
      <c r="C63" s="254"/>
      <c r="D63" s="254"/>
      <c r="E63" s="254"/>
      <c r="F63" s="254"/>
      <c r="G63" s="254"/>
      <c r="H63" s="254"/>
      <c r="I63" s="254"/>
      <c r="J63" s="254"/>
      <c r="K63" s="254"/>
      <c r="L63" s="254"/>
      <c r="M63" s="254"/>
      <c r="N63" s="254"/>
      <c r="O63" s="159"/>
    </row>
    <row r="64" spans="1:15" s="69" customFormat="1" ht="12.75" customHeight="1">
      <c r="B64" s="254"/>
      <c r="C64" s="254"/>
      <c r="D64" s="254"/>
      <c r="E64" s="254"/>
      <c r="F64" s="254"/>
      <c r="G64" s="254"/>
      <c r="H64" s="254"/>
      <c r="I64" s="254"/>
      <c r="J64" s="254"/>
      <c r="K64" s="254"/>
      <c r="L64" s="254"/>
      <c r="M64" s="254"/>
      <c r="N64" s="254"/>
      <c r="O64" s="159"/>
    </row>
    <row r="65" spans="2:14" s="69" customFormat="1" ht="12.75" customHeight="1">
      <c r="B65" s="254"/>
      <c r="C65" s="254"/>
      <c r="D65" s="254"/>
      <c r="E65" s="254"/>
      <c r="F65" s="254"/>
      <c r="G65" s="254"/>
      <c r="H65" s="254"/>
      <c r="I65" s="254"/>
      <c r="J65" s="254"/>
      <c r="K65" s="254"/>
      <c r="L65" s="254"/>
      <c r="M65" s="254"/>
      <c r="N65" s="254"/>
    </row>
    <row r="66" spans="2:14" s="69" customFormat="1" ht="12.75" customHeight="1"/>
    <row r="67" spans="2:14" s="69" customFormat="1" ht="12.75" customHeight="1">
      <c r="B67" s="286" t="s">
        <v>109</v>
      </c>
      <c r="C67" s="286"/>
      <c r="D67" s="286"/>
      <c r="E67" s="286"/>
      <c r="F67" s="286"/>
      <c r="G67" s="286"/>
      <c r="H67" s="286"/>
      <c r="I67" s="286"/>
      <c r="J67" s="286"/>
      <c r="K67" s="286"/>
      <c r="L67" s="286"/>
      <c r="M67" s="286"/>
      <c r="N67" s="286"/>
    </row>
    <row r="68" spans="2:14" s="69" customFormat="1" ht="12.75" customHeight="1">
      <c r="B68" s="286"/>
      <c r="C68" s="286"/>
      <c r="D68" s="286"/>
      <c r="E68" s="286"/>
      <c r="F68" s="286"/>
      <c r="G68" s="286"/>
      <c r="H68" s="286"/>
      <c r="I68" s="286"/>
      <c r="J68" s="286"/>
      <c r="K68" s="286"/>
      <c r="L68" s="286"/>
      <c r="M68" s="286"/>
      <c r="N68" s="286"/>
    </row>
    <row r="69" spans="2:14" s="69" customFormat="1" ht="12.75" customHeight="1">
      <c r="C69" s="131"/>
      <c r="D69" s="131"/>
      <c r="E69" s="131"/>
      <c r="F69" s="131"/>
      <c r="G69" s="131"/>
      <c r="H69" s="131"/>
      <c r="I69" s="131"/>
      <c r="J69" s="131"/>
      <c r="K69" s="131"/>
      <c r="L69" s="131"/>
      <c r="M69" s="131"/>
      <c r="N69" s="131"/>
    </row>
    <row r="70" spans="2:14" s="69" customFormat="1" ht="12.75" customHeight="1">
      <c r="B70" s="255" t="str">
        <f>Input!$B6&amp;", "&amp;Input!$B7</f>
        <v>Matthew McKenna, March 26th 2014</v>
      </c>
      <c r="C70" s="255"/>
      <c r="D70" s="255"/>
      <c r="E70" s="255"/>
      <c r="F70" s="255"/>
      <c r="G70" s="255"/>
      <c r="H70" s="255"/>
      <c r="I70" s="255"/>
      <c r="J70" s="255"/>
      <c r="K70" s="255"/>
      <c r="L70" s="255"/>
      <c r="M70" s="255"/>
      <c r="N70" s="255"/>
    </row>
    <row r="71" spans="2:14" s="69" customFormat="1" ht="12.75" customHeight="1">
      <c r="B71" s="255"/>
      <c r="C71" s="255"/>
      <c r="D71" s="255"/>
      <c r="E71" s="255"/>
      <c r="F71" s="255"/>
      <c r="G71" s="255"/>
      <c r="H71" s="255"/>
      <c r="I71" s="255"/>
      <c r="J71" s="255"/>
      <c r="K71" s="255"/>
      <c r="L71" s="255"/>
      <c r="M71" s="255"/>
      <c r="N71" s="255"/>
    </row>
    <row r="72" spans="2:14" s="69" customFormat="1" ht="12.75" customHeight="1"/>
    <row r="73" spans="2:14" s="69" customFormat="1" ht="12.75" customHeight="1"/>
    <row r="74" spans="2:14" s="69" customFormat="1" ht="12.75" customHeight="1"/>
    <row r="75" spans="2:14" s="69" customFormat="1" ht="12.75" customHeight="1"/>
  </sheetData>
  <mergeCells count="27">
    <mergeCell ref="B67:N68"/>
    <mergeCell ref="B70:N71"/>
    <mergeCell ref="B19:N20"/>
    <mergeCell ref="B25:E26"/>
    <mergeCell ref="B46:E47"/>
    <mergeCell ref="I28:K29"/>
    <mergeCell ref="I31:K32"/>
    <mergeCell ref="I37:K38"/>
    <mergeCell ref="B34:F35"/>
    <mergeCell ref="B57:N65"/>
    <mergeCell ref="B55:N56"/>
    <mergeCell ref="B4:N5"/>
    <mergeCell ref="B11:N12"/>
    <mergeCell ref="B14:N15"/>
    <mergeCell ref="I51:M52"/>
    <mergeCell ref="B51:G52"/>
    <mergeCell ref="B40:E41"/>
    <mergeCell ref="B31:F32"/>
    <mergeCell ref="I40:K41"/>
    <mergeCell ref="B28:E29"/>
    <mergeCell ref="F25:N26"/>
    <mergeCell ref="B9:N10"/>
    <mergeCell ref="I46:K47"/>
    <mergeCell ref="B43:E44"/>
    <mergeCell ref="I43:K44"/>
    <mergeCell ref="I34:K35"/>
    <mergeCell ref="B37:F38"/>
  </mergeCells>
  <phoneticPr fontId="2" type="noConversion"/>
  <printOptions horizontalCentered="1" verticalCentered="1"/>
  <pageMargins left="0.32" right="0.19" top="0.5" bottom="0.5" header="0.5" footer="0.5"/>
  <pageSetup scale="80" orientation="portrait"/>
  <headerFooter alignWithMargins="0"/>
  <drawing r:id="rId1"/>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enableFormatConditionsCalculation="0"/>
  <dimension ref="B3:O70"/>
  <sheetViews>
    <sheetView view="pageBreakPreview" zoomScale="60" zoomScaleNormal="75" zoomScalePageLayoutView="75" workbookViewId="0">
      <selection activeCell="L46" sqref="L46"/>
    </sheetView>
  </sheetViews>
  <sheetFormatPr baseColWidth="10" defaultColWidth="8.83203125" defaultRowHeight="12" x14ac:dyDescent="0"/>
  <cols>
    <col min="1" max="2" width="4.5" customWidth="1"/>
    <col min="15" max="16" width="4.5" customWidth="1"/>
  </cols>
  <sheetData>
    <row r="3" spans="2:15">
      <c r="B3" s="2"/>
      <c r="C3" s="260" t="str">
        <f>Input!$A9</f>
        <v>Equity Evaluation</v>
      </c>
      <c r="D3" s="260"/>
      <c r="E3" s="260"/>
      <c r="F3" s="260"/>
      <c r="G3" s="260"/>
      <c r="H3" s="260"/>
      <c r="I3" s="260"/>
      <c r="J3" s="260"/>
      <c r="K3" s="260"/>
      <c r="L3" s="260"/>
      <c r="M3" s="260"/>
      <c r="N3" s="260"/>
      <c r="O3" s="2"/>
    </row>
    <row r="4" spans="2:15">
      <c r="B4" s="2"/>
      <c r="C4" s="260"/>
      <c r="D4" s="260"/>
      <c r="E4" s="260"/>
      <c r="F4" s="260"/>
      <c r="G4" s="260"/>
      <c r="H4" s="260"/>
      <c r="I4" s="260"/>
      <c r="J4" s="260"/>
      <c r="K4" s="260"/>
      <c r="L4" s="260"/>
      <c r="M4" s="260"/>
      <c r="N4" s="260"/>
      <c r="O4" s="2"/>
    </row>
    <row r="5" spans="2:15">
      <c r="B5" s="2"/>
      <c r="C5" s="2"/>
      <c r="D5" s="2"/>
      <c r="E5" s="2"/>
      <c r="F5" s="2"/>
      <c r="G5" s="2"/>
      <c r="H5" s="2"/>
      <c r="I5" s="2"/>
      <c r="J5" s="2"/>
      <c r="K5" s="2"/>
      <c r="L5" s="2"/>
      <c r="M5" s="2"/>
      <c r="N5" s="2"/>
      <c r="O5" s="2"/>
    </row>
    <row r="6" spans="2:15">
      <c r="B6" s="2"/>
      <c r="C6" s="2"/>
      <c r="D6" s="2"/>
      <c r="E6" s="2"/>
      <c r="F6" s="2"/>
      <c r="G6" s="2"/>
      <c r="H6" s="2"/>
      <c r="I6" s="2"/>
      <c r="J6" s="2"/>
      <c r="K6" s="2"/>
      <c r="L6" s="2"/>
      <c r="M6" s="2"/>
      <c r="N6" s="2"/>
      <c r="O6" s="2"/>
    </row>
    <row r="7" spans="2:15">
      <c r="B7" s="2"/>
      <c r="C7" s="287" t="s">
        <v>54</v>
      </c>
      <c r="D7" s="287"/>
      <c r="E7" s="287"/>
      <c r="F7" s="287"/>
      <c r="G7" s="287"/>
      <c r="H7" s="287"/>
      <c r="I7" s="287"/>
      <c r="J7" s="287"/>
      <c r="K7" s="287"/>
      <c r="L7" s="287"/>
      <c r="M7" s="287"/>
      <c r="N7" s="287"/>
      <c r="O7" s="2"/>
    </row>
    <row r="8" spans="2:15">
      <c r="B8" s="2"/>
      <c r="C8" s="287"/>
      <c r="D8" s="287"/>
      <c r="E8" s="287"/>
      <c r="F8" s="287"/>
      <c r="G8" s="287"/>
      <c r="H8" s="287"/>
      <c r="I8" s="287"/>
      <c r="J8" s="287"/>
      <c r="K8" s="287"/>
      <c r="L8" s="287"/>
      <c r="M8" s="287"/>
      <c r="N8" s="287"/>
      <c r="O8" s="2"/>
    </row>
    <row r="9" spans="2:15">
      <c r="B9" s="2"/>
      <c r="C9" s="2"/>
      <c r="D9" s="2"/>
      <c r="E9" s="2"/>
      <c r="F9" s="2"/>
      <c r="G9" s="2"/>
      <c r="H9" s="2"/>
      <c r="I9" s="2"/>
      <c r="J9" s="2"/>
      <c r="K9" s="2"/>
      <c r="L9" s="2"/>
      <c r="M9" s="2"/>
      <c r="N9" s="2"/>
      <c r="O9" s="2"/>
    </row>
    <row r="10" spans="2:15">
      <c r="B10" s="259" t="s">
        <v>88</v>
      </c>
      <c r="C10" s="259"/>
      <c r="D10" s="259"/>
      <c r="E10" s="259"/>
      <c r="F10" s="259"/>
      <c r="G10" s="259"/>
      <c r="H10" s="259"/>
      <c r="I10" s="259"/>
      <c r="J10" s="259"/>
      <c r="K10" s="259"/>
      <c r="L10" s="259"/>
      <c r="M10" s="259"/>
      <c r="N10" s="259"/>
      <c r="O10" s="259"/>
    </row>
    <row r="11" spans="2:15">
      <c r="B11" s="259"/>
      <c r="C11" s="259"/>
      <c r="D11" s="259"/>
      <c r="E11" s="259"/>
      <c r="F11" s="259"/>
      <c r="G11" s="259"/>
      <c r="H11" s="259"/>
      <c r="I11" s="259"/>
      <c r="J11" s="259"/>
      <c r="K11" s="259"/>
      <c r="L11" s="259"/>
      <c r="M11" s="259"/>
      <c r="N11" s="259"/>
      <c r="O11" s="259"/>
    </row>
    <row r="12" spans="2:15">
      <c r="B12" s="293" t="s">
        <v>115</v>
      </c>
      <c r="C12" s="293"/>
      <c r="D12" s="293"/>
      <c r="E12" s="293"/>
      <c r="F12" s="293"/>
      <c r="G12" s="293"/>
      <c r="H12" s="293"/>
      <c r="I12" s="293"/>
      <c r="J12" s="293"/>
      <c r="K12" s="293"/>
      <c r="L12" s="293"/>
      <c r="M12" s="293"/>
      <c r="N12" s="293"/>
      <c r="O12" s="293"/>
    </row>
    <row r="13" spans="2:15">
      <c r="B13" s="293"/>
      <c r="C13" s="293"/>
      <c r="D13" s="293"/>
      <c r="E13" s="293"/>
      <c r="F13" s="293"/>
      <c r="G13" s="293"/>
      <c r="H13" s="293"/>
      <c r="I13" s="293"/>
      <c r="J13" s="293"/>
      <c r="K13" s="293"/>
      <c r="L13" s="293"/>
      <c r="M13" s="293"/>
      <c r="N13" s="293"/>
      <c r="O13" s="293"/>
    </row>
    <row r="14" spans="2:15">
      <c r="B14" s="293"/>
      <c r="C14" s="293"/>
      <c r="D14" s="293"/>
      <c r="E14" s="293"/>
      <c r="F14" s="293"/>
      <c r="G14" s="293"/>
      <c r="H14" s="293"/>
      <c r="I14" s="293"/>
      <c r="J14" s="293"/>
      <c r="K14" s="293"/>
      <c r="L14" s="293"/>
      <c r="M14" s="293"/>
      <c r="N14" s="293"/>
      <c r="O14" s="293"/>
    </row>
    <row r="15" spans="2:15">
      <c r="B15" s="293"/>
      <c r="C15" s="293"/>
      <c r="D15" s="293"/>
      <c r="E15" s="293"/>
      <c r="F15" s="293"/>
      <c r="G15" s="293"/>
      <c r="H15" s="293"/>
      <c r="I15" s="293"/>
      <c r="J15" s="293"/>
      <c r="K15" s="293"/>
      <c r="L15" s="293"/>
      <c r="M15" s="293"/>
      <c r="N15" s="293"/>
      <c r="O15" s="293"/>
    </row>
    <row r="16" spans="2:15">
      <c r="B16" s="2"/>
      <c r="C16" s="2"/>
      <c r="D16" s="2"/>
      <c r="E16" s="2"/>
      <c r="F16" s="2"/>
      <c r="G16" s="2"/>
      <c r="H16" s="2"/>
      <c r="I16" s="2"/>
      <c r="J16" s="2"/>
      <c r="K16" s="2"/>
      <c r="L16" s="2"/>
      <c r="M16" s="2"/>
      <c r="N16" s="2"/>
      <c r="O16" s="2"/>
    </row>
    <row r="17" spans="2:15">
      <c r="B17" s="259" t="s">
        <v>90</v>
      </c>
      <c r="C17" s="259"/>
      <c r="D17" s="259"/>
      <c r="E17" s="259"/>
      <c r="F17" s="259"/>
      <c r="G17" s="259"/>
      <c r="H17" s="259"/>
      <c r="I17" s="259"/>
      <c r="J17" s="259"/>
      <c r="K17" s="259"/>
      <c r="L17" s="259"/>
      <c r="M17" s="259"/>
      <c r="N17" s="259"/>
      <c r="O17" s="259"/>
    </row>
    <row r="18" spans="2:15">
      <c r="B18" s="259"/>
      <c r="C18" s="259"/>
      <c r="D18" s="259"/>
      <c r="E18" s="259"/>
      <c r="F18" s="259"/>
      <c r="G18" s="259"/>
      <c r="H18" s="259"/>
      <c r="I18" s="259"/>
      <c r="J18" s="259"/>
      <c r="K18" s="259"/>
      <c r="L18" s="259"/>
      <c r="M18" s="259"/>
      <c r="N18" s="259"/>
      <c r="O18" s="259"/>
    </row>
    <row r="19" spans="2:15">
      <c r="B19" s="258" t="s">
        <v>166</v>
      </c>
      <c r="C19" s="258"/>
      <c r="D19" s="258"/>
      <c r="E19" s="258"/>
      <c r="F19" s="258"/>
      <c r="G19" s="258"/>
      <c r="H19" s="258"/>
      <c r="I19" s="258"/>
      <c r="J19" s="258"/>
      <c r="K19" s="258"/>
      <c r="L19" s="258"/>
      <c r="M19" s="258"/>
      <c r="N19" s="258"/>
      <c r="O19" s="258"/>
    </row>
    <row r="20" spans="2:15">
      <c r="B20" s="258"/>
      <c r="C20" s="258"/>
      <c r="D20" s="258"/>
      <c r="E20" s="258"/>
      <c r="F20" s="258"/>
      <c r="G20" s="258"/>
      <c r="H20" s="258"/>
      <c r="I20" s="258"/>
      <c r="J20" s="258"/>
      <c r="K20" s="258"/>
      <c r="L20" s="258"/>
      <c r="M20" s="258"/>
      <c r="N20" s="258"/>
      <c r="O20" s="258"/>
    </row>
    <row r="21" spans="2:15">
      <c r="B21" s="258"/>
      <c r="C21" s="258"/>
      <c r="D21" s="258"/>
      <c r="E21" s="258"/>
      <c r="F21" s="258"/>
      <c r="G21" s="258"/>
      <c r="H21" s="258"/>
      <c r="I21" s="258"/>
      <c r="J21" s="258"/>
      <c r="K21" s="258"/>
      <c r="L21" s="258"/>
      <c r="M21" s="258"/>
      <c r="N21" s="258"/>
      <c r="O21" s="258"/>
    </row>
    <row r="22" spans="2:15">
      <c r="B22" s="2"/>
      <c r="C22" s="2"/>
      <c r="D22" s="2"/>
      <c r="E22" s="2"/>
      <c r="F22" s="2"/>
      <c r="G22" s="2"/>
      <c r="H22" s="2"/>
      <c r="I22" s="2"/>
      <c r="J22" s="2"/>
      <c r="K22" s="2"/>
      <c r="L22" s="2"/>
      <c r="M22" s="2"/>
      <c r="N22" s="2"/>
      <c r="O22" s="2"/>
    </row>
    <row r="23" spans="2:15">
      <c r="B23" s="259" t="s">
        <v>97</v>
      </c>
      <c r="C23" s="259"/>
      <c r="D23" s="259"/>
      <c r="E23" s="259"/>
      <c r="F23" s="259"/>
      <c r="G23" s="259"/>
      <c r="H23" s="259"/>
      <c r="I23" s="259"/>
      <c r="J23" s="259"/>
      <c r="K23" s="259"/>
      <c r="L23" s="259"/>
      <c r="M23" s="259"/>
      <c r="N23" s="259"/>
      <c r="O23" s="259"/>
    </row>
    <row r="24" spans="2:15">
      <c r="B24" s="259"/>
      <c r="C24" s="259"/>
      <c r="D24" s="259"/>
      <c r="E24" s="259"/>
      <c r="F24" s="259"/>
      <c r="G24" s="259"/>
      <c r="H24" s="259"/>
      <c r="I24" s="259"/>
      <c r="J24" s="259"/>
      <c r="K24" s="259"/>
      <c r="L24" s="259"/>
      <c r="M24" s="259"/>
      <c r="N24" s="259"/>
      <c r="O24" s="259"/>
    </row>
    <row r="25" spans="2:15" ht="13.25" customHeight="1">
      <c r="B25" s="258" t="s">
        <v>165</v>
      </c>
      <c r="C25" s="258"/>
      <c r="D25" s="258"/>
      <c r="E25" s="258"/>
      <c r="F25" s="258"/>
      <c r="G25" s="258"/>
      <c r="H25" s="258"/>
      <c r="I25" s="258"/>
      <c r="J25" s="258"/>
      <c r="K25" s="258"/>
      <c r="L25" s="258"/>
      <c r="M25" s="258"/>
      <c r="N25" s="258"/>
      <c r="O25" s="258"/>
    </row>
    <row r="26" spans="2:15" ht="13.25" customHeight="1">
      <c r="B26" s="258"/>
      <c r="C26" s="258"/>
      <c r="D26" s="258"/>
      <c r="E26" s="258"/>
      <c r="F26" s="258"/>
      <c r="G26" s="258"/>
      <c r="H26" s="258"/>
      <c r="I26" s="258"/>
      <c r="J26" s="258"/>
      <c r="K26" s="258"/>
      <c r="L26" s="258"/>
      <c r="M26" s="258"/>
      <c r="N26" s="258"/>
      <c r="O26" s="258"/>
    </row>
    <row r="27" spans="2:15" ht="13.25" customHeight="1">
      <c r="B27" s="258"/>
      <c r="C27" s="258"/>
      <c r="D27" s="258"/>
      <c r="E27" s="258"/>
      <c r="F27" s="258"/>
      <c r="G27" s="258"/>
      <c r="H27" s="258"/>
      <c r="I27" s="258"/>
      <c r="J27" s="258"/>
      <c r="K27" s="258"/>
      <c r="L27" s="258"/>
      <c r="M27" s="258"/>
      <c r="N27" s="258"/>
      <c r="O27" s="258"/>
    </row>
    <row r="28" spans="2:15" ht="13.25" customHeight="1">
      <c r="B28" s="258"/>
      <c r="C28" s="258"/>
      <c r="D28" s="258"/>
      <c r="E28" s="258"/>
      <c r="F28" s="258"/>
      <c r="G28" s="258"/>
      <c r="H28" s="258"/>
      <c r="I28" s="258"/>
      <c r="J28" s="258"/>
      <c r="K28" s="258"/>
      <c r="L28" s="258"/>
      <c r="M28" s="258"/>
      <c r="N28" s="258"/>
      <c r="O28" s="258"/>
    </row>
    <row r="29" spans="2:15" ht="13.25" customHeight="1">
      <c r="B29" s="258"/>
      <c r="C29" s="258"/>
      <c r="D29" s="258"/>
      <c r="E29" s="258"/>
      <c r="F29" s="258"/>
      <c r="G29" s="258"/>
      <c r="H29" s="258"/>
      <c r="I29" s="258"/>
      <c r="J29" s="258"/>
      <c r="K29" s="258"/>
      <c r="L29" s="258"/>
      <c r="M29" s="258"/>
      <c r="N29" s="258"/>
      <c r="O29" s="258"/>
    </row>
    <row r="30" spans="2:15" ht="13.25" customHeight="1">
      <c r="B30" s="258"/>
      <c r="C30" s="258"/>
      <c r="D30" s="258"/>
      <c r="E30" s="258"/>
      <c r="F30" s="258"/>
      <c r="G30" s="258"/>
      <c r="H30" s="258"/>
      <c r="I30" s="258"/>
      <c r="J30" s="258"/>
      <c r="K30" s="258"/>
      <c r="L30" s="258"/>
      <c r="M30" s="258"/>
      <c r="N30" s="258"/>
      <c r="O30" s="258"/>
    </row>
    <row r="31" spans="2:15" ht="13.25" customHeight="1">
      <c r="B31" s="258"/>
      <c r="C31" s="258"/>
      <c r="D31" s="258"/>
      <c r="E31" s="258"/>
      <c r="F31" s="258"/>
      <c r="G31" s="258"/>
      <c r="H31" s="258"/>
      <c r="I31" s="258"/>
      <c r="J31" s="258"/>
      <c r="K31" s="258"/>
      <c r="L31" s="258"/>
      <c r="M31" s="258"/>
      <c r="N31" s="258"/>
      <c r="O31" s="258"/>
    </row>
    <row r="32" spans="2:15" ht="13.25" customHeight="1">
      <c r="B32" s="84"/>
      <c r="C32" s="84"/>
      <c r="D32" s="84"/>
      <c r="E32" s="84"/>
      <c r="F32" s="84"/>
      <c r="G32" s="84"/>
      <c r="H32" s="84"/>
      <c r="I32" s="84"/>
      <c r="J32" s="84"/>
      <c r="K32" s="84"/>
      <c r="L32" s="84"/>
      <c r="M32" s="84"/>
      <c r="N32" s="84"/>
      <c r="O32" s="84"/>
    </row>
    <row r="33" spans="2:15" ht="13.25" customHeight="1">
      <c r="B33" s="259" t="s">
        <v>99</v>
      </c>
      <c r="C33" s="259"/>
      <c r="D33" s="259"/>
      <c r="E33" s="259"/>
      <c r="F33" s="259"/>
      <c r="G33" s="259"/>
      <c r="H33" s="259"/>
      <c r="I33" s="259"/>
      <c r="J33" s="259"/>
      <c r="K33" s="259"/>
      <c r="L33" s="259"/>
      <c r="M33" s="259"/>
      <c r="N33" s="259"/>
      <c r="O33" s="259"/>
    </row>
    <row r="34" spans="2:15" ht="13.25" customHeight="1">
      <c r="B34" s="259"/>
      <c r="C34" s="259"/>
      <c r="D34" s="259"/>
      <c r="E34" s="259"/>
      <c r="F34" s="259"/>
      <c r="G34" s="259"/>
      <c r="H34" s="259"/>
      <c r="I34" s="259"/>
      <c r="J34" s="259"/>
      <c r="K34" s="259"/>
      <c r="L34" s="259"/>
      <c r="M34" s="259"/>
      <c r="N34" s="259"/>
      <c r="O34" s="259"/>
    </row>
    <row r="35" spans="2:15">
      <c r="B35" s="254" t="s">
        <v>111</v>
      </c>
      <c r="C35" s="254"/>
      <c r="D35" s="254"/>
      <c r="E35" s="254"/>
      <c r="F35" s="254"/>
      <c r="G35" s="254"/>
      <c r="H35" s="254"/>
      <c r="I35" s="254"/>
      <c r="J35" s="254"/>
      <c r="K35" s="254"/>
      <c r="L35" s="254"/>
      <c r="M35" s="254"/>
      <c r="N35" s="254"/>
      <c r="O35" s="254"/>
    </row>
    <row r="36" spans="2:15">
      <c r="B36" s="254"/>
      <c r="C36" s="254"/>
      <c r="D36" s="254"/>
      <c r="E36" s="254"/>
      <c r="F36" s="254"/>
      <c r="G36" s="254"/>
      <c r="H36" s="254"/>
      <c r="I36" s="254"/>
      <c r="J36" s="254"/>
      <c r="K36" s="254"/>
      <c r="L36" s="254"/>
      <c r="M36" s="254"/>
      <c r="N36" s="254"/>
      <c r="O36" s="254"/>
    </row>
    <row r="37" spans="2:15">
      <c r="B37" s="254"/>
      <c r="C37" s="254"/>
      <c r="D37" s="254"/>
      <c r="E37" s="254"/>
      <c r="F37" s="254"/>
      <c r="G37" s="254"/>
      <c r="H37" s="254"/>
      <c r="I37" s="254"/>
      <c r="J37" s="254"/>
      <c r="K37" s="254"/>
      <c r="L37" s="254"/>
      <c r="M37" s="254"/>
      <c r="N37" s="254"/>
      <c r="O37" s="254"/>
    </row>
    <row r="38" spans="2:15">
      <c r="B38" s="254"/>
      <c r="C38" s="254"/>
      <c r="D38" s="254"/>
      <c r="E38" s="254"/>
      <c r="F38" s="254"/>
      <c r="G38" s="254"/>
      <c r="H38" s="254"/>
      <c r="I38" s="254"/>
      <c r="J38" s="254"/>
      <c r="K38" s="254"/>
      <c r="L38" s="254"/>
      <c r="M38" s="254"/>
      <c r="N38" s="254"/>
      <c r="O38" s="254"/>
    </row>
    <row r="39" spans="2:15">
      <c r="B39" s="254"/>
      <c r="C39" s="254"/>
      <c r="D39" s="254"/>
      <c r="E39" s="254"/>
      <c r="F39" s="254"/>
      <c r="G39" s="254"/>
      <c r="H39" s="254"/>
      <c r="I39" s="254"/>
      <c r="J39" s="254"/>
      <c r="K39" s="254"/>
      <c r="L39" s="254"/>
      <c r="M39" s="254"/>
      <c r="N39" s="254"/>
      <c r="O39" s="254"/>
    </row>
    <row r="40" spans="2:15">
      <c r="B40" s="254"/>
      <c r="C40" s="254"/>
      <c r="D40" s="254"/>
      <c r="E40" s="254"/>
      <c r="F40" s="254"/>
      <c r="G40" s="254"/>
      <c r="H40" s="254"/>
      <c r="I40" s="254"/>
      <c r="J40" s="254"/>
      <c r="K40" s="254"/>
      <c r="L40" s="254"/>
      <c r="M40" s="254"/>
      <c r="N40" s="254"/>
      <c r="O40" s="254"/>
    </row>
    <row r="41" spans="2:15">
      <c r="B41" s="254"/>
      <c r="C41" s="254"/>
      <c r="D41" s="254"/>
      <c r="E41" s="254"/>
      <c r="F41" s="254"/>
      <c r="G41" s="254"/>
      <c r="H41" s="254"/>
      <c r="I41" s="254"/>
      <c r="J41" s="254"/>
      <c r="K41" s="254"/>
      <c r="L41" s="254"/>
      <c r="M41" s="254"/>
      <c r="N41" s="254"/>
      <c r="O41" s="254"/>
    </row>
    <row r="42" spans="2:15">
      <c r="B42" s="254"/>
      <c r="C42" s="254"/>
      <c r="D42" s="254"/>
      <c r="E42" s="254"/>
      <c r="F42" s="254"/>
      <c r="G42" s="254"/>
      <c r="H42" s="254"/>
      <c r="I42" s="254"/>
      <c r="J42" s="254"/>
      <c r="K42" s="254"/>
      <c r="L42" s="254"/>
      <c r="M42" s="254"/>
      <c r="N42" s="254"/>
      <c r="O42" s="254"/>
    </row>
    <row r="43" spans="2:15">
      <c r="B43" s="2"/>
      <c r="C43" s="2"/>
      <c r="D43" s="2"/>
      <c r="E43" s="2"/>
      <c r="F43" s="2"/>
      <c r="G43" s="2"/>
      <c r="H43" s="2"/>
      <c r="I43" s="2"/>
      <c r="J43" s="2"/>
      <c r="K43" s="2"/>
      <c r="L43" s="2"/>
      <c r="M43" s="2"/>
      <c r="N43" s="2"/>
      <c r="O43" s="2"/>
    </row>
    <row r="44" spans="2:15">
      <c r="B44" s="2"/>
      <c r="C44" s="2"/>
      <c r="D44" s="2"/>
      <c r="E44" s="2"/>
      <c r="F44" s="2"/>
      <c r="G44" s="2"/>
      <c r="H44" s="2"/>
      <c r="I44" s="2"/>
      <c r="J44" s="2"/>
      <c r="K44" s="2"/>
      <c r="L44" s="2"/>
      <c r="M44" s="2"/>
      <c r="N44" s="2"/>
      <c r="O44" s="2"/>
    </row>
    <row r="45" spans="2:15">
      <c r="B45" s="2"/>
      <c r="C45" s="2"/>
      <c r="D45" s="2"/>
      <c r="E45" s="2"/>
      <c r="F45" s="2"/>
      <c r="G45" s="2"/>
      <c r="H45" s="2"/>
      <c r="I45" s="2"/>
      <c r="J45" s="2"/>
      <c r="K45" s="2"/>
      <c r="L45" s="2"/>
      <c r="M45" s="2"/>
      <c r="N45" s="2"/>
      <c r="O45" s="2"/>
    </row>
    <row r="46" spans="2:15">
      <c r="B46" s="2"/>
      <c r="C46" s="2"/>
      <c r="D46" s="2"/>
      <c r="E46" s="2"/>
      <c r="F46" s="2"/>
      <c r="G46" s="2"/>
      <c r="H46" s="2"/>
      <c r="I46" s="2"/>
      <c r="J46" s="2"/>
      <c r="K46" s="2"/>
      <c r="L46" s="2"/>
      <c r="M46" s="2"/>
      <c r="N46" s="2"/>
      <c r="O46" s="2"/>
    </row>
    <row r="47" spans="2:15">
      <c r="B47" s="2"/>
      <c r="C47" s="2"/>
      <c r="D47" s="2"/>
      <c r="E47" s="2"/>
      <c r="F47" s="2"/>
      <c r="G47" s="2"/>
      <c r="H47" s="2"/>
      <c r="I47" s="2"/>
      <c r="J47" s="2"/>
      <c r="K47" s="2"/>
      <c r="L47" s="2"/>
      <c r="M47" s="2"/>
      <c r="N47" s="2"/>
      <c r="O47" s="2"/>
    </row>
    <row r="48" spans="2:15">
      <c r="B48" s="2"/>
      <c r="C48" s="2"/>
      <c r="D48" s="2"/>
      <c r="E48" s="2"/>
      <c r="F48" s="2"/>
      <c r="G48" s="2"/>
      <c r="H48" s="2"/>
      <c r="I48" s="2"/>
      <c r="J48" s="2"/>
      <c r="K48" s="2"/>
      <c r="L48" s="2"/>
      <c r="M48" s="2"/>
      <c r="N48" s="2"/>
      <c r="O48" s="2"/>
    </row>
    <row r="49" spans="2:15">
      <c r="B49" s="2"/>
      <c r="C49" s="2"/>
      <c r="D49" s="2"/>
      <c r="E49" s="2"/>
      <c r="F49" s="2"/>
      <c r="G49" s="2"/>
      <c r="H49" s="2"/>
      <c r="I49" s="2"/>
      <c r="J49" s="2"/>
      <c r="K49" s="2"/>
      <c r="L49" s="2"/>
      <c r="M49" s="2"/>
      <c r="N49" s="2"/>
      <c r="O49" s="2"/>
    </row>
    <row r="50" spans="2:15">
      <c r="B50" s="2"/>
      <c r="C50" s="2"/>
      <c r="D50" s="2"/>
      <c r="E50" s="2"/>
      <c r="F50" s="2"/>
      <c r="G50" s="2"/>
      <c r="H50" s="2"/>
      <c r="I50" s="2"/>
      <c r="J50" s="2"/>
      <c r="K50" s="2"/>
      <c r="L50" s="2"/>
      <c r="M50" s="2"/>
      <c r="N50" s="2"/>
      <c r="O50" s="2"/>
    </row>
    <row r="51" spans="2:15">
      <c r="B51" s="2"/>
      <c r="C51" s="2"/>
      <c r="D51" s="2"/>
      <c r="E51" s="2"/>
      <c r="F51" s="2"/>
      <c r="G51" s="2"/>
      <c r="H51" s="2"/>
      <c r="I51" s="2"/>
      <c r="J51" s="2"/>
      <c r="K51" s="2"/>
      <c r="L51" s="2"/>
      <c r="M51" s="2"/>
      <c r="N51" s="2"/>
      <c r="O51" s="2"/>
    </row>
    <row r="52" spans="2:15">
      <c r="B52" s="2"/>
      <c r="C52" s="2"/>
      <c r="D52" s="2"/>
      <c r="E52" s="2"/>
      <c r="F52" s="2"/>
      <c r="G52" s="2"/>
      <c r="H52" s="2"/>
      <c r="I52" s="2"/>
      <c r="J52" s="2"/>
      <c r="K52" s="2"/>
      <c r="L52" s="2"/>
      <c r="M52" s="2"/>
      <c r="N52" s="2"/>
      <c r="O52" s="2"/>
    </row>
    <row r="53" spans="2:15">
      <c r="B53" s="2"/>
      <c r="C53" s="2"/>
      <c r="D53" s="2"/>
      <c r="E53" s="2"/>
      <c r="F53" s="2"/>
      <c r="G53" s="2"/>
      <c r="H53" s="2"/>
      <c r="I53" s="2"/>
      <c r="J53" s="2"/>
      <c r="K53" s="2"/>
      <c r="L53" s="2"/>
      <c r="M53" s="2"/>
      <c r="N53" s="2"/>
      <c r="O53" s="2"/>
    </row>
    <row r="54" spans="2:15">
      <c r="B54" s="2"/>
      <c r="C54" s="2"/>
      <c r="D54" s="2"/>
      <c r="E54" s="2"/>
      <c r="F54" s="2"/>
      <c r="G54" s="2"/>
      <c r="H54" s="2"/>
      <c r="I54" s="2"/>
      <c r="J54" s="2"/>
      <c r="K54" s="2"/>
      <c r="L54" s="2"/>
      <c r="M54" s="2"/>
      <c r="N54" s="2"/>
      <c r="O54" s="2"/>
    </row>
    <row r="55" spans="2:15">
      <c r="B55" s="2"/>
      <c r="C55" s="2"/>
      <c r="D55" s="2"/>
      <c r="E55" s="2"/>
      <c r="F55" s="2"/>
      <c r="G55" s="2"/>
      <c r="H55" s="2"/>
      <c r="I55" s="2"/>
      <c r="J55" s="2"/>
      <c r="K55" s="2"/>
      <c r="L55" s="2"/>
      <c r="M55" s="2"/>
      <c r="N55" s="2"/>
      <c r="O55" s="2"/>
    </row>
    <row r="56" spans="2:15">
      <c r="B56" s="2"/>
      <c r="C56" s="2"/>
      <c r="D56" s="2"/>
      <c r="E56" s="2"/>
      <c r="F56" s="2"/>
      <c r="G56" s="2"/>
      <c r="H56" s="2"/>
      <c r="I56" s="2"/>
      <c r="J56" s="2"/>
      <c r="K56" s="2"/>
      <c r="L56" s="2"/>
      <c r="M56" s="2"/>
      <c r="N56" s="2"/>
      <c r="O56" s="2"/>
    </row>
    <row r="57" spans="2:15">
      <c r="B57" s="2"/>
      <c r="C57" s="2"/>
      <c r="D57" s="2"/>
      <c r="E57" s="2"/>
      <c r="F57" s="2"/>
      <c r="G57" s="2"/>
      <c r="H57" s="2"/>
      <c r="I57" s="2"/>
      <c r="J57" s="2"/>
      <c r="K57" s="2"/>
      <c r="L57" s="2"/>
      <c r="M57" s="2"/>
      <c r="N57" s="2"/>
      <c r="O57" s="2"/>
    </row>
    <row r="58" spans="2:15">
      <c r="B58" s="2"/>
      <c r="C58" s="2"/>
      <c r="D58" s="2"/>
      <c r="E58" s="2"/>
      <c r="F58" s="2"/>
      <c r="G58" s="2"/>
      <c r="H58" s="2"/>
      <c r="I58" s="2"/>
      <c r="J58" s="2"/>
      <c r="K58" s="2"/>
      <c r="L58" s="2"/>
      <c r="M58" s="2"/>
      <c r="N58" s="2"/>
      <c r="O58" s="2"/>
    </row>
    <row r="59" spans="2:15">
      <c r="B59" s="2"/>
      <c r="C59" s="2"/>
      <c r="D59" s="2"/>
      <c r="E59" s="2"/>
      <c r="F59" s="2"/>
      <c r="G59" s="2"/>
      <c r="H59" s="2"/>
      <c r="I59" s="2"/>
      <c r="J59" s="2"/>
      <c r="K59" s="2"/>
      <c r="L59" s="2"/>
      <c r="M59" s="2"/>
      <c r="N59" s="2"/>
      <c r="O59" s="2"/>
    </row>
    <row r="60" spans="2:15">
      <c r="B60" s="2"/>
      <c r="C60" s="2"/>
      <c r="D60" s="2"/>
      <c r="E60" s="2"/>
      <c r="F60" s="2"/>
      <c r="G60" s="2"/>
      <c r="H60" s="2"/>
      <c r="I60" s="2"/>
      <c r="J60" s="2"/>
      <c r="K60" s="2"/>
      <c r="L60" s="2"/>
      <c r="M60" s="2"/>
      <c r="N60" s="2"/>
      <c r="O60" s="2"/>
    </row>
    <row r="61" spans="2:15">
      <c r="B61" s="2"/>
      <c r="C61" s="2"/>
      <c r="D61" s="2"/>
      <c r="E61" s="2"/>
      <c r="F61" s="2"/>
      <c r="G61" s="2"/>
      <c r="H61" s="2"/>
      <c r="I61" s="2"/>
      <c r="J61" s="2"/>
      <c r="K61" s="2"/>
      <c r="L61" s="2"/>
      <c r="M61" s="2"/>
      <c r="N61" s="2"/>
      <c r="O61" s="2"/>
    </row>
    <row r="62" spans="2:15">
      <c r="B62" s="2"/>
      <c r="C62" s="2"/>
      <c r="D62" s="2"/>
      <c r="E62" s="2"/>
      <c r="F62" s="2"/>
      <c r="G62" s="2"/>
      <c r="H62" s="2"/>
      <c r="I62" s="2"/>
      <c r="J62" s="2"/>
      <c r="K62" s="2"/>
      <c r="L62" s="2"/>
      <c r="M62" s="2"/>
      <c r="N62" s="2"/>
      <c r="O62" s="2"/>
    </row>
    <row r="63" spans="2:15">
      <c r="B63" s="2"/>
      <c r="C63" s="2"/>
      <c r="D63" s="2"/>
      <c r="E63" s="2"/>
      <c r="F63" s="2"/>
      <c r="G63" s="2"/>
      <c r="H63" s="2"/>
      <c r="I63" s="2"/>
      <c r="J63" s="2"/>
      <c r="K63" s="2"/>
      <c r="L63" s="2"/>
      <c r="M63" s="2"/>
      <c r="N63" s="2"/>
      <c r="O63" s="2"/>
    </row>
    <row r="64" spans="2:15">
      <c r="B64" s="2"/>
      <c r="C64" s="2"/>
      <c r="D64" s="2"/>
      <c r="E64" s="2"/>
      <c r="F64" s="2"/>
      <c r="G64" s="2"/>
      <c r="H64" s="2"/>
      <c r="I64" s="2"/>
      <c r="J64" s="2"/>
      <c r="K64" s="2"/>
      <c r="L64" s="2"/>
      <c r="M64" s="2"/>
      <c r="N64" s="2"/>
      <c r="O64" s="2"/>
    </row>
    <row r="65" spans="2:15">
      <c r="B65" s="2"/>
      <c r="C65" s="2"/>
      <c r="D65" s="2"/>
      <c r="E65" s="2"/>
      <c r="F65" s="2"/>
      <c r="G65" s="2"/>
      <c r="H65" s="2"/>
      <c r="I65" s="2"/>
      <c r="J65" s="2"/>
      <c r="K65" s="2"/>
      <c r="L65" s="2"/>
      <c r="M65" s="2"/>
      <c r="N65" s="2"/>
      <c r="O65" s="2"/>
    </row>
    <row r="66" spans="2:15">
      <c r="B66" s="2"/>
      <c r="C66" s="2"/>
      <c r="D66" s="2"/>
      <c r="E66" s="2"/>
      <c r="F66" s="2"/>
      <c r="G66" s="2"/>
      <c r="H66" s="2"/>
      <c r="I66" s="2"/>
      <c r="J66" s="2"/>
      <c r="K66" s="2"/>
      <c r="L66" s="2"/>
      <c r="M66" s="2"/>
      <c r="N66" s="2"/>
      <c r="O66" s="2"/>
    </row>
    <row r="67" spans="2:15">
      <c r="B67" s="2"/>
      <c r="C67" s="2"/>
      <c r="D67" s="2"/>
      <c r="E67" s="2"/>
      <c r="F67" s="2"/>
      <c r="G67" s="2"/>
      <c r="H67" s="2"/>
      <c r="I67" s="2"/>
      <c r="J67" s="2"/>
      <c r="K67" s="2"/>
      <c r="L67" s="2"/>
      <c r="M67" s="2"/>
      <c r="N67" s="2"/>
      <c r="O67" s="2"/>
    </row>
    <row r="69" spans="2:15">
      <c r="B69" s="292" t="str">
        <f>Input!$B6&amp;", "&amp;Input!$B7</f>
        <v>Matthew McKenna, March 26th 2014</v>
      </c>
      <c r="C69" s="292"/>
      <c r="D69" s="292"/>
      <c r="E69" s="292"/>
      <c r="F69" s="292"/>
      <c r="G69" s="292"/>
      <c r="H69" s="292"/>
      <c r="I69" s="292"/>
      <c r="J69" s="292"/>
      <c r="K69" s="292"/>
      <c r="L69" s="292"/>
      <c r="M69" s="292"/>
      <c r="N69" s="292"/>
      <c r="O69" s="292"/>
    </row>
    <row r="70" spans="2:15">
      <c r="B70" s="292"/>
      <c r="C70" s="292"/>
      <c r="D70" s="292"/>
      <c r="E70" s="292"/>
      <c r="F70" s="292"/>
      <c r="G70" s="292"/>
      <c r="H70" s="292"/>
      <c r="I70" s="292"/>
      <c r="J70" s="292"/>
      <c r="K70" s="292"/>
      <c r="L70" s="292"/>
      <c r="M70" s="292"/>
      <c r="N70" s="292"/>
      <c r="O70" s="292"/>
    </row>
  </sheetData>
  <mergeCells count="11">
    <mergeCell ref="C3:N4"/>
    <mergeCell ref="C7:N8"/>
    <mergeCell ref="B10:O11"/>
    <mergeCell ref="B12:O15"/>
    <mergeCell ref="B17:O18"/>
    <mergeCell ref="B69:O70"/>
    <mergeCell ref="B19:O21"/>
    <mergeCell ref="B23:O24"/>
    <mergeCell ref="B25:O31"/>
    <mergeCell ref="B33:O34"/>
    <mergeCell ref="B35:O42"/>
  </mergeCells>
  <phoneticPr fontId="0" type="noConversion"/>
  <pageMargins left="0.32" right="0.19" top="0.5" bottom="0.5" header="0.5" footer="0.5"/>
  <pageSetup scale="80" orientation="portrait"/>
  <drawing r:id="rId1"/>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enableFormatConditionsCalculation="0"/>
  <dimension ref="B1:S71"/>
  <sheetViews>
    <sheetView view="pageLayout" topLeftCell="A54" zoomScaleNormal="75" zoomScalePageLayoutView="75" workbookViewId="0">
      <selection activeCell="I66" sqref="I66:L67"/>
    </sheetView>
  </sheetViews>
  <sheetFormatPr baseColWidth="10" defaultColWidth="8.83203125" defaultRowHeight="12" x14ac:dyDescent="0"/>
  <cols>
    <col min="6" max="11" width="4.5" customWidth="1"/>
    <col min="13" max="16" width="4.5" customWidth="1"/>
    <col min="18" max="19" width="4.5" customWidth="1"/>
  </cols>
  <sheetData>
    <row r="1" spans="2:19" s="69" customFormat="1" ht="12.75" customHeight="1"/>
    <row r="2" spans="2:19" s="69" customFormat="1" ht="12.75" customHeight="1"/>
    <row r="3" spans="2:19" s="69" customFormat="1" ht="12.75" customHeight="1"/>
    <row r="4" spans="2:19" s="69" customFormat="1" ht="12.75" customHeight="1"/>
    <row r="5" spans="2:19" s="69" customFormat="1" ht="12.75" customHeight="1">
      <c r="B5" s="269" t="str">
        <f>Input!$A9</f>
        <v>Equity Evaluation</v>
      </c>
      <c r="C5" s="269"/>
      <c r="D5" s="269"/>
      <c r="E5" s="269"/>
      <c r="F5" s="269"/>
      <c r="G5" s="269"/>
      <c r="H5" s="269"/>
      <c r="I5" s="269"/>
      <c r="J5" s="269"/>
      <c r="K5" s="269"/>
      <c r="L5" s="269"/>
      <c r="M5" s="269"/>
      <c r="N5" s="269"/>
      <c r="O5" s="269"/>
      <c r="P5" s="269"/>
      <c r="Q5" s="269"/>
      <c r="R5" s="269"/>
      <c r="S5" s="269"/>
    </row>
    <row r="6" spans="2:19" s="69" customFormat="1" ht="12.75" customHeight="1">
      <c r="B6" s="269"/>
      <c r="C6" s="269"/>
      <c r="D6" s="269"/>
      <c r="E6" s="269"/>
      <c r="F6" s="269"/>
      <c r="G6" s="269"/>
      <c r="H6" s="269"/>
      <c r="I6" s="269"/>
      <c r="J6" s="269"/>
      <c r="K6" s="269"/>
      <c r="L6" s="269"/>
      <c r="M6" s="269"/>
      <c r="N6" s="269"/>
      <c r="O6" s="269"/>
      <c r="P6" s="269"/>
      <c r="Q6" s="269"/>
      <c r="R6" s="269"/>
      <c r="S6" s="269"/>
    </row>
    <row r="7" spans="2:19" s="69" customFormat="1" ht="12.75" customHeight="1"/>
    <row r="8" spans="2:19" s="69" customFormat="1" ht="12.75" customHeight="1"/>
    <row r="9" spans="2:19" s="69" customFormat="1" ht="12.75" customHeight="1">
      <c r="B9" s="279" t="s">
        <v>14</v>
      </c>
      <c r="C9" s="279"/>
      <c r="D9" s="279"/>
      <c r="E9" s="279"/>
      <c r="F9" s="279"/>
      <c r="G9" s="279"/>
      <c r="H9" s="279"/>
      <c r="I9" s="279"/>
      <c r="J9" s="279"/>
      <c r="K9" s="279"/>
      <c r="L9" s="279"/>
      <c r="M9" s="279"/>
      <c r="N9" s="279"/>
      <c r="O9" s="279"/>
      <c r="P9" s="279"/>
      <c r="Q9" s="279"/>
      <c r="R9" s="279"/>
      <c r="S9" s="279"/>
    </row>
    <row r="10" spans="2:19" s="69" customFormat="1" ht="12.75" customHeight="1">
      <c r="B10" s="279"/>
      <c r="C10" s="279"/>
      <c r="D10" s="279"/>
      <c r="E10" s="279"/>
      <c r="F10" s="279"/>
      <c r="G10" s="279"/>
      <c r="H10" s="279"/>
      <c r="I10" s="279"/>
      <c r="J10" s="279"/>
      <c r="K10" s="279"/>
      <c r="L10" s="279"/>
      <c r="M10" s="279"/>
      <c r="N10" s="279"/>
      <c r="O10" s="279"/>
      <c r="P10" s="279"/>
      <c r="Q10" s="279"/>
      <c r="R10" s="279"/>
      <c r="S10" s="279"/>
    </row>
    <row r="11" spans="2:19" s="69" customFormat="1" ht="12.75" customHeight="1">
      <c r="B11" s="270" t="str">
        <f>Input!$B3</f>
        <v>Edward and Jennifer Lopes</v>
      </c>
      <c r="C11" s="270"/>
      <c r="D11" s="270"/>
      <c r="E11" s="270"/>
      <c r="F11" s="270"/>
      <c r="G11" s="270"/>
      <c r="H11" s="270"/>
      <c r="I11" s="270"/>
      <c r="J11" s="270"/>
      <c r="K11" s="270"/>
      <c r="L11" s="270"/>
      <c r="M11" s="270"/>
      <c r="N11" s="270"/>
      <c r="O11" s="270"/>
      <c r="P11" s="270"/>
      <c r="Q11" s="270"/>
      <c r="R11" s="270"/>
      <c r="S11" s="270"/>
    </row>
    <row r="12" spans="2:19" s="69" customFormat="1" ht="12.75" customHeight="1">
      <c r="B12" s="270"/>
      <c r="C12" s="270"/>
      <c r="D12" s="270"/>
      <c r="E12" s="270"/>
      <c r="F12" s="270"/>
      <c r="G12" s="270"/>
      <c r="H12" s="270"/>
      <c r="I12" s="270"/>
      <c r="J12" s="270"/>
      <c r="K12" s="270"/>
      <c r="L12" s="270"/>
      <c r="M12" s="270"/>
      <c r="N12" s="270"/>
      <c r="O12" s="270"/>
      <c r="P12" s="270"/>
      <c r="Q12" s="270"/>
      <c r="R12" s="270"/>
      <c r="S12" s="270"/>
    </row>
    <row r="13" spans="2:19" s="69" customFormat="1" ht="12.75" customHeight="1">
      <c r="B13" s="60"/>
      <c r="C13" s="60"/>
      <c r="D13" s="60"/>
      <c r="E13" s="60"/>
      <c r="F13" s="60"/>
      <c r="G13" s="60"/>
      <c r="H13" s="60"/>
      <c r="I13" s="60"/>
      <c r="J13" s="60"/>
      <c r="K13" s="60"/>
      <c r="L13" s="60"/>
      <c r="M13" s="60"/>
      <c r="N13" s="60"/>
      <c r="O13" s="60"/>
      <c r="P13" s="60"/>
      <c r="Q13" s="60"/>
      <c r="R13" s="60"/>
      <c r="S13" s="60"/>
    </row>
    <row r="14" spans="2:19" s="69" customFormat="1" ht="12.75" customHeight="1">
      <c r="B14" s="270" t="str">
        <f>Input!$B4&amp;", "&amp;Input!$B5</f>
        <v>2909 Greenfield Road, Glenshaw PA 15116</v>
      </c>
      <c r="C14" s="270"/>
      <c r="D14" s="270"/>
      <c r="E14" s="270"/>
      <c r="F14" s="270"/>
      <c r="G14" s="270"/>
      <c r="H14" s="270"/>
      <c r="I14" s="270"/>
      <c r="J14" s="270"/>
      <c r="K14" s="270"/>
      <c r="L14" s="270"/>
      <c r="M14" s="270"/>
      <c r="N14" s="270"/>
      <c r="O14" s="270"/>
      <c r="P14" s="270"/>
      <c r="Q14" s="270"/>
      <c r="R14" s="270"/>
      <c r="S14" s="270"/>
    </row>
    <row r="15" spans="2:19" s="69" customFormat="1" ht="12.75" customHeight="1">
      <c r="B15" s="270"/>
      <c r="C15" s="270"/>
      <c r="D15" s="270"/>
      <c r="E15" s="270"/>
      <c r="F15" s="270"/>
      <c r="G15" s="270"/>
      <c r="H15" s="270"/>
      <c r="I15" s="270"/>
      <c r="J15" s="270"/>
      <c r="K15" s="270"/>
      <c r="L15" s="270"/>
      <c r="M15" s="270"/>
      <c r="N15" s="270"/>
      <c r="O15" s="270"/>
      <c r="P15" s="270"/>
      <c r="Q15" s="270"/>
      <c r="R15" s="270"/>
      <c r="S15" s="270"/>
    </row>
    <row r="16" spans="2:19" s="69" customFormat="1" ht="12.75" customHeight="1">
      <c r="B16" s="60"/>
      <c r="C16" s="60"/>
      <c r="D16" s="60"/>
      <c r="E16" s="60"/>
      <c r="F16" s="60"/>
      <c r="G16" s="60"/>
      <c r="H16" s="60"/>
      <c r="I16" s="60"/>
      <c r="J16" s="60"/>
      <c r="K16" s="60"/>
      <c r="L16" s="60"/>
      <c r="M16" s="60"/>
      <c r="N16" s="60"/>
      <c r="O16" s="60"/>
      <c r="P16" s="60"/>
      <c r="Q16" s="60"/>
      <c r="R16" s="60"/>
      <c r="S16" s="60"/>
    </row>
    <row r="17" spans="2:19" s="69" customFormat="1" ht="12.75" customHeight="1"/>
    <row r="18" spans="2:19" s="69" customFormat="1" ht="12.75" customHeight="1">
      <c r="S18" s="101"/>
    </row>
    <row r="19" spans="2:19" s="69" customFormat="1" ht="12.75" customHeight="1">
      <c r="B19" s="287" t="s">
        <v>37</v>
      </c>
      <c r="C19" s="298"/>
      <c r="D19" s="298"/>
      <c r="E19" s="298"/>
      <c r="F19" s="298"/>
      <c r="G19" s="298"/>
      <c r="H19" s="298"/>
      <c r="I19" s="298"/>
      <c r="J19" s="298"/>
      <c r="K19" s="298"/>
      <c r="L19" s="298"/>
      <c r="M19" s="298"/>
      <c r="N19" s="298"/>
      <c r="O19" s="298"/>
      <c r="P19" s="298"/>
      <c r="Q19" s="298"/>
      <c r="R19" s="298"/>
      <c r="S19" s="298"/>
    </row>
    <row r="20" spans="2:19" s="69" customFormat="1" ht="12.75" customHeight="1">
      <c r="B20" s="298"/>
      <c r="C20" s="298"/>
      <c r="D20" s="298"/>
      <c r="E20" s="298"/>
      <c r="F20" s="298"/>
      <c r="G20" s="298"/>
      <c r="H20" s="298"/>
      <c r="I20" s="298"/>
      <c r="J20" s="298"/>
      <c r="K20" s="298"/>
      <c r="L20" s="298"/>
      <c r="M20" s="298"/>
      <c r="N20" s="298"/>
      <c r="O20" s="298"/>
      <c r="P20" s="298"/>
      <c r="Q20" s="298"/>
      <c r="R20" s="298"/>
      <c r="S20" s="298"/>
    </row>
    <row r="21" spans="2:19" s="69" customFormat="1" ht="12.75" customHeight="1">
      <c r="P21" s="47"/>
      <c r="Q21" s="59"/>
    </row>
    <row r="22" spans="2:19" s="69" customFormat="1" ht="12.75" customHeight="1">
      <c r="P22" s="47"/>
      <c r="Q22" s="59"/>
    </row>
    <row r="23" spans="2:19" s="69" customFormat="1" ht="12.75" customHeight="1"/>
    <row r="24" spans="2:19" s="69" customFormat="1" ht="12.75" customHeight="1">
      <c r="R24" s="60"/>
      <c r="S24" s="60"/>
    </row>
    <row r="25" spans="2:19" s="69" customFormat="1" ht="12.75" customHeight="1">
      <c r="B25" s="300" t="s">
        <v>5</v>
      </c>
      <c r="C25" s="300"/>
      <c r="D25" s="300"/>
      <c r="E25" s="300"/>
      <c r="F25" s="15"/>
      <c r="G25" s="15"/>
      <c r="H25" s="303" t="s">
        <v>17</v>
      </c>
      <c r="I25" s="304"/>
      <c r="J25" s="100"/>
      <c r="K25" s="300" t="s">
        <v>18</v>
      </c>
      <c r="L25" s="300"/>
      <c r="M25" s="300"/>
      <c r="N25" s="300"/>
      <c r="O25" s="17"/>
      <c r="P25" s="300" t="s">
        <v>19</v>
      </c>
      <c r="Q25" s="300"/>
      <c r="R25" s="300"/>
      <c r="S25" s="300"/>
    </row>
    <row r="26" spans="2:19" s="69" customFormat="1" ht="12.75" customHeight="1">
      <c r="B26" s="300"/>
      <c r="C26" s="300"/>
      <c r="D26" s="300"/>
      <c r="E26" s="300"/>
      <c r="F26" s="15"/>
      <c r="G26" s="15"/>
      <c r="H26" s="304"/>
      <c r="I26" s="304"/>
      <c r="J26" s="17"/>
      <c r="K26" s="300"/>
      <c r="L26" s="300"/>
      <c r="M26" s="300"/>
      <c r="N26" s="300"/>
      <c r="O26" s="17"/>
      <c r="P26" s="300"/>
      <c r="Q26" s="300"/>
      <c r="R26" s="300"/>
      <c r="S26" s="300"/>
    </row>
    <row r="27" spans="2:19" s="69" customFormat="1" ht="12.75" customHeight="1">
      <c r="B27" s="100"/>
      <c r="C27" s="100"/>
      <c r="D27" s="100"/>
      <c r="E27" s="100"/>
      <c r="F27" s="99"/>
      <c r="G27" s="99"/>
      <c r="H27" s="100"/>
      <c r="I27" s="100"/>
      <c r="J27" s="100"/>
      <c r="K27" s="100"/>
      <c r="L27" s="100"/>
      <c r="M27" s="100"/>
      <c r="N27" s="100"/>
      <c r="O27" s="100"/>
      <c r="P27" s="100"/>
      <c r="Q27" s="100"/>
      <c r="R27" s="100"/>
      <c r="S27" s="100"/>
    </row>
    <row r="28" spans="2:19" s="69" customFormat="1" ht="12.75" customHeight="1">
      <c r="B28" s="296" t="str">
        <f>Input!$A33</f>
        <v>178 Alma</v>
      </c>
      <c r="C28" s="296"/>
      <c r="D28" s="296"/>
      <c r="E28" s="296"/>
      <c r="F28" s="15"/>
      <c r="G28" s="15"/>
      <c r="H28" s="299" t="s">
        <v>20</v>
      </c>
      <c r="I28" s="300"/>
      <c r="J28" s="100"/>
      <c r="K28" s="294">
        <f>Input!$E33</f>
        <v>6875</v>
      </c>
      <c r="L28" s="294"/>
      <c r="M28" s="294"/>
      <c r="N28" s="294"/>
      <c r="O28" s="100"/>
      <c r="P28" s="301">
        <f>Input!$F33</f>
        <v>4.3650793650793648E-2</v>
      </c>
      <c r="Q28" s="301"/>
      <c r="R28" s="301"/>
      <c r="S28" s="301"/>
    </row>
    <row r="29" spans="2:19" s="69" customFormat="1" ht="12.75" customHeight="1">
      <c r="B29" s="297"/>
      <c r="C29" s="297"/>
      <c r="D29" s="297"/>
      <c r="E29" s="297"/>
      <c r="F29" s="15"/>
      <c r="G29" s="15"/>
      <c r="H29" s="300"/>
      <c r="I29" s="300"/>
      <c r="J29" s="100"/>
      <c r="K29" s="295"/>
      <c r="L29" s="295"/>
      <c r="M29" s="295"/>
      <c r="N29" s="295"/>
      <c r="O29" s="100"/>
      <c r="P29" s="302"/>
      <c r="Q29" s="302"/>
      <c r="R29" s="302"/>
      <c r="S29" s="302"/>
    </row>
    <row r="30" spans="2:19" s="69" customFormat="1" ht="12.75" customHeight="1">
      <c r="B30" s="100"/>
      <c r="C30" s="100"/>
      <c r="D30" s="100"/>
      <c r="E30" s="100"/>
      <c r="F30" s="99"/>
      <c r="G30" s="99"/>
      <c r="H30" s="100"/>
      <c r="I30" s="100"/>
      <c r="J30" s="100"/>
      <c r="K30" s="17"/>
      <c r="L30" s="17"/>
      <c r="M30" s="17"/>
      <c r="N30" s="17"/>
      <c r="O30" s="100"/>
      <c r="P30" s="100"/>
      <c r="Q30" s="100"/>
      <c r="R30" s="100"/>
      <c r="S30" s="100"/>
    </row>
    <row r="31" spans="2:19" s="69" customFormat="1" ht="12.75" customHeight="1">
      <c r="B31" s="296" t="str">
        <f>Input!$A35</f>
        <v>113 Cherrywood Drive</v>
      </c>
      <c r="C31" s="296"/>
      <c r="D31" s="296"/>
      <c r="E31" s="296"/>
      <c r="F31" s="15"/>
      <c r="G31" s="15"/>
      <c r="H31" s="299" t="s">
        <v>20</v>
      </c>
      <c r="I31" s="300"/>
      <c r="J31" s="100"/>
      <c r="K31" s="305">
        <f>Input!$E35</f>
        <v>2000</v>
      </c>
      <c r="L31" s="305"/>
      <c r="M31" s="305"/>
      <c r="N31" s="305"/>
      <c r="O31" s="100"/>
      <c r="P31" s="301">
        <f>Input!$F35</f>
        <v>1.4084507042253521E-2</v>
      </c>
      <c r="Q31" s="301"/>
      <c r="R31" s="301"/>
      <c r="S31" s="301"/>
    </row>
    <row r="32" spans="2:19" s="69" customFormat="1" ht="12.75" customHeight="1">
      <c r="B32" s="297"/>
      <c r="C32" s="297"/>
      <c r="D32" s="297"/>
      <c r="E32" s="297"/>
      <c r="F32" s="15"/>
      <c r="G32" s="15"/>
      <c r="H32" s="300"/>
      <c r="I32" s="300"/>
      <c r="J32" s="100"/>
      <c r="K32" s="306"/>
      <c r="L32" s="306"/>
      <c r="M32" s="306"/>
      <c r="N32" s="306"/>
      <c r="O32" s="100"/>
      <c r="P32" s="302"/>
      <c r="Q32" s="302"/>
      <c r="R32" s="302"/>
      <c r="S32" s="302"/>
    </row>
    <row r="33" spans="2:19" s="69" customFormat="1" ht="12.75" customHeight="1">
      <c r="B33" s="100"/>
      <c r="C33" s="100"/>
      <c r="D33" s="100"/>
      <c r="E33" s="100"/>
      <c r="F33" s="99"/>
      <c r="G33" s="99"/>
      <c r="H33" s="100"/>
      <c r="I33" s="100"/>
      <c r="J33" s="100"/>
      <c r="K33" s="17"/>
      <c r="L33" s="17"/>
      <c r="M33" s="17"/>
      <c r="N33" s="17"/>
      <c r="O33" s="100"/>
      <c r="P33" s="100"/>
      <c r="Q33" s="100"/>
      <c r="R33" s="100"/>
      <c r="S33" s="100"/>
    </row>
    <row r="34" spans="2:19" s="69" customFormat="1" ht="12.75" customHeight="1">
      <c r="B34" s="296" t="str">
        <f>Input!$A37</f>
        <v>36 Colony Oaks Drive</v>
      </c>
      <c r="C34" s="296"/>
      <c r="D34" s="296"/>
      <c r="E34" s="296"/>
      <c r="F34" s="15"/>
      <c r="G34" s="15"/>
      <c r="H34" s="299" t="s">
        <v>20</v>
      </c>
      <c r="I34" s="300"/>
      <c r="J34" s="100"/>
      <c r="K34" s="305">
        <f>Input!$E37</f>
        <v>4050</v>
      </c>
      <c r="L34" s="305"/>
      <c r="M34" s="305"/>
      <c r="N34" s="305"/>
      <c r="O34" s="100"/>
      <c r="P34" s="301">
        <f>Input!$F37</f>
        <v>2.3837551500882872E-2</v>
      </c>
      <c r="Q34" s="301"/>
      <c r="R34" s="301"/>
      <c r="S34" s="301"/>
    </row>
    <row r="35" spans="2:19" s="69" customFormat="1" ht="12.75" customHeight="1">
      <c r="B35" s="297"/>
      <c r="C35" s="297"/>
      <c r="D35" s="297"/>
      <c r="E35" s="297"/>
      <c r="F35" s="15"/>
      <c r="G35" s="15"/>
      <c r="H35" s="300"/>
      <c r="I35" s="300"/>
      <c r="J35" s="100"/>
      <c r="K35" s="306"/>
      <c r="L35" s="306"/>
      <c r="M35" s="306"/>
      <c r="N35" s="306"/>
      <c r="O35" s="100"/>
      <c r="P35" s="302"/>
      <c r="Q35" s="302"/>
      <c r="R35" s="302"/>
      <c r="S35" s="302"/>
    </row>
    <row r="36" spans="2:19" s="69" customFormat="1" ht="12.75" customHeight="1">
      <c r="B36" s="100"/>
      <c r="C36" s="100"/>
      <c r="D36" s="100"/>
      <c r="E36" s="100"/>
      <c r="F36" s="99"/>
      <c r="G36" s="99"/>
      <c r="H36" s="100"/>
      <c r="I36" s="100"/>
      <c r="J36" s="100"/>
      <c r="K36" s="17"/>
      <c r="L36" s="17"/>
      <c r="M36" s="17"/>
      <c r="N36" s="17"/>
      <c r="O36" s="100"/>
      <c r="P36" s="100"/>
      <c r="Q36" s="100"/>
      <c r="R36" s="100"/>
      <c r="S36" s="100"/>
    </row>
    <row r="37" spans="2:19" s="69" customFormat="1" ht="12.75" customHeight="1">
      <c r="B37" s="296" t="str">
        <f>Input!$A39</f>
        <v>452 D  Street</v>
      </c>
      <c r="C37" s="296"/>
      <c r="D37" s="296"/>
      <c r="E37" s="296"/>
      <c r="F37" s="15"/>
      <c r="G37" s="15"/>
      <c r="H37" s="299" t="s">
        <v>20</v>
      </c>
      <c r="I37" s="300"/>
      <c r="J37" s="100"/>
      <c r="K37" s="305">
        <f>Input!$E39</f>
        <v>5428.5714285714284</v>
      </c>
      <c r="L37" s="305"/>
      <c r="M37" s="305"/>
      <c r="N37" s="305"/>
      <c r="O37" s="100"/>
      <c r="P37" s="301">
        <f>Input!$F39</f>
        <v>3.525046382189239E-2</v>
      </c>
      <c r="Q37" s="301"/>
      <c r="R37" s="301"/>
      <c r="S37" s="301"/>
    </row>
    <row r="38" spans="2:19" s="69" customFormat="1" ht="12.75" customHeight="1">
      <c r="B38" s="297"/>
      <c r="C38" s="297"/>
      <c r="D38" s="297"/>
      <c r="E38" s="297"/>
      <c r="F38" s="15"/>
      <c r="G38" s="15"/>
      <c r="H38" s="300"/>
      <c r="I38" s="300"/>
      <c r="J38" s="100"/>
      <c r="K38" s="306"/>
      <c r="L38" s="306"/>
      <c r="M38" s="306"/>
      <c r="N38" s="306"/>
      <c r="O38" s="100"/>
      <c r="P38" s="302"/>
      <c r="Q38" s="302"/>
      <c r="R38" s="302"/>
      <c r="S38" s="302"/>
    </row>
    <row r="39" spans="2:19" s="69" customFormat="1" ht="12.75" customHeight="1">
      <c r="B39" s="100"/>
      <c r="C39" s="100"/>
      <c r="D39" s="100"/>
      <c r="E39" s="100"/>
      <c r="F39" s="99"/>
      <c r="G39" s="99"/>
      <c r="H39" s="100"/>
      <c r="I39" s="100"/>
      <c r="J39" s="100"/>
      <c r="K39" s="17"/>
      <c r="L39" s="17"/>
      <c r="M39" s="17"/>
      <c r="N39" s="17"/>
      <c r="O39" s="100"/>
      <c r="P39" s="100"/>
      <c r="Q39" s="100"/>
      <c r="R39" s="100"/>
      <c r="S39" s="100"/>
    </row>
    <row r="40" spans="2:19" s="69" customFormat="1" ht="12.75" customHeight="1">
      <c r="B40" s="296" t="str">
        <f>Input!$A41</f>
        <v>110 Franklin Avenue</v>
      </c>
      <c r="C40" s="296"/>
      <c r="D40" s="296"/>
      <c r="E40" s="296"/>
      <c r="F40" s="15"/>
      <c r="G40" s="15"/>
      <c r="H40" s="299" t="s">
        <v>20</v>
      </c>
      <c r="I40" s="300"/>
      <c r="J40" s="100"/>
      <c r="K40" s="305">
        <f>Input!$E41</f>
        <v>3425</v>
      </c>
      <c r="L40" s="305"/>
      <c r="M40" s="305"/>
      <c r="N40" s="305"/>
      <c r="O40" s="100"/>
      <c r="P40" s="301">
        <f>Input!$F41</f>
        <v>2.3507206588881262E-2</v>
      </c>
      <c r="Q40" s="301"/>
      <c r="R40" s="301"/>
      <c r="S40" s="301"/>
    </row>
    <row r="41" spans="2:19" s="69" customFormat="1" ht="12.75" customHeight="1">
      <c r="B41" s="297"/>
      <c r="C41" s="297"/>
      <c r="D41" s="297"/>
      <c r="E41" s="297"/>
      <c r="F41" s="15"/>
      <c r="G41" s="15"/>
      <c r="H41" s="300"/>
      <c r="I41" s="300"/>
      <c r="J41" s="100"/>
      <c r="K41" s="306"/>
      <c r="L41" s="306"/>
      <c r="M41" s="306"/>
      <c r="N41" s="306"/>
      <c r="O41" s="100"/>
      <c r="P41" s="302"/>
      <c r="Q41" s="302"/>
      <c r="R41" s="302"/>
      <c r="S41" s="302"/>
    </row>
    <row r="42" spans="2:19" s="69" customFormat="1" ht="12.75" customHeight="1">
      <c r="B42" s="100"/>
      <c r="C42" s="100"/>
      <c r="D42" s="100"/>
      <c r="E42" s="100"/>
      <c r="F42" s="99"/>
      <c r="G42" s="99"/>
      <c r="H42" s="100"/>
      <c r="I42" s="100"/>
      <c r="J42" s="100"/>
      <c r="K42" s="17"/>
      <c r="L42" s="17"/>
      <c r="M42" s="17"/>
      <c r="N42" s="17"/>
      <c r="O42" s="100"/>
      <c r="P42" s="100"/>
      <c r="Q42" s="100"/>
      <c r="R42" s="100"/>
      <c r="S42" s="100"/>
    </row>
    <row r="43" spans="2:19" s="69" customFormat="1" ht="12.75" customHeight="1">
      <c r="B43" s="296" t="str">
        <f>Input!$A43</f>
        <v>6 Barrington Dr</v>
      </c>
      <c r="C43" s="296"/>
      <c r="D43" s="296"/>
      <c r="E43" s="296"/>
      <c r="F43" s="15"/>
      <c r="G43" s="15"/>
      <c r="H43" s="299" t="s">
        <v>20</v>
      </c>
      <c r="I43" s="300"/>
      <c r="J43" s="100"/>
      <c r="K43" s="305">
        <f>Input!$E43</f>
        <v>9875</v>
      </c>
      <c r="L43" s="305"/>
      <c r="M43" s="305"/>
      <c r="N43" s="305"/>
      <c r="O43" s="100"/>
      <c r="P43" s="301">
        <f>Input!$F43</f>
        <v>7.3148148148148143E-2</v>
      </c>
      <c r="Q43" s="301"/>
      <c r="R43" s="301"/>
      <c r="S43" s="301"/>
    </row>
    <row r="44" spans="2:19" s="69" customFormat="1" ht="12.75" customHeight="1">
      <c r="B44" s="297"/>
      <c r="C44" s="297"/>
      <c r="D44" s="297"/>
      <c r="E44" s="297"/>
      <c r="F44" s="15"/>
      <c r="G44" s="15"/>
      <c r="H44" s="300"/>
      <c r="I44" s="300"/>
      <c r="J44" s="100"/>
      <c r="K44" s="306"/>
      <c r="L44" s="306"/>
      <c r="M44" s="306"/>
      <c r="N44" s="306"/>
      <c r="O44" s="100"/>
      <c r="P44" s="302"/>
      <c r="Q44" s="302"/>
      <c r="R44" s="302"/>
      <c r="S44" s="302"/>
    </row>
    <row r="45" spans="2:19" s="69" customFormat="1" ht="12.75" customHeight="1">
      <c r="B45" s="100"/>
      <c r="C45" s="100"/>
      <c r="D45" s="100"/>
      <c r="E45" s="100"/>
      <c r="F45" s="100"/>
      <c r="G45" s="99"/>
      <c r="H45" s="100"/>
      <c r="I45" s="100"/>
      <c r="J45" s="100"/>
      <c r="K45" s="17"/>
      <c r="L45" s="17"/>
      <c r="M45" s="17"/>
      <c r="N45" s="17"/>
      <c r="O45" s="100"/>
      <c r="P45" s="100"/>
      <c r="Q45" s="100"/>
      <c r="R45" s="100"/>
      <c r="S45" s="100"/>
    </row>
    <row r="46" spans="2:19" s="69" customFormat="1" ht="12.75" customHeight="1">
      <c r="B46" s="296" t="str">
        <f>Input!$A45</f>
        <v>404 S HIGHLANDER HT</v>
      </c>
      <c r="C46" s="296"/>
      <c r="D46" s="296"/>
      <c r="E46" s="296"/>
      <c r="F46" s="15"/>
      <c r="G46" s="15"/>
      <c r="H46" s="299" t="s">
        <v>20</v>
      </c>
      <c r="I46" s="300"/>
      <c r="J46" s="100"/>
      <c r="K46" s="305">
        <f>Input!$E45</f>
        <v>3500</v>
      </c>
      <c r="L46" s="305"/>
      <c r="M46" s="305"/>
      <c r="N46" s="305"/>
      <c r="O46" s="100"/>
      <c r="P46" s="301">
        <f>Input!$F45</f>
        <v>2.5547445255474453E-2</v>
      </c>
      <c r="Q46" s="301"/>
      <c r="R46" s="301"/>
      <c r="S46" s="301"/>
    </row>
    <row r="47" spans="2:19" s="69" customFormat="1" ht="12.75" customHeight="1">
      <c r="B47" s="297"/>
      <c r="C47" s="297"/>
      <c r="D47" s="297"/>
      <c r="E47" s="297"/>
      <c r="F47" s="15"/>
      <c r="G47" s="15"/>
      <c r="H47" s="300"/>
      <c r="I47" s="300"/>
      <c r="J47" s="100"/>
      <c r="K47" s="306"/>
      <c r="L47" s="306"/>
      <c r="M47" s="306"/>
      <c r="N47" s="306"/>
      <c r="O47" s="100"/>
      <c r="P47" s="302"/>
      <c r="Q47" s="302"/>
      <c r="R47" s="302"/>
      <c r="S47" s="302"/>
    </row>
    <row r="48" spans="2:19" s="69" customFormat="1" ht="12.75" customHeight="1"/>
    <row r="49" spans="2:19" s="69" customFormat="1" ht="12.75" customHeight="1"/>
    <row r="50" spans="2:19" s="69" customFormat="1" ht="12.75" customHeight="1" thickBot="1"/>
    <row r="51" spans="2:19" s="69" customFormat="1" ht="12.75" customHeight="1">
      <c r="B51" s="307" t="s">
        <v>21</v>
      </c>
      <c r="C51" s="308"/>
      <c r="D51" s="308"/>
      <c r="E51" s="308"/>
      <c r="F51" s="30"/>
      <c r="G51" s="30"/>
      <c r="H51" s="316" t="s">
        <v>20</v>
      </c>
      <c r="I51" s="308"/>
      <c r="J51" s="102"/>
      <c r="K51" s="321">
        <f>AVERAGE(K28:K46)</f>
        <v>5021.9387755102043</v>
      </c>
      <c r="L51" s="321"/>
      <c r="M51" s="321"/>
      <c r="N51" s="321"/>
      <c r="O51" s="102"/>
      <c r="P51" s="317">
        <f>AVERAGE(P28:P46)</f>
        <v>3.4146588001189464E-2</v>
      </c>
      <c r="Q51" s="317"/>
      <c r="R51" s="317"/>
      <c r="S51" s="318"/>
    </row>
    <row r="52" spans="2:19" s="69" customFormat="1" ht="12.75" customHeight="1" thickBot="1">
      <c r="B52" s="309"/>
      <c r="C52" s="310"/>
      <c r="D52" s="310"/>
      <c r="E52" s="310"/>
      <c r="F52" s="31"/>
      <c r="G52" s="31"/>
      <c r="H52" s="310"/>
      <c r="I52" s="310"/>
      <c r="J52" s="103"/>
      <c r="K52" s="322"/>
      <c r="L52" s="322"/>
      <c r="M52" s="322"/>
      <c r="N52" s="322"/>
      <c r="O52" s="103"/>
      <c r="P52" s="319"/>
      <c r="Q52" s="319"/>
      <c r="R52" s="319"/>
      <c r="S52" s="320"/>
    </row>
    <row r="53" spans="2:19" s="69" customFormat="1" ht="12.75" customHeight="1">
      <c r="B53" s="100"/>
      <c r="C53" s="100"/>
      <c r="D53" s="100"/>
      <c r="E53" s="100"/>
      <c r="F53" s="100"/>
      <c r="G53" s="99"/>
      <c r="H53" s="100"/>
      <c r="I53" s="100"/>
      <c r="J53" s="100"/>
      <c r="K53" s="100"/>
      <c r="L53" s="100"/>
      <c r="M53" s="100"/>
      <c r="N53" s="100"/>
      <c r="O53" s="100"/>
      <c r="P53" s="100"/>
      <c r="Q53" s="100"/>
      <c r="R53" s="100"/>
      <c r="S53" s="100"/>
    </row>
    <row r="54" spans="2:19" s="69" customFormat="1" ht="12.75" customHeight="1">
      <c r="B54" s="100"/>
      <c r="C54" s="100"/>
      <c r="D54" s="100"/>
      <c r="E54" s="100"/>
      <c r="F54" s="100"/>
      <c r="G54" s="99"/>
      <c r="H54" s="100"/>
      <c r="I54" s="100"/>
      <c r="J54" s="100"/>
      <c r="K54" s="100"/>
      <c r="L54" s="100"/>
      <c r="M54" s="100"/>
      <c r="N54" s="100"/>
      <c r="O54" s="100"/>
      <c r="P54" s="100"/>
      <c r="Q54" s="100"/>
      <c r="R54" s="100"/>
      <c r="S54" s="100"/>
    </row>
    <row r="55" spans="2:19" s="69" customFormat="1" ht="12.75" customHeight="1" thickBot="1">
      <c r="B55" s="100"/>
      <c r="C55" s="100"/>
      <c r="D55" s="100"/>
      <c r="E55" s="100"/>
      <c r="F55" s="100"/>
      <c r="G55" s="99"/>
      <c r="H55" s="100"/>
      <c r="I55" s="100"/>
      <c r="J55" s="100"/>
      <c r="K55" s="100"/>
      <c r="L55" s="100"/>
      <c r="M55" s="100"/>
      <c r="N55" s="100"/>
      <c r="O55" s="100"/>
      <c r="P55" s="100"/>
      <c r="Q55" s="100"/>
      <c r="R55" s="100"/>
      <c r="S55" s="100"/>
    </row>
    <row r="56" spans="2:19" s="69" customFormat="1" ht="12.75" customHeight="1">
      <c r="B56" s="307" t="s">
        <v>11</v>
      </c>
      <c r="C56" s="308"/>
      <c r="D56" s="308"/>
      <c r="E56" s="308"/>
      <c r="F56" s="30"/>
      <c r="G56" s="30"/>
      <c r="H56" s="102"/>
      <c r="I56" s="308" t="s">
        <v>22</v>
      </c>
      <c r="J56" s="308"/>
      <c r="K56" s="308"/>
      <c r="L56" s="308"/>
      <c r="M56" s="30"/>
      <c r="N56" s="30"/>
      <c r="O56" s="308" t="s">
        <v>23</v>
      </c>
      <c r="P56" s="308"/>
      <c r="Q56" s="308"/>
      <c r="R56" s="308"/>
      <c r="S56" s="39"/>
    </row>
    <row r="57" spans="2:19" s="69" customFormat="1" ht="12.75" customHeight="1" thickBot="1">
      <c r="B57" s="309"/>
      <c r="C57" s="310"/>
      <c r="D57" s="310"/>
      <c r="E57" s="310"/>
      <c r="F57" s="31"/>
      <c r="G57" s="31"/>
      <c r="H57" s="103"/>
      <c r="I57" s="310"/>
      <c r="J57" s="310"/>
      <c r="K57" s="310"/>
      <c r="L57" s="310"/>
      <c r="M57" s="31"/>
      <c r="N57" s="31"/>
      <c r="O57" s="310"/>
      <c r="P57" s="310"/>
      <c r="Q57" s="310"/>
      <c r="R57" s="310"/>
      <c r="S57" s="40"/>
    </row>
    <row r="58" spans="2:19" s="69" customFormat="1" ht="12.75" customHeight="1">
      <c r="B58" s="62"/>
      <c r="C58" s="62"/>
      <c r="D58" s="62"/>
      <c r="E58" s="62"/>
      <c r="F58" s="15"/>
      <c r="G58" s="15"/>
      <c r="H58" s="99"/>
      <c r="I58" s="62"/>
      <c r="J58" s="62"/>
      <c r="K58" s="62"/>
      <c r="L58" s="62"/>
      <c r="M58" s="15"/>
      <c r="N58" s="15"/>
      <c r="O58" s="62"/>
      <c r="P58" s="62"/>
      <c r="Q58" s="62"/>
      <c r="R58" s="62"/>
      <c r="S58" s="15"/>
    </row>
    <row r="59" spans="2:19" s="69" customFormat="1" ht="12.75" customHeight="1">
      <c r="B59" s="100"/>
      <c r="C59" s="100"/>
      <c r="D59" s="100"/>
      <c r="E59" s="100"/>
      <c r="F59" s="99"/>
      <c r="G59" s="99"/>
      <c r="H59" s="100"/>
      <c r="I59" s="100"/>
      <c r="J59" s="100"/>
      <c r="K59" s="100"/>
      <c r="L59" s="100"/>
      <c r="M59" s="100"/>
      <c r="N59" s="100"/>
      <c r="O59" s="104"/>
      <c r="P59" s="104"/>
      <c r="Q59" s="104"/>
      <c r="R59" s="104"/>
      <c r="S59" s="104"/>
    </row>
    <row r="60" spans="2:19" s="69" customFormat="1" ht="12.75" customHeight="1">
      <c r="B60" s="311" t="str">
        <f>Input!$B4</f>
        <v>2909 Greenfield Road</v>
      </c>
      <c r="C60" s="311"/>
      <c r="D60" s="311"/>
      <c r="E60" s="311"/>
      <c r="F60" s="15"/>
      <c r="G60" s="15"/>
      <c r="H60" s="100"/>
      <c r="I60" s="311">
        <f>Input!$H33</f>
        <v>2007</v>
      </c>
      <c r="J60" s="312"/>
      <c r="K60" s="312"/>
      <c r="L60" s="312"/>
      <c r="M60" s="104"/>
      <c r="N60" s="104"/>
      <c r="O60" s="314">
        <f>Input!$H34</f>
        <v>124900</v>
      </c>
      <c r="P60" s="314"/>
      <c r="Q60" s="314"/>
      <c r="R60" s="314"/>
      <c r="S60" s="104"/>
    </row>
    <row r="61" spans="2:19" s="69" customFormat="1" ht="12.75" customHeight="1">
      <c r="B61" s="326"/>
      <c r="C61" s="326"/>
      <c r="D61" s="326"/>
      <c r="E61" s="326"/>
      <c r="F61" s="15"/>
      <c r="G61" s="15"/>
      <c r="H61" s="100"/>
      <c r="I61" s="313"/>
      <c r="J61" s="313"/>
      <c r="K61" s="313"/>
      <c r="L61" s="313"/>
      <c r="M61" s="104"/>
      <c r="N61" s="104"/>
      <c r="O61" s="315"/>
      <c r="P61" s="315"/>
      <c r="Q61" s="315"/>
      <c r="R61" s="315"/>
      <c r="S61" s="104"/>
    </row>
    <row r="62" spans="2:19" s="69" customFormat="1" ht="12.75" customHeight="1">
      <c r="F62" s="88"/>
      <c r="G62" s="88"/>
    </row>
    <row r="63" spans="2:19" s="69" customFormat="1" ht="12.75" customHeight="1">
      <c r="F63" s="88"/>
      <c r="G63" s="88"/>
    </row>
    <row r="64" spans="2:19" s="69" customFormat="1" ht="12.75" customHeight="1">
      <c r="F64" s="88"/>
      <c r="G64" s="88"/>
    </row>
    <row r="65" spans="2:19" s="69" customFormat="1" ht="12.75" customHeight="1">
      <c r="F65" s="88"/>
      <c r="G65" s="88"/>
    </row>
    <row r="66" spans="2:19" s="69" customFormat="1" ht="12.75" customHeight="1">
      <c r="B66" s="256" t="s">
        <v>24</v>
      </c>
      <c r="C66" s="256"/>
      <c r="D66" s="256"/>
      <c r="E66" s="256"/>
      <c r="F66" s="256"/>
      <c r="G66" s="256"/>
      <c r="H66" s="93"/>
      <c r="I66" s="323">
        <f>O60*P51*(Input!$H32-Input!$H33)+O60</f>
        <v>146224.54420674284</v>
      </c>
      <c r="J66" s="323"/>
      <c r="K66" s="323"/>
      <c r="L66" s="323"/>
      <c r="M66" s="105"/>
    </row>
    <row r="67" spans="2:19" s="69" customFormat="1" ht="12.75" customHeight="1">
      <c r="B67" s="256"/>
      <c r="C67" s="256"/>
      <c r="D67" s="256"/>
      <c r="E67" s="256"/>
      <c r="F67" s="256"/>
      <c r="G67" s="256"/>
      <c r="H67" s="93"/>
      <c r="I67" s="324"/>
      <c r="J67" s="324"/>
      <c r="K67" s="324"/>
      <c r="L67" s="324"/>
      <c r="M67" s="105"/>
    </row>
    <row r="68" spans="2:19" s="69" customFormat="1" ht="12.75" customHeight="1"/>
    <row r="69" spans="2:19" s="69" customFormat="1" ht="12.75" customHeight="1"/>
    <row r="70" spans="2:19" s="69" customFormat="1" ht="12.75" customHeight="1">
      <c r="B70" s="325" t="str">
        <f>Input!$B6&amp;", "&amp;Input!$B7</f>
        <v>Matthew McKenna, March 26th 2014</v>
      </c>
      <c r="C70" s="325"/>
      <c r="D70" s="325"/>
      <c r="E70" s="325"/>
      <c r="F70" s="325"/>
      <c r="G70" s="325"/>
      <c r="H70" s="325"/>
      <c r="I70" s="325"/>
      <c r="J70" s="325"/>
      <c r="K70" s="325"/>
      <c r="L70" s="325"/>
      <c r="M70" s="325"/>
      <c r="N70" s="325"/>
      <c r="O70" s="325"/>
      <c r="P70" s="325"/>
      <c r="Q70" s="325"/>
      <c r="R70" s="325"/>
      <c r="S70" s="325"/>
    </row>
    <row r="71" spans="2:19" ht="12.75" customHeight="1">
      <c r="B71" s="325"/>
      <c r="C71" s="325"/>
      <c r="D71" s="325"/>
      <c r="E71" s="325"/>
      <c r="F71" s="325"/>
      <c r="G71" s="325"/>
      <c r="H71" s="325"/>
      <c r="I71" s="325"/>
      <c r="J71" s="325"/>
      <c r="K71" s="325"/>
      <c r="L71" s="325"/>
      <c r="M71" s="325"/>
      <c r="N71" s="325"/>
      <c r="O71" s="325"/>
      <c r="P71" s="325"/>
      <c r="Q71" s="325"/>
      <c r="R71" s="325"/>
      <c r="S71" s="325"/>
    </row>
  </sheetData>
  <mergeCells count="50">
    <mergeCell ref="I66:L67"/>
    <mergeCell ref="O56:R57"/>
    <mergeCell ref="B70:S71"/>
    <mergeCell ref="B66:G67"/>
    <mergeCell ref="B56:E57"/>
    <mergeCell ref="I56:L57"/>
    <mergeCell ref="B60:E61"/>
    <mergeCell ref="B51:E52"/>
    <mergeCell ref="I60:L61"/>
    <mergeCell ref="B43:E44"/>
    <mergeCell ref="H43:I44"/>
    <mergeCell ref="P43:S44"/>
    <mergeCell ref="O60:R61"/>
    <mergeCell ref="H51:I52"/>
    <mergeCell ref="P51:S52"/>
    <mergeCell ref="K51:N52"/>
    <mergeCell ref="B40:E41"/>
    <mergeCell ref="K46:N47"/>
    <mergeCell ref="P46:S47"/>
    <mergeCell ref="B46:E47"/>
    <mergeCell ref="H46:I47"/>
    <mergeCell ref="K40:N41"/>
    <mergeCell ref="K43:N44"/>
    <mergeCell ref="H40:I41"/>
    <mergeCell ref="P40:S41"/>
    <mergeCell ref="B37:E38"/>
    <mergeCell ref="H37:I38"/>
    <mergeCell ref="P37:S38"/>
    <mergeCell ref="K37:N38"/>
    <mergeCell ref="K31:N32"/>
    <mergeCell ref="H31:I32"/>
    <mergeCell ref="P31:S32"/>
    <mergeCell ref="H34:I35"/>
    <mergeCell ref="K34:N35"/>
    <mergeCell ref="P34:S35"/>
    <mergeCell ref="B34:E35"/>
    <mergeCell ref="B31:E32"/>
    <mergeCell ref="B5:S6"/>
    <mergeCell ref="B25:E26"/>
    <mergeCell ref="H25:I26"/>
    <mergeCell ref="K25:N26"/>
    <mergeCell ref="P25:S26"/>
    <mergeCell ref="K28:N29"/>
    <mergeCell ref="B14:S15"/>
    <mergeCell ref="B28:E29"/>
    <mergeCell ref="B9:S10"/>
    <mergeCell ref="B19:S20"/>
    <mergeCell ref="B11:S12"/>
    <mergeCell ref="H28:I29"/>
    <mergeCell ref="P28:S29"/>
  </mergeCells>
  <phoneticPr fontId="2" type="noConversion"/>
  <printOptions horizontalCentered="1" verticalCentered="1"/>
  <pageMargins left="0.32" right="0.19" top="0.5" bottom="0.5" header="0.5" footer="0.5"/>
  <pageSetup scale="80" orientation="portrait"/>
  <headerFooter alignWithMargins="0"/>
  <drawing r:id="rId1"/>
  <extLst>
    <ext xmlns:mx="http://schemas.microsoft.com/office/mac/excel/2008/main" uri="{64002731-A6B0-56B0-2670-7721B7C09600}">
      <mx:PLV Mode="1"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enableFormatConditionsCalculation="0"/>
  <dimension ref="B3:O69"/>
  <sheetViews>
    <sheetView view="pageBreakPreview" zoomScale="60" zoomScaleNormal="75" zoomScalePageLayoutView="75" workbookViewId="0">
      <selection activeCell="H57" sqref="H57"/>
    </sheetView>
  </sheetViews>
  <sheetFormatPr baseColWidth="10" defaultColWidth="8.83203125" defaultRowHeight="12" x14ac:dyDescent="0"/>
  <cols>
    <col min="1" max="2" width="4.5" customWidth="1"/>
    <col min="15" max="15" width="4.6640625" customWidth="1"/>
    <col min="16" max="16" width="4.5" customWidth="1"/>
  </cols>
  <sheetData>
    <row r="3" spans="2:15">
      <c r="B3" s="2"/>
      <c r="C3" s="260" t="str">
        <f>Input!$A9</f>
        <v>Equity Evaluation</v>
      </c>
      <c r="D3" s="260"/>
      <c r="E3" s="260"/>
      <c r="F3" s="260"/>
      <c r="G3" s="260"/>
      <c r="H3" s="260"/>
      <c r="I3" s="260"/>
      <c r="J3" s="260"/>
      <c r="K3" s="260"/>
      <c r="L3" s="260"/>
      <c r="M3" s="260"/>
      <c r="N3" s="260"/>
      <c r="O3" s="2"/>
    </row>
    <row r="4" spans="2:15" ht="12.75" customHeight="1">
      <c r="B4" s="2"/>
      <c r="C4" s="260"/>
      <c r="D4" s="260"/>
      <c r="E4" s="260"/>
      <c r="F4" s="260"/>
      <c r="G4" s="260"/>
      <c r="H4" s="260"/>
      <c r="I4" s="260"/>
      <c r="J4" s="260"/>
      <c r="K4" s="260"/>
      <c r="L4" s="260"/>
      <c r="M4" s="260"/>
      <c r="N4" s="260"/>
      <c r="O4" s="2"/>
    </row>
    <row r="5" spans="2:15" ht="12.75" customHeight="1">
      <c r="B5" s="2"/>
      <c r="C5" s="130"/>
      <c r="D5" s="130"/>
      <c r="E5" s="130"/>
      <c r="F5" s="130"/>
      <c r="G5" s="130"/>
      <c r="H5" s="130"/>
      <c r="I5" s="130"/>
      <c r="J5" s="130"/>
      <c r="K5" s="130"/>
      <c r="L5" s="130"/>
      <c r="M5" s="130"/>
      <c r="N5" s="130"/>
      <c r="O5" s="2"/>
    </row>
    <row r="6" spans="2:15">
      <c r="B6" s="2"/>
      <c r="C6" s="2"/>
      <c r="D6" s="2"/>
      <c r="E6" s="2"/>
      <c r="F6" s="2"/>
      <c r="G6" s="2"/>
      <c r="H6" s="2"/>
      <c r="I6" s="2"/>
      <c r="J6" s="2"/>
      <c r="K6" s="2"/>
      <c r="L6" s="2"/>
      <c r="M6" s="2"/>
      <c r="N6" s="2"/>
      <c r="O6" s="2"/>
    </row>
    <row r="7" spans="2:15">
      <c r="B7" s="2"/>
      <c r="C7" s="287" t="s">
        <v>25</v>
      </c>
      <c r="D7" s="287"/>
      <c r="E7" s="287"/>
      <c r="F7" s="287"/>
      <c r="G7" s="287"/>
      <c r="H7" s="287"/>
      <c r="I7" s="287"/>
      <c r="J7" s="287"/>
      <c r="K7" s="287"/>
      <c r="L7" s="287"/>
      <c r="M7" s="287"/>
      <c r="N7" s="287"/>
      <c r="O7" s="2"/>
    </row>
    <row r="8" spans="2:15">
      <c r="B8" s="2"/>
      <c r="C8" s="287"/>
      <c r="D8" s="287"/>
      <c r="E8" s="287"/>
      <c r="F8" s="287"/>
      <c r="G8" s="287"/>
      <c r="H8" s="287"/>
      <c r="I8" s="287"/>
      <c r="J8" s="287"/>
      <c r="K8" s="287"/>
      <c r="L8" s="287"/>
      <c r="M8" s="287"/>
      <c r="N8" s="287"/>
      <c r="O8" s="2"/>
    </row>
    <row r="9" spans="2:15">
      <c r="B9" s="2"/>
      <c r="C9" s="2"/>
      <c r="D9" s="2"/>
      <c r="E9" s="2"/>
      <c r="F9" s="2"/>
      <c r="G9" s="2"/>
      <c r="H9" s="2"/>
      <c r="I9" s="2"/>
      <c r="J9" s="2"/>
      <c r="K9" s="2"/>
      <c r="L9" s="2"/>
      <c r="M9" s="2"/>
      <c r="N9" s="2"/>
      <c r="O9" s="2"/>
    </row>
    <row r="10" spans="2:15">
      <c r="B10" s="2"/>
      <c r="C10" s="2"/>
      <c r="D10" s="2"/>
      <c r="E10" s="2"/>
      <c r="F10" s="2"/>
      <c r="G10" s="2"/>
      <c r="H10" s="2"/>
      <c r="I10" s="2"/>
      <c r="J10" s="2"/>
      <c r="K10" s="2"/>
      <c r="L10" s="2"/>
      <c r="M10" s="2"/>
      <c r="N10" s="2"/>
      <c r="O10" s="2"/>
    </row>
    <row r="11" spans="2:15">
      <c r="B11" s="259" t="s">
        <v>88</v>
      </c>
      <c r="C11" s="259"/>
      <c r="D11" s="259"/>
      <c r="E11" s="259"/>
      <c r="F11" s="259"/>
      <c r="G11" s="259"/>
      <c r="H11" s="259"/>
      <c r="I11" s="259"/>
      <c r="J11" s="259"/>
      <c r="K11" s="259"/>
      <c r="L11" s="259"/>
      <c r="M11" s="259"/>
      <c r="N11" s="259"/>
      <c r="O11" s="259"/>
    </row>
    <row r="12" spans="2:15">
      <c r="B12" s="259"/>
      <c r="C12" s="259"/>
      <c r="D12" s="259"/>
      <c r="E12" s="259"/>
      <c r="F12" s="259"/>
      <c r="G12" s="259"/>
      <c r="H12" s="259"/>
      <c r="I12" s="259"/>
      <c r="J12" s="259"/>
      <c r="K12" s="259"/>
      <c r="L12" s="259"/>
      <c r="M12" s="259"/>
      <c r="N12" s="259"/>
      <c r="O12" s="259"/>
    </row>
    <row r="13" spans="2:15">
      <c r="B13" s="293" t="s">
        <v>114</v>
      </c>
      <c r="C13" s="293"/>
      <c r="D13" s="293"/>
      <c r="E13" s="293"/>
      <c r="F13" s="293"/>
      <c r="G13" s="293"/>
      <c r="H13" s="293"/>
      <c r="I13" s="293"/>
      <c r="J13" s="293"/>
      <c r="K13" s="293"/>
      <c r="L13" s="293"/>
      <c r="M13" s="293"/>
      <c r="N13" s="293"/>
      <c r="O13" s="293"/>
    </row>
    <row r="14" spans="2:15">
      <c r="B14" s="293"/>
      <c r="C14" s="293"/>
      <c r="D14" s="293"/>
      <c r="E14" s="293"/>
      <c r="F14" s="293"/>
      <c r="G14" s="293"/>
      <c r="H14" s="293"/>
      <c r="I14" s="293"/>
      <c r="J14" s="293"/>
      <c r="K14" s="293"/>
      <c r="L14" s="293"/>
      <c r="M14" s="293"/>
      <c r="N14" s="293"/>
      <c r="O14" s="293"/>
    </row>
    <row r="15" spans="2:15">
      <c r="B15" s="293"/>
      <c r="C15" s="293"/>
      <c r="D15" s="293"/>
      <c r="E15" s="293"/>
      <c r="F15" s="293"/>
      <c r="G15" s="293"/>
      <c r="H15" s="293"/>
      <c r="I15" s="293"/>
      <c r="J15" s="293"/>
      <c r="K15" s="293"/>
      <c r="L15" s="293"/>
      <c r="M15" s="293"/>
      <c r="N15" s="293"/>
      <c r="O15" s="293"/>
    </row>
    <row r="16" spans="2:15">
      <c r="B16" s="2"/>
      <c r="C16" s="2"/>
      <c r="D16" s="2"/>
      <c r="E16" s="2"/>
      <c r="F16" s="2"/>
      <c r="G16" s="2"/>
      <c r="H16" s="2"/>
      <c r="I16" s="2"/>
      <c r="J16" s="2"/>
      <c r="K16" s="2"/>
      <c r="L16" s="2"/>
      <c r="M16" s="2"/>
      <c r="N16" s="2"/>
      <c r="O16" s="2"/>
    </row>
    <row r="17" spans="2:15">
      <c r="B17" s="259" t="s">
        <v>90</v>
      </c>
      <c r="C17" s="259"/>
      <c r="D17" s="259"/>
      <c r="E17" s="259"/>
      <c r="F17" s="259"/>
      <c r="G17" s="259"/>
      <c r="H17" s="259"/>
      <c r="I17" s="259"/>
      <c r="J17" s="259"/>
      <c r="K17" s="259"/>
      <c r="L17" s="259"/>
      <c r="M17" s="259"/>
      <c r="N17" s="259"/>
      <c r="O17" s="259"/>
    </row>
    <row r="18" spans="2:15">
      <c r="B18" s="259"/>
      <c r="C18" s="259"/>
      <c r="D18" s="259"/>
      <c r="E18" s="259"/>
      <c r="F18" s="259"/>
      <c r="G18" s="259"/>
      <c r="H18" s="259"/>
      <c r="I18" s="259"/>
      <c r="J18" s="259"/>
      <c r="K18" s="259"/>
      <c r="L18" s="259"/>
      <c r="M18" s="259"/>
      <c r="N18" s="259"/>
      <c r="O18" s="259"/>
    </row>
    <row r="19" spans="2:15" ht="15.5" customHeight="1">
      <c r="B19" s="258" t="s">
        <v>167</v>
      </c>
      <c r="C19" s="258"/>
      <c r="D19" s="258"/>
      <c r="E19" s="258"/>
      <c r="F19" s="258"/>
      <c r="G19" s="258"/>
      <c r="H19" s="258"/>
      <c r="I19" s="258"/>
      <c r="J19" s="258"/>
      <c r="K19" s="258"/>
      <c r="L19" s="258"/>
      <c r="M19" s="258"/>
      <c r="N19" s="258"/>
      <c r="O19" s="258"/>
    </row>
    <row r="20" spans="2:15" ht="13.25" customHeight="1">
      <c r="B20" s="84"/>
      <c r="C20" s="84"/>
      <c r="D20" s="84"/>
      <c r="E20" s="84"/>
      <c r="F20" s="84"/>
      <c r="G20" s="84"/>
      <c r="H20" s="84"/>
      <c r="I20" s="84"/>
      <c r="J20" s="84"/>
      <c r="K20" s="84"/>
      <c r="L20" s="84"/>
      <c r="M20" s="84"/>
      <c r="N20" s="84"/>
      <c r="O20" s="84"/>
    </row>
    <row r="21" spans="2:15">
      <c r="B21" s="259" t="s">
        <v>97</v>
      </c>
      <c r="C21" s="259"/>
      <c r="D21" s="259"/>
      <c r="E21" s="259"/>
      <c r="F21" s="259"/>
      <c r="G21" s="259"/>
      <c r="H21" s="259"/>
      <c r="I21" s="259"/>
      <c r="J21" s="259"/>
      <c r="K21" s="259"/>
      <c r="L21" s="259"/>
      <c r="M21" s="259"/>
      <c r="N21" s="259"/>
      <c r="O21" s="259"/>
    </row>
    <row r="22" spans="2:15">
      <c r="B22" s="259"/>
      <c r="C22" s="259"/>
      <c r="D22" s="259"/>
      <c r="E22" s="259"/>
      <c r="F22" s="259"/>
      <c r="G22" s="259"/>
      <c r="H22" s="259"/>
      <c r="I22" s="259"/>
      <c r="J22" s="259"/>
      <c r="K22" s="259"/>
      <c r="L22" s="259"/>
      <c r="M22" s="259"/>
      <c r="N22" s="259"/>
      <c r="O22" s="259"/>
    </row>
    <row r="23" spans="2:15" ht="13.25" customHeight="1">
      <c r="B23" s="258" t="s">
        <v>168</v>
      </c>
      <c r="C23" s="258"/>
      <c r="D23" s="258"/>
      <c r="E23" s="258"/>
      <c r="F23" s="258"/>
      <c r="G23" s="258"/>
      <c r="H23" s="258"/>
      <c r="I23" s="258"/>
      <c r="J23" s="258"/>
      <c r="K23" s="258"/>
      <c r="L23" s="258"/>
      <c r="M23" s="258"/>
      <c r="N23" s="258"/>
      <c r="O23" s="258"/>
    </row>
    <row r="24" spans="2:15" ht="13.25" customHeight="1">
      <c r="B24" s="258"/>
      <c r="C24" s="258"/>
      <c r="D24" s="258"/>
      <c r="E24" s="258"/>
      <c r="F24" s="258"/>
      <c r="G24" s="258"/>
      <c r="H24" s="258"/>
      <c r="I24" s="258"/>
      <c r="J24" s="258"/>
      <c r="K24" s="258"/>
      <c r="L24" s="258"/>
      <c r="M24" s="258"/>
      <c r="N24" s="258"/>
      <c r="O24" s="258"/>
    </row>
    <row r="25" spans="2:15" ht="13.25" customHeight="1">
      <c r="B25" s="258"/>
      <c r="C25" s="258"/>
      <c r="D25" s="258"/>
      <c r="E25" s="258"/>
      <c r="F25" s="258"/>
      <c r="G25" s="258"/>
      <c r="H25" s="258"/>
      <c r="I25" s="258"/>
      <c r="J25" s="258"/>
      <c r="K25" s="258"/>
      <c r="L25" s="258"/>
      <c r="M25" s="258"/>
      <c r="N25" s="258"/>
      <c r="O25" s="258"/>
    </row>
    <row r="26" spans="2:15" ht="13.25" customHeight="1">
      <c r="B26" s="258"/>
      <c r="C26" s="258"/>
      <c r="D26" s="258"/>
      <c r="E26" s="258"/>
      <c r="F26" s="258"/>
      <c r="G26" s="258"/>
      <c r="H26" s="258"/>
      <c r="I26" s="258"/>
      <c r="J26" s="258"/>
      <c r="K26" s="258"/>
      <c r="L26" s="258"/>
      <c r="M26" s="258"/>
      <c r="N26" s="258"/>
      <c r="O26" s="258"/>
    </row>
    <row r="27" spans="2:15" ht="13.25" customHeight="1">
      <c r="B27" s="258"/>
      <c r="C27" s="258"/>
      <c r="D27" s="258"/>
      <c r="E27" s="258"/>
      <c r="F27" s="258"/>
      <c r="G27" s="258"/>
      <c r="H27" s="258"/>
      <c r="I27" s="258"/>
      <c r="J27" s="258"/>
      <c r="K27" s="258"/>
      <c r="L27" s="258"/>
      <c r="M27" s="258"/>
      <c r="N27" s="258"/>
      <c r="O27" s="258"/>
    </row>
    <row r="28" spans="2:15" ht="13.25" customHeight="1">
      <c r="B28" s="258"/>
      <c r="C28" s="258"/>
      <c r="D28" s="258"/>
      <c r="E28" s="258"/>
      <c r="F28" s="258"/>
      <c r="G28" s="258"/>
      <c r="H28" s="258"/>
      <c r="I28" s="258"/>
      <c r="J28" s="258"/>
      <c r="K28" s="258"/>
      <c r="L28" s="258"/>
      <c r="M28" s="258"/>
      <c r="N28" s="258"/>
      <c r="O28" s="258"/>
    </row>
    <row r="29" spans="2:15" ht="13.25" customHeight="1">
      <c r="B29" s="258"/>
      <c r="C29" s="258"/>
      <c r="D29" s="258"/>
      <c r="E29" s="258"/>
      <c r="F29" s="258"/>
      <c r="G29" s="258"/>
      <c r="H29" s="258"/>
      <c r="I29" s="258"/>
      <c r="J29" s="258"/>
      <c r="K29" s="258"/>
      <c r="L29" s="258"/>
      <c r="M29" s="258"/>
      <c r="N29" s="258"/>
      <c r="O29" s="258"/>
    </row>
    <row r="30" spans="2:15" ht="13.25" customHeight="1">
      <c r="B30" s="258"/>
      <c r="C30" s="258"/>
      <c r="D30" s="258"/>
      <c r="E30" s="258"/>
      <c r="F30" s="258"/>
      <c r="G30" s="258"/>
      <c r="H30" s="258"/>
      <c r="I30" s="258"/>
      <c r="J30" s="258"/>
      <c r="K30" s="258"/>
      <c r="L30" s="258"/>
      <c r="M30" s="258"/>
      <c r="N30" s="258"/>
      <c r="O30" s="258"/>
    </row>
    <row r="31" spans="2:15" ht="13.25" customHeight="1">
      <c r="B31" s="258"/>
      <c r="C31" s="258"/>
      <c r="D31" s="258"/>
      <c r="E31" s="258"/>
      <c r="F31" s="258"/>
      <c r="G31" s="258"/>
      <c r="H31" s="258"/>
      <c r="I31" s="258"/>
      <c r="J31" s="258"/>
      <c r="K31" s="258"/>
      <c r="L31" s="258"/>
      <c r="M31" s="258"/>
      <c r="N31" s="258"/>
      <c r="O31" s="258"/>
    </row>
    <row r="32" spans="2:15" ht="13.25" customHeight="1">
      <c r="B32" s="258"/>
      <c r="C32" s="258"/>
      <c r="D32" s="258"/>
      <c r="E32" s="258"/>
      <c r="F32" s="258"/>
      <c r="G32" s="258"/>
      <c r="H32" s="258"/>
      <c r="I32" s="258"/>
      <c r="J32" s="258"/>
      <c r="K32" s="258"/>
      <c r="L32" s="258"/>
      <c r="M32" s="258"/>
      <c r="N32" s="258"/>
      <c r="O32" s="258"/>
    </row>
    <row r="33" spans="2:15" ht="13.25" customHeight="1">
      <c r="B33" s="258"/>
      <c r="C33" s="258"/>
      <c r="D33" s="258"/>
      <c r="E33" s="258"/>
      <c r="F33" s="258"/>
      <c r="G33" s="258"/>
      <c r="H33" s="258"/>
      <c r="I33" s="258"/>
      <c r="J33" s="258"/>
      <c r="K33" s="258"/>
      <c r="L33" s="258"/>
      <c r="M33" s="258"/>
      <c r="N33" s="258"/>
      <c r="O33" s="258"/>
    </row>
    <row r="34" spans="2:15" ht="13.25" customHeight="1">
      <c r="B34" s="258"/>
      <c r="C34" s="258"/>
      <c r="D34" s="258"/>
      <c r="E34" s="258"/>
      <c r="F34" s="258"/>
      <c r="G34" s="258"/>
      <c r="H34" s="258"/>
      <c r="I34" s="258"/>
      <c r="J34" s="258"/>
      <c r="K34" s="258"/>
      <c r="L34" s="258"/>
      <c r="M34" s="258"/>
      <c r="N34" s="258"/>
      <c r="O34" s="258"/>
    </row>
    <row r="35" spans="2:15" ht="13.25" customHeight="1">
      <c r="B35" s="258"/>
      <c r="C35" s="258"/>
      <c r="D35" s="258"/>
      <c r="E35" s="258"/>
      <c r="F35" s="258"/>
      <c r="G35" s="258"/>
      <c r="H35" s="258"/>
      <c r="I35" s="258"/>
      <c r="J35" s="258"/>
      <c r="K35" s="258"/>
      <c r="L35" s="258"/>
      <c r="M35" s="258"/>
      <c r="N35" s="258"/>
      <c r="O35" s="258"/>
    </row>
    <row r="36" spans="2:15" ht="13.25" customHeight="1">
      <c r="B36" s="258"/>
      <c r="C36" s="258"/>
      <c r="D36" s="258"/>
      <c r="E36" s="258"/>
      <c r="F36" s="258"/>
      <c r="G36" s="258"/>
      <c r="H36" s="258"/>
      <c r="I36" s="258"/>
      <c r="J36" s="258"/>
      <c r="K36" s="258"/>
      <c r="L36" s="258"/>
      <c r="M36" s="258"/>
      <c r="N36" s="258"/>
      <c r="O36" s="258"/>
    </row>
    <row r="37" spans="2:15" ht="13.25" customHeight="1">
      <c r="B37" s="258"/>
      <c r="C37" s="258"/>
      <c r="D37" s="258"/>
      <c r="E37" s="258"/>
      <c r="F37" s="258"/>
      <c r="G37" s="258"/>
      <c r="H37" s="258"/>
      <c r="I37" s="258"/>
      <c r="J37" s="258"/>
      <c r="K37" s="258"/>
      <c r="L37" s="258"/>
      <c r="M37" s="258"/>
      <c r="N37" s="258"/>
      <c r="O37" s="258"/>
    </row>
    <row r="38" spans="2:15" ht="13.25" customHeight="1">
      <c r="B38" s="258"/>
      <c r="C38" s="258"/>
      <c r="D38" s="258"/>
      <c r="E38" s="258"/>
      <c r="F38" s="258"/>
      <c r="G38" s="258"/>
      <c r="H38" s="258"/>
      <c r="I38" s="258"/>
      <c r="J38" s="258"/>
      <c r="K38" s="258"/>
      <c r="L38" s="258"/>
      <c r="M38" s="258"/>
      <c r="N38" s="258"/>
      <c r="O38" s="258"/>
    </row>
    <row r="39" spans="2:15" ht="23" customHeight="1">
      <c r="B39" s="258"/>
      <c r="C39" s="258"/>
      <c r="D39" s="258"/>
      <c r="E39" s="258"/>
      <c r="F39" s="258"/>
      <c r="G39" s="258"/>
      <c r="H39" s="258"/>
      <c r="I39" s="258"/>
      <c r="J39" s="258"/>
      <c r="K39" s="258"/>
      <c r="L39" s="258"/>
      <c r="M39" s="258"/>
      <c r="N39" s="258"/>
      <c r="O39" s="258"/>
    </row>
    <row r="40" spans="2:15" ht="13.25" customHeight="1">
      <c r="B40" s="157"/>
      <c r="C40" s="157"/>
      <c r="D40" s="157"/>
      <c r="E40" s="157"/>
      <c r="F40" s="157"/>
      <c r="G40" s="157"/>
      <c r="H40" s="157"/>
      <c r="I40" s="157"/>
      <c r="J40" s="157"/>
      <c r="K40" s="157"/>
      <c r="L40" s="157"/>
      <c r="M40" s="157"/>
      <c r="N40" s="157"/>
      <c r="O40" s="157"/>
    </row>
    <row r="41" spans="2:15" ht="13.25" customHeight="1">
      <c r="B41" s="327" t="s">
        <v>99</v>
      </c>
      <c r="C41" s="327"/>
      <c r="D41" s="327"/>
      <c r="E41" s="327"/>
      <c r="F41" s="327"/>
      <c r="G41" s="327"/>
      <c r="H41" s="327"/>
      <c r="I41" s="327"/>
      <c r="J41" s="327"/>
      <c r="K41" s="327"/>
      <c r="L41" s="327"/>
      <c r="M41" s="327"/>
      <c r="N41" s="327"/>
      <c r="O41" s="327"/>
    </row>
    <row r="42" spans="2:15">
      <c r="B42" s="327"/>
      <c r="C42" s="327"/>
      <c r="D42" s="327"/>
      <c r="E42" s="327"/>
      <c r="F42" s="327"/>
      <c r="G42" s="327"/>
      <c r="H42" s="327"/>
      <c r="I42" s="327"/>
      <c r="J42" s="327"/>
      <c r="K42" s="327"/>
      <c r="L42" s="327"/>
      <c r="M42" s="327"/>
      <c r="N42" s="327"/>
      <c r="O42" s="327"/>
    </row>
    <row r="43" spans="2:15" ht="13.25" customHeight="1">
      <c r="B43" s="254" t="s">
        <v>111</v>
      </c>
      <c r="C43" s="254"/>
      <c r="D43" s="254"/>
      <c r="E43" s="254"/>
      <c r="F43" s="254"/>
      <c r="G43" s="254"/>
      <c r="H43" s="254"/>
      <c r="I43" s="254"/>
      <c r="J43" s="254"/>
      <c r="K43" s="254"/>
      <c r="L43" s="254"/>
      <c r="M43" s="254"/>
      <c r="N43" s="254"/>
      <c r="O43" s="254"/>
    </row>
    <row r="44" spans="2:15" ht="13.25" customHeight="1">
      <c r="B44" s="254"/>
      <c r="C44" s="254"/>
      <c r="D44" s="254"/>
      <c r="E44" s="254"/>
      <c r="F44" s="254"/>
      <c r="G44" s="254"/>
      <c r="H44" s="254"/>
      <c r="I44" s="254"/>
      <c r="J44" s="254"/>
      <c r="K44" s="254"/>
      <c r="L44" s="254"/>
      <c r="M44" s="254"/>
      <c r="N44" s="254"/>
      <c r="O44" s="254"/>
    </row>
    <row r="45" spans="2:15" ht="13.25" customHeight="1">
      <c r="B45" s="254"/>
      <c r="C45" s="254"/>
      <c r="D45" s="254"/>
      <c r="E45" s="254"/>
      <c r="F45" s="254"/>
      <c r="G45" s="254"/>
      <c r="H45" s="254"/>
      <c r="I45" s="254"/>
      <c r="J45" s="254"/>
      <c r="K45" s="254"/>
      <c r="L45" s="254"/>
      <c r="M45" s="254"/>
      <c r="N45" s="254"/>
      <c r="O45" s="254"/>
    </row>
    <row r="46" spans="2:15" ht="13.25" customHeight="1">
      <c r="B46" s="254"/>
      <c r="C46" s="254"/>
      <c r="D46" s="254"/>
      <c r="E46" s="254"/>
      <c r="F46" s="254"/>
      <c r="G46" s="254"/>
      <c r="H46" s="254"/>
      <c r="I46" s="254"/>
      <c r="J46" s="254"/>
      <c r="K46" s="254"/>
      <c r="L46" s="254"/>
      <c r="M46" s="254"/>
      <c r="N46" s="254"/>
      <c r="O46" s="254"/>
    </row>
    <row r="47" spans="2:15" ht="13.25" customHeight="1">
      <c r="B47" s="254"/>
      <c r="C47" s="254"/>
      <c r="D47" s="254"/>
      <c r="E47" s="254"/>
      <c r="F47" s="254"/>
      <c r="G47" s="254"/>
      <c r="H47" s="254"/>
      <c r="I47" s="254"/>
      <c r="J47" s="254"/>
      <c r="K47" s="254"/>
      <c r="L47" s="254"/>
      <c r="M47" s="254"/>
      <c r="N47" s="254"/>
      <c r="O47" s="254"/>
    </row>
    <row r="48" spans="2:15" ht="13.25" customHeight="1">
      <c r="B48" s="254"/>
      <c r="C48" s="254"/>
      <c r="D48" s="254"/>
      <c r="E48" s="254"/>
      <c r="F48" s="254"/>
      <c r="G48" s="254"/>
      <c r="H48" s="254"/>
      <c r="I48" s="254"/>
      <c r="J48" s="254"/>
      <c r="K48" s="254"/>
      <c r="L48" s="254"/>
      <c r="M48" s="254"/>
      <c r="N48" s="254"/>
      <c r="O48" s="254"/>
    </row>
    <row r="49" spans="2:15" ht="13.25" customHeight="1">
      <c r="B49" s="254"/>
      <c r="C49" s="254"/>
      <c r="D49" s="254"/>
      <c r="E49" s="254"/>
      <c r="F49" s="254"/>
      <c r="G49" s="254"/>
      <c r="H49" s="254"/>
      <c r="I49" s="254"/>
      <c r="J49" s="254"/>
      <c r="K49" s="254"/>
      <c r="L49" s="254"/>
      <c r="M49" s="254"/>
      <c r="N49" s="254"/>
      <c r="O49" s="254"/>
    </row>
    <row r="50" spans="2:15" ht="13.25" customHeight="1">
      <c r="B50" s="254"/>
      <c r="C50" s="254"/>
      <c r="D50" s="254"/>
      <c r="E50" s="254"/>
      <c r="F50" s="254"/>
      <c r="G50" s="254"/>
      <c r="H50" s="254"/>
      <c r="I50" s="254"/>
      <c r="J50" s="254"/>
      <c r="K50" s="254"/>
      <c r="L50" s="254"/>
      <c r="M50" s="254"/>
      <c r="N50" s="254"/>
      <c r="O50" s="254"/>
    </row>
    <row r="51" spans="2:15">
      <c r="B51" s="254"/>
      <c r="C51" s="254"/>
      <c r="D51" s="254"/>
      <c r="E51" s="254"/>
      <c r="F51" s="254"/>
      <c r="G51" s="254"/>
      <c r="H51" s="254"/>
      <c r="I51" s="254"/>
      <c r="J51" s="254"/>
      <c r="K51" s="254"/>
      <c r="L51" s="254"/>
      <c r="M51" s="254"/>
      <c r="N51" s="254"/>
      <c r="O51" s="254"/>
    </row>
    <row r="52" spans="2:15">
      <c r="B52" s="254"/>
      <c r="C52" s="254"/>
      <c r="D52" s="254"/>
      <c r="E52" s="254"/>
      <c r="F52" s="254"/>
      <c r="G52" s="254"/>
      <c r="H52" s="254"/>
      <c r="I52" s="254"/>
      <c r="J52" s="254"/>
      <c r="K52" s="254"/>
      <c r="L52" s="254"/>
      <c r="M52" s="254"/>
      <c r="N52" s="254"/>
      <c r="O52" s="254"/>
    </row>
    <row r="53" spans="2:15">
      <c r="B53" s="254"/>
      <c r="C53" s="254"/>
      <c r="D53" s="254"/>
      <c r="E53" s="254"/>
      <c r="F53" s="254"/>
      <c r="G53" s="254"/>
      <c r="H53" s="254"/>
      <c r="I53" s="254"/>
      <c r="J53" s="254"/>
      <c r="K53" s="254"/>
      <c r="L53" s="254"/>
      <c r="M53" s="254"/>
      <c r="N53" s="254"/>
      <c r="O53" s="254"/>
    </row>
    <row r="54" spans="2:15">
      <c r="B54" s="254"/>
      <c r="C54" s="254"/>
      <c r="D54" s="254"/>
      <c r="E54" s="254"/>
      <c r="F54" s="254"/>
      <c r="G54" s="254"/>
      <c r="H54" s="254"/>
      <c r="I54" s="254"/>
      <c r="J54" s="254"/>
      <c r="K54" s="254"/>
      <c r="L54" s="254"/>
      <c r="M54" s="254"/>
      <c r="N54" s="254"/>
      <c r="O54" s="254"/>
    </row>
    <row r="55" spans="2:15">
      <c r="B55" s="2"/>
      <c r="C55" s="2"/>
      <c r="D55" s="2"/>
      <c r="E55" s="2"/>
      <c r="F55" s="2"/>
      <c r="G55" s="2"/>
      <c r="H55" s="2"/>
      <c r="I55" s="2"/>
      <c r="J55" s="2"/>
      <c r="K55" s="2"/>
      <c r="L55" s="2"/>
      <c r="M55" s="2"/>
      <c r="N55" s="2"/>
      <c r="O55" s="2"/>
    </row>
    <row r="56" spans="2:15">
      <c r="B56" s="2"/>
      <c r="C56" s="2"/>
      <c r="D56" s="2"/>
      <c r="E56" s="2"/>
      <c r="F56" s="2"/>
      <c r="G56" s="2"/>
      <c r="H56" s="2"/>
      <c r="I56" s="2"/>
      <c r="J56" s="2"/>
      <c r="K56" s="2"/>
      <c r="L56" s="2"/>
      <c r="M56" s="2"/>
      <c r="N56" s="2"/>
      <c r="O56" s="2"/>
    </row>
    <row r="57" spans="2:15">
      <c r="B57" s="2"/>
      <c r="C57" s="2"/>
      <c r="D57" s="2"/>
      <c r="E57" s="2"/>
      <c r="F57" s="2"/>
      <c r="G57" s="2"/>
      <c r="H57" s="2"/>
      <c r="I57" s="2"/>
      <c r="J57" s="2"/>
      <c r="K57" s="2"/>
      <c r="L57" s="2"/>
      <c r="M57" s="2"/>
      <c r="N57" s="2"/>
      <c r="O57" s="2"/>
    </row>
    <row r="58" spans="2:15">
      <c r="B58" s="2"/>
      <c r="C58" s="2"/>
      <c r="D58" s="2"/>
      <c r="E58" s="2"/>
      <c r="F58" s="2"/>
      <c r="G58" s="2"/>
      <c r="H58" s="2"/>
      <c r="I58" s="2"/>
      <c r="J58" s="2"/>
      <c r="K58" s="2"/>
      <c r="L58" s="2"/>
      <c r="M58" s="2"/>
      <c r="N58" s="2"/>
      <c r="O58" s="2"/>
    </row>
    <row r="59" spans="2:15">
      <c r="B59" s="2"/>
      <c r="C59" s="2"/>
      <c r="D59" s="2"/>
      <c r="E59" s="2"/>
      <c r="F59" s="2"/>
      <c r="G59" s="2"/>
      <c r="H59" s="2"/>
      <c r="I59" s="2"/>
      <c r="J59" s="2"/>
      <c r="K59" s="2"/>
      <c r="L59" s="2"/>
      <c r="M59" s="2"/>
      <c r="N59" s="2"/>
      <c r="O59" s="2"/>
    </row>
    <row r="60" spans="2:15">
      <c r="B60" s="2"/>
      <c r="C60" s="2"/>
      <c r="D60" s="2"/>
      <c r="E60" s="2"/>
      <c r="F60" s="2"/>
      <c r="G60" s="2"/>
      <c r="H60" s="2"/>
      <c r="I60" s="2"/>
      <c r="J60" s="2"/>
      <c r="K60" s="2"/>
      <c r="L60" s="2"/>
      <c r="M60" s="2"/>
      <c r="N60" s="2"/>
      <c r="O60" s="2"/>
    </row>
    <row r="61" spans="2:15">
      <c r="B61" s="2"/>
      <c r="C61" s="2"/>
      <c r="D61" s="2"/>
      <c r="E61" s="2"/>
      <c r="F61" s="2"/>
      <c r="G61" s="2"/>
      <c r="H61" s="2"/>
      <c r="I61" s="2"/>
      <c r="J61" s="2"/>
      <c r="K61" s="2"/>
      <c r="L61" s="2"/>
      <c r="M61" s="2"/>
      <c r="N61" s="2"/>
      <c r="O61" s="2"/>
    </row>
    <row r="62" spans="2:15">
      <c r="B62" s="2"/>
      <c r="C62" s="2"/>
      <c r="D62" s="2"/>
      <c r="E62" s="2"/>
      <c r="F62" s="2"/>
      <c r="G62" s="2"/>
      <c r="H62" s="2"/>
      <c r="I62" s="2"/>
      <c r="J62" s="2"/>
      <c r="K62" s="2"/>
      <c r="L62" s="2"/>
      <c r="M62" s="2"/>
      <c r="N62" s="2"/>
      <c r="O62" s="2"/>
    </row>
    <row r="63" spans="2:15">
      <c r="B63" s="2"/>
      <c r="C63" s="2"/>
      <c r="D63" s="2"/>
      <c r="E63" s="2"/>
      <c r="F63" s="2"/>
      <c r="G63" s="2"/>
      <c r="H63" s="2"/>
      <c r="I63" s="2"/>
      <c r="J63" s="2"/>
      <c r="K63" s="2"/>
      <c r="L63" s="2"/>
      <c r="M63" s="2"/>
      <c r="N63" s="2"/>
      <c r="O63" s="2"/>
    </row>
    <row r="64" spans="2:15">
      <c r="B64" s="2"/>
      <c r="C64" s="2"/>
      <c r="D64" s="2"/>
      <c r="E64" s="2"/>
      <c r="F64" s="2"/>
      <c r="G64" s="2"/>
      <c r="H64" s="2"/>
      <c r="I64" s="2"/>
      <c r="J64" s="2"/>
      <c r="K64" s="2"/>
      <c r="L64" s="2"/>
      <c r="M64" s="2"/>
      <c r="N64" s="2"/>
      <c r="O64" s="2"/>
    </row>
    <row r="65" spans="2:15">
      <c r="B65" s="2"/>
      <c r="C65" s="2"/>
      <c r="D65" s="2"/>
      <c r="E65" s="2"/>
      <c r="F65" s="2"/>
      <c r="G65" s="2"/>
      <c r="H65" s="2"/>
      <c r="I65" s="2"/>
      <c r="J65" s="2"/>
      <c r="K65" s="2"/>
      <c r="L65" s="2"/>
      <c r="M65" s="2"/>
      <c r="N65" s="2"/>
      <c r="O65" s="2"/>
    </row>
    <row r="66" spans="2:15" ht="8" customHeight="1">
      <c r="B66" s="2"/>
      <c r="C66" s="2"/>
      <c r="D66" s="2"/>
      <c r="E66" s="2"/>
      <c r="F66" s="2"/>
      <c r="G66" s="2"/>
      <c r="H66" s="2"/>
      <c r="I66" s="2"/>
      <c r="J66" s="2"/>
      <c r="K66" s="2"/>
      <c r="L66" s="2"/>
      <c r="M66" s="2"/>
      <c r="N66" s="2"/>
      <c r="O66" s="2"/>
    </row>
    <row r="67" spans="2:15" ht="8" customHeight="1"/>
    <row r="68" spans="2:15">
      <c r="B68" s="255" t="str">
        <f>Input!$B6&amp;", "&amp;Input!$B7</f>
        <v>Matthew McKenna, March 26th 2014</v>
      </c>
      <c r="C68" s="255"/>
      <c r="D68" s="255"/>
      <c r="E68" s="255"/>
      <c r="F68" s="255"/>
      <c r="G68" s="255"/>
      <c r="H68" s="255"/>
      <c r="I68" s="255"/>
      <c r="J68" s="255"/>
      <c r="K68" s="255"/>
      <c r="L68" s="255"/>
      <c r="M68" s="255"/>
      <c r="N68" s="255"/>
      <c r="O68" s="255"/>
    </row>
    <row r="69" spans="2:15">
      <c r="B69" s="255"/>
      <c r="C69" s="255"/>
      <c r="D69" s="255"/>
      <c r="E69" s="255"/>
      <c r="F69" s="255"/>
      <c r="G69" s="255"/>
      <c r="H69" s="255"/>
      <c r="I69" s="255"/>
      <c r="J69" s="255"/>
      <c r="K69" s="255"/>
      <c r="L69" s="255"/>
      <c r="M69" s="255"/>
      <c r="N69" s="255"/>
      <c r="O69" s="255"/>
    </row>
  </sheetData>
  <mergeCells count="11">
    <mergeCell ref="B21:O22"/>
    <mergeCell ref="B23:O39"/>
    <mergeCell ref="B41:O42"/>
    <mergeCell ref="B43:O54"/>
    <mergeCell ref="B68:O69"/>
    <mergeCell ref="B19:O19"/>
    <mergeCell ref="C3:N4"/>
    <mergeCell ref="C7:N8"/>
    <mergeCell ref="B11:O12"/>
    <mergeCell ref="B13:O15"/>
    <mergeCell ref="B17:O18"/>
  </mergeCells>
  <phoneticPr fontId="0" type="noConversion"/>
  <pageMargins left="0.32" right="0.19" top="0.5" bottom="0.5" header="0.5" footer="0.5"/>
  <pageSetup scale="80" orientation="portrait"/>
  <drawing r:id="rId1"/>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enableFormatConditionsCalculation="0"/>
  <dimension ref="B1:X73"/>
  <sheetViews>
    <sheetView view="pageBreakPreview" zoomScale="60" zoomScaleNormal="75" zoomScalePageLayoutView="75" workbookViewId="0">
      <selection activeCell="F53" sqref="F53:H54"/>
    </sheetView>
  </sheetViews>
  <sheetFormatPr baseColWidth="10" defaultColWidth="8.83203125" defaultRowHeight="12" x14ac:dyDescent="0"/>
  <cols>
    <col min="1" max="1" width="6.33203125" customWidth="1"/>
    <col min="4" max="4" width="11.83203125" customWidth="1"/>
    <col min="5" max="5" width="8.33203125" customWidth="1"/>
    <col min="6" max="6" width="10.1640625" customWidth="1"/>
    <col min="7" max="16" width="4.5" customWidth="1"/>
    <col min="18" max="18" width="10.1640625" customWidth="1"/>
    <col min="19" max="19" width="6.33203125" customWidth="1"/>
  </cols>
  <sheetData>
    <row r="1" spans="2:18" s="69" customFormat="1" ht="12.75" customHeight="1"/>
    <row r="2" spans="2:18" s="69" customFormat="1" ht="12.75" customHeight="1"/>
    <row r="3" spans="2:18" s="69" customFormat="1" ht="12.75" customHeight="1"/>
    <row r="4" spans="2:18" s="69" customFormat="1" ht="12.75" customHeight="1"/>
    <row r="5" spans="2:18" s="69" customFormat="1" ht="12.75" customHeight="1">
      <c r="B5" s="269" t="str">
        <f>Input!$A9</f>
        <v>Equity Evaluation</v>
      </c>
      <c r="C5" s="269"/>
      <c r="D5" s="269"/>
      <c r="E5" s="269"/>
      <c r="F5" s="269"/>
      <c r="G5" s="269"/>
      <c r="H5" s="269"/>
      <c r="I5" s="269"/>
      <c r="J5" s="269"/>
      <c r="K5" s="269"/>
      <c r="L5" s="269"/>
      <c r="M5" s="269"/>
      <c r="N5" s="269"/>
      <c r="O5" s="269"/>
      <c r="P5" s="269"/>
      <c r="Q5" s="269"/>
      <c r="R5" s="269"/>
    </row>
    <row r="6" spans="2:18" s="69" customFormat="1" ht="12.75" customHeight="1">
      <c r="B6" s="269"/>
      <c r="C6" s="269"/>
      <c r="D6" s="269"/>
      <c r="E6" s="269"/>
      <c r="F6" s="269"/>
      <c r="G6" s="269"/>
      <c r="H6" s="269"/>
      <c r="I6" s="269"/>
      <c r="J6" s="269"/>
      <c r="K6" s="269"/>
      <c r="L6" s="269"/>
      <c r="M6" s="269"/>
      <c r="N6" s="269"/>
      <c r="O6" s="269"/>
      <c r="P6" s="269"/>
      <c r="Q6" s="269"/>
      <c r="R6" s="269"/>
    </row>
    <row r="7" spans="2:18" s="69" customFormat="1" ht="12.75" customHeight="1"/>
    <row r="8" spans="2:18" s="69" customFormat="1" ht="12.75" customHeight="1"/>
    <row r="9" spans="2:18" s="69" customFormat="1" ht="12.75" customHeight="1">
      <c r="C9" s="279" t="s">
        <v>14</v>
      </c>
      <c r="D9" s="279"/>
      <c r="E9" s="279"/>
      <c r="F9" s="279"/>
      <c r="G9" s="279"/>
      <c r="H9" s="279"/>
      <c r="I9" s="279"/>
      <c r="J9" s="279"/>
      <c r="K9" s="279"/>
      <c r="L9" s="279"/>
      <c r="M9" s="279"/>
      <c r="N9" s="279"/>
      <c r="O9" s="279"/>
      <c r="P9" s="279"/>
      <c r="Q9" s="279"/>
    </row>
    <row r="10" spans="2:18" s="69" customFormat="1" ht="12.75" customHeight="1">
      <c r="C10" s="279"/>
      <c r="D10" s="279"/>
      <c r="E10" s="279"/>
      <c r="F10" s="279"/>
      <c r="G10" s="279"/>
      <c r="H10" s="279"/>
      <c r="I10" s="279"/>
      <c r="J10" s="279"/>
      <c r="K10" s="279"/>
      <c r="L10" s="279"/>
      <c r="M10" s="279"/>
      <c r="N10" s="279"/>
      <c r="O10" s="279"/>
      <c r="P10" s="279"/>
      <c r="Q10" s="279"/>
    </row>
    <row r="11" spans="2:18" s="69" customFormat="1" ht="12.75" customHeight="1">
      <c r="B11" s="270" t="str">
        <f>Input!$B3</f>
        <v>Edward and Jennifer Lopes</v>
      </c>
      <c r="C11" s="270"/>
      <c r="D11" s="270"/>
      <c r="E11" s="270"/>
      <c r="F11" s="270"/>
      <c r="G11" s="270"/>
      <c r="H11" s="270"/>
      <c r="I11" s="270"/>
      <c r="J11" s="270"/>
      <c r="K11" s="270"/>
      <c r="L11" s="270"/>
      <c r="M11" s="270"/>
      <c r="N11" s="270"/>
      <c r="O11" s="270"/>
      <c r="P11" s="270"/>
      <c r="Q11" s="270"/>
      <c r="R11" s="270"/>
    </row>
    <row r="12" spans="2:18" s="69" customFormat="1" ht="12.75" customHeight="1">
      <c r="B12" s="270"/>
      <c r="C12" s="270"/>
      <c r="D12" s="270"/>
      <c r="E12" s="270"/>
      <c r="F12" s="270"/>
      <c r="G12" s="270"/>
      <c r="H12" s="270"/>
      <c r="I12" s="270"/>
      <c r="J12" s="270"/>
      <c r="K12" s="270"/>
      <c r="L12" s="270"/>
      <c r="M12" s="270"/>
      <c r="N12" s="270"/>
      <c r="O12" s="270"/>
      <c r="P12" s="270"/>
      <c r="Q12" s="270"/>
      <c r="R12" s="270"/>
    </row>
    <row r="13" spans="2:18" s="69" customFormat="1" ht="12.75" customHeight="1">
      <c r="B13" s="60"/>
      <c r="C13" s="60"/>
      <c r="D13" s="60"/>
      <c r="E13" s="60"/>
      <c r="F13" s="60"/>
      <c r="G13" s="60"/>
      <c r="H13" s="60"/>
      <c r="I13" s="60"/>
      <c r="J13" s="60"/>
      <c r="K13" s="60"/>
      <c r="L13" s="60"/>
      <c r="M13" s="60"/>
      <c r="N13" s="60"/>
      <c r="O13" s="60"/>
      <c r="P13" s="60"/>
      <c r="Q13" s="60"/>
      <c r="R13" s="60"/>
    </row>
    <row r="14" spans="2:18" s="69" customFormat="1" ht="12.75" customHeight="1"/>
    <row r="15" spans="2:18" s="69" customFormat="1" ht="12.75" customHeight="1">
      <c r="B15" s="270" t="str">
        <f>Input!$B4&amp;", "&amp;Input!$B5</f>
        <v>2909 Greenfield Road, Glenshaw PA 15116</v>
      </c>
      <c r="C15" s="270"/>
      <c r="D15" s="270"/>
      <c r="E15" s="270"/>
      <c r="F15" s="270"/>
      <c r="G15" s="270"/>
      <c r="H15" s="270"/>
      <c r="I15" s="270"/>
      <c r="J15" s="270"/>
      <c r="K15" s="270"/>
      <c r="L15" s="270"/>
      <c r="M15" s="270"/>
      <c r="N15" s="270"/>
      <c r="O15" s="270"/>
      <c r="P15" s="270"/>
      <c r="Q15" s="270"/>
      <c r="R15" s="270"/>
    </row>
    <row r="16" spans="2:18" s="69" customFormat="1" ht="12.75" customHeight="1">
      <c r="B16" s="270"/>
      <c r="C16" s="270"/>
      <c r="D16" s="270"/>
      <c r="E16" s="270"/>
      <c r="F16" s="270"/>
      <c r="G16" s="270"/>
      <c r="H16" s="270"/>
      <c r="I16" s="270"/>
      <c r="J16" s="270"/>
      <c r="K16" s="270"/>
      <c r="L16" s="270"/>
      <c r="M16" s="270"/>
      <c r="N16" s="270"/>
      <c r="O16" s="270"/>
      <c r="P16" s="270"/>
      <c r="Q16" s="270"/>
      <c r="R16" s="270"/>
    </row>
    <row r="17" spans="2:18" s="69" customFormat="1" ht="12.75" customHeight="1">
      <c r="B17" s="71"/>
      <c r="C17" s="71"/>
      <c r="D17" s="71"/>
    </row>
    <row r="18" spans="2:18" s="69" customFormat="1" ht="12.75" customHeight="1"/>
    <row r="19" spans="2:18" s="69" customFormat="1" ht="12.75" customHeight="1">
      <c r="B19" s="287" t="s">
        <v>25</v>
      </c>
      <c r="C19" s="287"/>
      <c r="D19" s="287"/>
      <c r="E19" s="287"/>
      <c r="F19" s="287"/>
      <c r="G19" s="287"/>
      <c r="H19" s="287"/>
      <c r="I19" s="287"/>
      <c r="J19" s="287"/>
      <c r="K19" s="287"/>
      <c r="L19" s="287"/>
      <c r="M19" s="287"/>
      <c r="N19" s="287"/>
      <c r="O19" s="287"/>
      <c r="P19" s="287"/>
      <c r="Q19" s="287"/>
      <c r="R19" s="287"/>
    </row>
    <row r="20" spans="2:18" s="69" customFormat="1" ht="12.75" customHeight="1">
      <c r="B20" s="287"/>
      <c r="C20" s="287"/>
      <c r="D20" s="287"/>
      <c r="E20" s="287"/>
      <c r="F20" s="287"/>
      <c r="G20" s="287"/>
      <c r="H20" s="287"/>
      <c r="I20" s="287"/>
      <c r="J20" s="287"/>
      <c r="K20" s="287"/>
      <c r="L20" s="287"/>
      <c r="M20" s="287"/>
      <c r="N20" s="287"/>
      <c r="O20" s="287"/>
      <c r="P20" s="287"/>
      <c r="Q20" s="287"/>
      <c r="R20" s="287"/>
    </row>
    <row r="21" spans="2:18" s="69" customFormat="1" ht="12.75" customHeight="1"/>
    <row r="22" spans="2:18" s="69" customFormat="1" ht="12.75" customHeight="1"/>
    <row r="23" spans="2:18" s="69" customFormat="1" ht="12.75" customHeight="1" thickBot="1"/>
    <row r="24" spans="2:18" s="69" customFormat="1" ht="12.75" customHeight="1" thickTop="1">
      <c r="B24" s="366" t="s">
        <v>11</v>
      </c>
      <c r="C24" s="367"/>
      <c r="D24" s="367"/>
      <c r="E24" s="367"/>
      <c r="F24" s="367" t="s">
        <v>49</v>
      </c>
      <c r="G24" s="372" t="s">
        <v>15</v>
      </c>
      <c r="H24" s="372"/>
      <c r="I24" s="372"/>
      <c r="J24" s="372"/>
      <c r="K24" s="367" t="s">
        <v>16</v>
      </c>
      <c r="L24" s="367"/>
      <c r="M24" s="367"/>
      <c r="N24" s="367"/>
      <c r="O24" s="367" t="s">
        <v>12</v>
      </c>
      <c r="P24" s="367"/>
      <c r="Q24" s="367"/>
      <c r="R24" s="351" t="s">
        <v>50</v>
      </c>
    </row>
    <row r="25" spans="2:18" s="69" customFormat="1" ht="12.75" customHeight="1">
      <c r="B25" s="368"/>
      <c r="C25" s="369"/>
      <c r="D25" s="369"/>
      <c r="E25" s="369"/>
      <c r="F25" s="369"/>
      <c r="G25" s="373"/>
      <c r="H25" s="373"/>
      <c r="I25" s="373"/>
      <c r="J25" s="373"/>
      <c r="K25" s="369"/>
      <c r="L25" s="369"/>
      <c r="M25" s="369"/>
      <c r="N25" s="369"/>
      <c r="O25" s="369"/>
      <c r="P25" s="369"/>
      <c r="Q25" s="369"/>
      <c r="R25" s="352"/>
    </row>
    <row r="26" spans="2:18" s="69" customFormat="1" ht="12.75" customHeight="1" thickBot="1">
      <c r="B26" s="370"/>
      <c r="C26" s="371"/>
      <c r="D26" s="371"/>
      <c r="E26" s="371"/>
      <c r="F26" s="371"/>
      <c r="G26" s="374"/>
      <c r="H26" s="374"/>
      <c r="I26" s="374"/>
      <c r="J26" s="374"/>
      <c r="K26" s="371"/>
      <c r="L26" s="371"/>
      <c r="M26" s="371"/>
      <c r="N26" s="371"/>
      <c r="O26" s="371"/>
      <c r="P26" s="371"/>
      <c r="Q26" s="371"/>
      <c r="R26" s="353"/>
    </row>
    <row r="27" spans="2:18" s="69" customFormat="1" ht="12.75" customHeight="1" thickTop="1">
      <c r="B27" s="338" t="str">
        <f>Input!$A12</f>
        <v>197 Washington Street</v>
      </c>
      <c r="C27" s="339"/>
      <c r="D27" s="339"/>
      <c r="E27" s="340"/>
      <c r="F27" s="335">
        <f>Input!$B12</f>
        <v>257</v>
      </c>
      <c r="G27" s="357">
        <f>Input!$C12</f>
        <v>104400</v>
      </c>
      <c r="H27" s="358"/>
      <c r="I27" s="358"/>
      <c r="J27" s="359"/>
      <c r="K27" s="357">
        <f>Input!$D12</f>
        <v>139900</v>
      </c>
      <c r="L27" s="358"/>
      <c r="M27" s="358"/>
      <c r="N27" s="359"/>
      <c r="O27" s="357">
        <f>Input!$E12</f>
        <v>134000</v>
      </c>
      <c r="P27" s="358"/>
      <c r="Q27" s="359"/>
      <c r="R27" s="354">
        <f>O27/G27</f>
        <v>1.2835249042145593</v>
      </c>
    </row>
    <row r="28" spans="2:18" s="69" customFormat="1" ht="12.75" customHeight="1">
      <c r="B28" s="341"/>
      <c r="C28" s="342"/>
      <c r="D28" s="342"/>
      <c r="E28" s="343"/>
      <c r="F28" s="336"/>
      <c r="G28" s="360"/>
      <c r="H28" s="361"/>
      <c r="I28" s="361"/>
      <c r="J28" s="362"/>
      <c r="K28" s="360"/>
      <c r="L28" s="361"/>
      <c r="M28" s="361"/>
      <c r="N28" s="362"/>
      <c r="O28" s="360"/>
      <c r="P28" s="361"/>
      <c r="Q28" s="362"/>
      <c r="R28" s="355"/>
    </row>
    <row r="29" spans="2:18" s="69" customFormat="1" ht="12.75" customHeight="1" thickBot="1">
      <c r="B29" s="344"/>
      <c r="C29" s="345"/>
      <c r="D29" s="345"/>
      <c r="E29" s="346"/>
      <c r="F29" s="337"/>
      <c r="G29" s="363"/>
      <c r="H29" s="364"/>
      <c r="I29" s="364"/>
      <c r="J29" s="365"/>
      <c r="K29" s="363"/>
      <c r="L29" s="364"/>
      <c r="M29" s="364"/>
      <c r="N29" s="365"/>
      <c r="O29" s="363"/>
      <c r="P29" s="364"/>
      <c r="Q29" s="365"/>
      <c r="R29" s="356"/>
    </row>
    <row r="30" spans="2:18" s="69" customFormat="1" ht="12.75" customHeight="1" thickTop="1">
      <c r="B30" s="338" t="str">
        <f>Input!$A13</f>
        <v>112 Lammert</v>
      </c>
      <c r="C30" s="339"/>
      <c r="D30" s="339"/>
      <c r="E30" s="340"/>
      <c r="F30" s="335">
        <f>Input!$B13</f>
        <v>74</v>
      </c>
      <c r="G30" s="357">
        <f>Input!$C13</f>
        <v>137800</v>
      </c>
      <c r="H30" s="358"/>
      <c r="I30" s="358"/>
      <c r="J30" s="359"/>
      <c r="K30" s="357">
        <f>Input!$D13</f>
        <v>168000</v>
      </c>
      <c r="L30" s="358"/>
      <c r="M30" s="358"/>
      <c r="N30" s="359"/>
      <c r="O30" s="357">
        <f>Input!$E13</f>
        <v>168000</v>
      </c>
      <c r="P30" s="358"/>
      <c r="Q30" s="359"/>
      <c r="R30" s="354">
        <f>O30/G30</f>
        <v>1.2191582002902757</v>
      </c>
    </row>
    <row r="31" spans="2:18" s="69" customFormat="1" ht="12.75" customHeight="1">
      <c r="B31" s="341"/>
      <c r="C31" s="342"/>
      <c r="D31" s="342"/>
      <c r="E31" s="343"/>
      <c r="F31" s="336"/>
      <c r="G31" s="360"/>
      <c r="H31" s="361"/>
      <c r="I31" s="361"/>
      <c r="J31" s="362"/>
      <c r="K31" s="360"/>
      <c r="L31" s="361"/>
      <c r="M31" s="361"/>
      <c r="N31" s="362"/>
      <c r="O31" s="360"/>
      <c r="P31" s="361"/>
      <c r="Q31" s="362"/>
      <c r="R31" s="355"/>
    </row>
    <row r="32" spans="2:18" s="69" customFormat="1" ht="12.75" customHeight="1" thickBot="1">
      <c r="B32" s="344"/>
      <c r="C32" s="345"/>
      <c r="D32" s="345"/>
      <c r="E32" s="346"/>
      <c r="F32" s="337"/>
      <c r="G32" s="363"/>
      <c r="H32" s="364"/>
      <c r="I32" s="364"/>
      <c r="J32" s="365"/>
      <c r="K32" s="363"/>
      <c r="L32" s="364"/>
      <c r="M32" s="364"/>
      <c r="N32" s="365"/>
      <c r="O32" s="363"/>
      <c r="P32" s="364"/>
      <c r="Q32" s="365"/>
      <c r="R32" s="356"/>
    </row>
    <row r="33" spans="2:24" s="69" customFormat="1" ht="12.75" customHeight="1" thickTop="1">
      <c r="B33" s="338" t="str">
        <f>Input!$A14</f>
        <v>1509 CLINTON ROAD</v>
      </c>
      <c r="C33" s="339"/>
      <c r="D33" s="339"/>
      <c r="E33" s="340"/>
      <c r="F33" s="335">
        <f>Input!$B14</f>
        <v>237</v>
      </c>
      <c r="G33" s="357">
        <f>Input!$C14</f>
        <v>98100</v>
      </c>
      <c r="H33" s="358"/>
      <c r="I33" s="358"/>
      <c r="J33" s="359"/>
      <c r="K33" s="357">
        <f>Input!$D14</f>
        <v>165000</v>
      </c>
      <c r="L33" s="358"/>
      <c r="M33" s="358"/>
      <c r="N33" s="359"/>
      <c r="O33" s="357">
        <f>Input!$E14</f>
        <v>165000</v>
      </c>
      <c r="P33" s="358"/>
      <c r="Q33" s="359"/>
      <c r="R33" s="354">
        <f>O33/G33</f>
        <v>1.6819571865443426</v>
      </c>
    </row>
    <row r="34" spans="2:24" s="69" customFormat="1" ht="12.75" customHeight="1">
      <c r="B34" s="341"/>
      <c r="C34" s="342"/>
      <c r="D34" s="342"/>
      <c r="E34" s="343"/>
      <c r="F34" s="336"/>
      <c r="G34" s="360"/>
      <c r="H34" s="361"/>
      <c r="I34" s="361"/>
      <c r="J34" s="362"/>
      <c r="K34" s="360"/>
      <c r="L34" s="361"/>
      <c r="M34" s="361"/>
      <c r="N34" s="362"/>
      <c r="O34" s="360"/>
      <c r="P34" s="361"/>
      <c r="Q34" s="362"/>
      <c r="R34" s="355"/>
    </row>
    <row r="35" spans="2:24" s="69" customFormat="1" ht="12.75" customHeight="1" thickBot="1">
      <c r="B35" s="344"/>
      <c r="C35" s="345"/>
      <c r="D35" s="345"/>
      <c r="E35" s="346"/>
      <c r="F35" s="337"/>
      <c r="G35" s="363"/>
      <c r="H35" s="364"/>
      <c r="I35" s="364"/>
      <c r="J35" s="365"/>
      <c r="K35" s="363"/>
      <c r="L35" s="364"/>
      <c r="M35" s="364"/>
      <c r="N35" s="365"/>
      <c r="O35" s="363"/>
      <c r="P35" s="364"/>
      <c r="Q35" s="365"/>
      <c r="R35" s="356"/>
    </row>
    <row r="36" spans="2:24" s="69" customFormat="1" ht="12.75" customHeight="1" thickTop="1">
      <c r="B36" s="338" t="str">
        <f>Input!$A15</f>
        <v>203 Woodland Ave</v>
      </c>
      <c r="C36" s="339"/>
      <c r="D36" s="339"/>
      <c r="E36" s="340"/>
      <c r="F36" s="335">
        <f>Input!$B15</f>
        <v>105</v>
      </c>
      <c r="G36" s="357">
        <f>Input!$C15</f>
        <v>96900</v>
      </c>
      <c r="H36" s="358"/>
      <c r="I36" s="358"/>
      <c r="J36" s="359"/>
      <c r="K36" s="357">
        <f>Input!$D15</f>
        <v>159000</v>
      </c>
      <c r="L36" s="358"/>
      <c r="M36" s="358"/>
      <c r="N36" s="359"/>
      <c r="O36" s="357">
        <f>Input!$E15</f>
        <v>156250</v>
      </c>
      <c r="P36" s="358"/>
      <c r="Q36" s="359"/>
      <c r="R36" s="354">
        <f>O36/G36</f>
        <v>1.6124871001031991</v>
      </c>
    </row>
    <row r="37" spans="2:24" s="69" customFormat="1" ht="12.75" customHeight="1">
      <c r="B37" s="341"/>
      <c r="C37" s="342"/>
      <c r="D37" s="342"/>
      <c r="E37" s="343"/>
      <c r="F37" s="336"/>
      <c r="G37" s="360"/>
      <c r="H37" s="361"/>
      <c r="I37" s="361"/>
      <c r="J37" s="362"/>
      <c r="K37" s="360"/>
      <c r="L37" s="361"/>
      <c r="M37" s="361"/>
      <c r="N37" s="362"/>
      <c r="O37" s="360"/>
      <c r="P37" s="361"/>
      <c r="Q37" s="362"/>
      <c r="R37" s="355"/>
    </row>
    <row r="38" spans="2:24" s="69" customFormat="1" ht="12.75" customHeight="1" thickBot="1">
      <c r="B38" s="344"/>
      <c r="C38" s="345"/>
      <c r="D38" s="345"/>
      <c r="E38" s="346"/>
      <c r="F38" s="337"/>
      <c r="G38" s="363"/>
      <c r="H38" s="364"/>
      <c r="I38" s="364"/>
      <c r="J38" s="365"/>
      <c r="K38" s="363"/>
      <c r="L38" s="364"/>
      <c r="M38" s="364"/>
      <c r="N38" s="365"/>
      <c r="O38" s="363"/>
      <c r="P38" s="364"/>
      <c r="Q38" s="365"/>
      <c r="R38" s="356"/>
    </row>
    <row r="39" spans="2:24" s="69" customFormat="1" ht="12.75" customHeight="1" thickTop="1">
      <c r="B39" s="338" t="str">
        <f>Input!$A16</f>
        <v>235 Soose Road</v>
      </c>
      <c r="C39" s="339"/>
      <c r="D39" s="339"/>
      <c r="E39" s="340"/>
      <c r="F39" s="335">
        <f>Input!$B16</f>
        <v>243</v>
      </c>
      <c r="G39" s="357">
        <f>Input!$C16</f>
        <v>100800</v>
      </c>
      <c r="H39" s="358"/>
      <c r="I39" s="358"/>
      <c r="J39" s="359"/>
      <c r="K39" s="357">
        <f>Input!$D16</f>
        <v>159900</v>
      </c>
      <c r="L39" s="358"/>
      <c r="M39" s="358"/>
      <c r="N39" s="359"/>
      <c r="O39" s="357">
        <f>Input!$E16</f>
        <v>159900</v>
      </c>
      <c r="P39" s="358"/>
      <c r="Q39" s="359"/>
      <c r="R39" s="354">
        <f>O39/G39</f>
        <v>1.5863095238095237</v>
      </c>
    </row>
    <row r="40" spans="2:24" s="69" customFormat="1" ht="12.75" customHeight="1">
      <c r="B40" s="341"/>
      <c r="C40" s="342"/>
      <c r="D40" s="342"/>
      <c r="E40" s="343"/>
      <c r="F40" s="336"/>
      <c r="G40" s="360"/>
      <c r="H40" s="361"/>
      <c r="I40" s="361"/>
      <c r="J40" s="362"/>
      <c r="K40" s="360"/>
      <c r="L40" s="361"/>
      <c r="M40" s="361"/>
      <c r="N40" s="362"/>
      <c r="O40" s="360"/>
      <c r="P40" s="361"/>
      <c r="Q40" s="362"/>
      <c r="R40" s="355"/>
      <c r="V40" s="106"/>
      <c r="W40" s="106"/>
      <c r="X40" s="106"/>
    </row>
    <row r="41" spans="2:24" s="69" customFormat="1" ht="12.75" customHeight="1" thickBot="1">
      <c r="B41" s="344"/>
      <c r="C41" s="345"/>
      <c r="D41" s="345"/>
      <c r="E41" s="346"/>
      <c r="F41" s="337"/>
      <c r="G41" s="363"/>
      <c r="H41" s="364"/>
      <c r="I41" s="364"/>
      <c r="J41" s="365"/>
      <c r="K41" s="363"/>
      <c r="L41" s="364"/>
      <c r="M41" s="364"/>
      <c r="N41" s="365"/>
      <c r="O41" s="363"/>
      <c r="P41" s="364"/>
      <c r="Q41" s="365"/>
      <c r="R41" s="356"/>
      <c r="V41" s="106"/>
      <c r="W41" s="106"/>
      <c r="X41" s="106"/>
    </row>
    <row r="42" spans="2:24" s="69" customFormat="1" ht="12.75" customHeight="1" thickTop="1">
      <c r="B42" s="338" t="str">
        <f>Input!$A17</f>
        <v>1903 SHALER DRIVE</v>
      </c>
      <c r="C42" s="339"/>
      <c r="D42" s="339"/>
      <c r="E42" s="340"/>
      <c r="F42" s="335">
        <f>Input!$B17</f>
        <v>26</v>
      </c>
      <c r="G42" s="357">
        <f>Input!$C17</f>
        <v>107900</v>
      </c>
      <c r="H42" s="358"/>
      <c r="I42" s="358"/>
      <c r="J42" s="359"/>
      <c r="K42" s="357">
        <f>Input!$D17</f>
        <v>149900</v>
      </c>
      <c r="L42" s="358"/>
      <c r="M42" s="358"/>
      <c r="N42" s="359"/>
      <c r="O42" s="357">
        <f>Input!$E17</f>
        <v>153000</v>
      </c>
      <c r="P42" s="358"/>
      <c r="Q42" s="359"/>
      <c r="R42" s="354">
        <f>O42/G42</f>
        <v>1.417979610750695</v>
      </c>
      <c r="V42" s="57"/>
      <c r="W42" s="57"/>
      <c r="X42" s="107"/>
    </row>
    <row r="43" spans="2:24" s="69" customFormat="1" ht="12.75" customHeight="1">
      <c r="B43" s="341"/>
      <c r="C43" s="342"/>
      <c r="D43" s="342"/>
      <c r="E43" s="343"/>
      <c r="F43" s="336"/>
      <c r="G43" s="360"/>
      <c r="H43" s="361"/>
      <c r="I43" s="361"/>
      <c r="J43" s="362"/>
      <c r="K43" s="360"/>
      <c r="L43" s="361"/>
      <c r="M43" s="361"/>
      <c r="N43" s="362"/>
      <c r="O43" s="360"/>
      <c r="P43" s="361"/>
      <c r="Q43" s="362"/>
      <c r="R43" s="355"/>
      <c r="V43" s="106"/>
      <c r="W43" s="106"/>
      <c r="X43" s="106"/>
    </row>
    <row r="44" spans="2:24" s="69" customFormat="1" ht="12.75" customHeight="1" thickBot="1">
      <c r="B44" s="344"/>
      <c r="C44" s="345"/>
      <c r="D44" s="345"/>
      <c r="E44" s="346"/>
      <c r="F44" s="337"/>
      <c r="G44" s="363"/>
      <c r="H44" s="364"/>
      <c r="I44" s="364"/>
      <c r="J44" s="365"/>
      <c r="K44" s="363"/>
      <c r="L44" s="364"/>
      <c r="M44" s="364"/>
      <c r="N44" s="365"/>
      <c r="O44" s="363"/>
      <c r="P44" s="364"/>
      <c r="Q44" s="365"/>
      <c r="R44" s="356"/>
      <c r="V44" s="106"/>
      <c r="W44" s="106"/>
      <c r="X44" s="106"/>
    </row>
    <row r="45" spans="2:24" s="69" customFormat="1" ht="12.75" customHeight="1" thickTop="1">
      <c r="B45" s="338" t="str">
        <f>Input!$A18</f>
        <v>178 Alma</v>
      </c>
      <c r="C45" s="339"/>
      <c r="D45" s="339"/>
      <c r="E45" s="340"/>
      <c r="F45" s="335">
        <f>Input!$B18</f>
        <v>52</v>
      </c>
      <c r="G45" s="357">
        <f>Input!$C18</f>
        <v>122100</v>
      </c>
      <c r="H45" s="358"/>
      <c r="I45" s="358"/>
      <c r="J45" s="359"/>
      <c r="K45" s="357">
        <f>Input!$D18</f>
        <v>189900</v>
      </c>
      <c r="L45" s="358"/>
      <c r="M45" s="358"/>
      <c r="N45" s="359"/>
      <c r="O45" s="357">
        <f>Input!$E18</f>
        <v>185000</v>
      </c>
      <c r="P45" s="358"/>
      <c r="Q45" s="359"/>
      <c r="R45" s="354">
        <f>O45/G45</f>
        <v>1.5151515151515151</v>
      </c>
      <c r="V45" s="57"/>
      <c r="W45" s="57"/>
      <c r="X45" s="107"/>
    </row>
    <row r="46" spans="2:24" s="69" customFormat="1" ht="12.75" customHeight="1">
      <c r="B46" s="341"/>
      <c r="C46" s="342"/>
      <c r="D46" s="342"/>
      <c r="E46" s="343"/>
      <c r="F46" s="336"/>
      <c r="G46" s="360"/>
      <c r="H46" s="361"/>
      <c r="I46" s="361"/>
      <c r="J46" s="362"/>
      <c r="K46" s="360"/>
      <c r="L46" s="361"/>
      <c r="M46" s="361"/>
      <c r="N46" s="362"/>
      <c r="O46" s="360"/>
      <c r="P46" s="361"/>
      <c r="Q46" s="362"/>
      <c r="R46" s="355"/>
      <c r="V46" s="106"/>
      <c r="W46" s="106"/>
      <c r="X46" s="106"/>
    </row>
    <row r="47" spans="2:24" s="69" customFormat="1" ht="12.75" customHeight="1" thickBot="1">
      <c r="B47" s="348"/>
      <c r="C47" s="349"/>
      <c r="D47" s="349"/>
      <c r="E47" s="350"/>
      <c r="F47" s="347"/>
      <c r="G47" s="376"/>
      <c r="H47" s="377"/>
      <c r="I47" s="377"/>
      <c r="J47" s="378"/>
      <c r="K47" s="376"/>
      <c r="L47" s="377"/>
      <c r="M47" s="377"/>
      <c r="N47" s="378"/>
      <c r="O47" s="376"/>
      <c r="P47" s="377"/>
      <c r="Q47" s="378"/>
      <c r="R47" s="375"/>
      <c r="T47" s="106"/>
      <c r="U47" s="106"/>
      <c r="V47" s="106"/>
      <c r="W47" s="106"/>
      <c r="X47" s="106"/>
    </row>
    <row r="48" spans="2:24" s="69" customFormat="1" ht="12.75" customHeight="1" thickTop="1">
      <c r="B48" s="177"/>
      <c r="C48" s="177"/>
      <c r="D48" s="177"/>
      <c r="E48" s="177"/>
      <c r="F48" s="177"/>
      <c r="G48" s="175"/>
      <c r="H48" s="175"/>
      <c r="I48" s="175"/>
      <c r="J48" s="175"/>
      <c r="K48" s="175"/>
      <c r="L48" s="175"/>
      <c r="M48" s="175"/>
      <c r="N48" s="175"/>
      <c r="O48" s="175"/>
      <c r="P48" s="175"/>
      <c r="Q48" s="175"/>
      <c r="R48" s="190"/>
      <c r="T48" s="106"/>
      <c r="U48" s="106"/>
      <c r="V48" s="106"/>
      <c r="W48" s="106"/>
      <c r="X48" s="106"/>
    </row>
    <row r="49" spans="2:20" s="69" customFormat="1" ht="12.75" customHeight="1">
      <c r="B49" s="22"/>
      <c r="C49" s="22"/>
      <c r="D49" s="22"/>
      <c r="E49" s="88"/>
      <c r="F49" s="23"/>
      <c r="G49" s="88"/>
      <c r="H49" s="88"/>
      <c r="I49" s="88"/>
      <c r="J49" s="88"/>
      <c r="K49" s="88"/>
      <c r="L49" s="88"/>
      <c r="M49" s="88"/>
      <c r="N49" s="88"/>
      <c r="O49" s="88"/>
      <c r="P49" s="88"/>
      <c r="Q49" s="88"/>
      <c r="R49" s="24"/>
    </row>
    <row r="50" spans="2:20" s="69" customFormat="1" ht="12.75" customHeight="1">
      <c r="B50" s="22"/>
      <c r="C50" s="22"/>
      <c r="D50" s="22"/>
      <c r="E50" s="88"/>
      <c r="F50" s="381" t="s">
        <v>30</v>
      </c>
      <c r="G50" s="381"/>
      <c r="H50" s="381"/>
      <c r="I50" s="108"/>
      <c r="J50" s="108"/>
      <c r="K50" s="109"/>
      <c r="L50" s="108"/>
      <c r="M50" s="108"/>
      <c r="N50" s="108"/>
      <c r="O50" s="108"/>
      <c r="P50" s="24"/>
      <c r="Q50" s="108"/>
      <c r="R50" s="24"/>
    </row>
    <row r="51" spans="2:20" s="69" customFormat="1" ht="12.75" customHeight="1">
      <c r="B51" s="22"/>
      <c r="C51" s="22"/>
      <c r="D51" s="22"/>
      <c r="E51" s="88"/>
      <c r="F51" s="381"/>
      <c r="G51" s="381"/>
      <c r="H51" s="381"/>
      <c r="I51" s="110"/>
      <c r="J51" s="110"/>
      <c r="K51" s="110"/>
      <c r="L51" s="110"/>
      <c r="M51" s="110"/>
      <c r="N51" s="110"/>
      <c r="O51" s="110"/>
      <c r="P51" s="110"/>
      <c r="Q51" s="110"/>
      <c r="R51" s="24"/>
    </row>
    <row r="52" spans="2:20" s="69" customFormat="1" ht="12.75" customHeight="1">
      <c r="B52" s="22"/>
      <c r="C52" s="22"/>
      <c r="D52" s="88"/>
      <c r="E52" s="111"/>
      <c r="F52" s="381"/>
      <c r="G52" s="381"/>
      <c r="H52" s="381"/>
      <c r="I52" s="88"/>
      <c r="J52" s="88"/>
      <c r="K52" s="88"/>
      <c r="L52" s="88"/>
      <c r="M52" s="88"/>
      <c r="N52" s="88"/>
      <c r="O52" s="88"/>
      <c r="P52" s="88"/>
      <c r="Q52" s="88"/>
      <c r="R52" s="24"/>
    </row>
    <row r="53" spans="2:20" s="69" customFormat="1" ht="12.75" customHeight="1">
      <c r="B53" s="329" t="str">
        <f>Input!$B4</f>
        <v>2909 Greenfield Road</v>
      </c>
      <c r="C53" s="329"/>
      <c r="D53" s="329"/>
      <c r="E53" s="329"/>
      <c r="F53" s="331">
        <f>Input!$B19</f>
        <v>120600</v>
      </c>
      <c r="G53" s="331"/>
      <c r="H53" s="331"/>
      <c r="I53" s="137"/>
      <c r="J53" s="331" t="s">
        <v>32</v>
      </c>
      <c r="K53" s="331"/>
      <c r="L53" s="331"/>
      <c r="M53" s="330" t="s">
        <v>31</v>
      </c>
      <c r="N53" s="332">
        <f>MIN(R27:R45)</f>
        <v>1.2191582002902757</v>
      </c>
      <c r="O53" s="332"/>
      <c r="P53" s="137"/>
      <c r="Q53" s="331">
        <f>F53*N53</f>
        <v>147030.47895500725</v>
      </c>
      <c r="R53" s="331"/>
      <c r="T53" s="106"/>
    </row>
    <row r="54" spans="2:20" s="69" customFormat="1" ht="12.75" customHeight="1">
      <c r="B54" s="329"/>
      <c r="C54" s="329"/>
      <c r="D54" s="329"/>
      <c r="E54" s="329"/>
      <c r="F54" s="382"/>
      <c r="G54" s="382"/>
      <c r="H54" s="382"/>
      <c r="I54" s="138"/>
      <c r="J54" s="331"/>
      <c r="K54" s="331"/>
      <c r="L54" s="331"/>
      <c r="M54" s="330"/>
      <c r="N54" s="332"/>
      <c r="O54" s="332"/>
      <c r="P54" s="137"/>
      <c r="Q54" s="331"/>
      <c r="R54" s="331"/>
      <c r="T54" s="106"/>
    </row>
    <row r="55" spans="2:20" s="69" customFormat="1" ht="12.75" customHeight="1">
      <c r="B55" s="137"/>
      <c r="C55" s="137"/>
      <c r="D55" s="137"/>
      <c r="E55" s="137"/>
      <c r="F55" s="137"/>
      <c r="G55" s="137"/>
      <c r="H55" s="137"/>
      <c r="I55" s="138"/>
      <c r="J55" s="139"/>
      <c r="K55" s="140"/>
      <c r="L55" s="140"/>
      <c r="M55" s="137"/>
      <c r="N55" s="137"/>
      <c r="O55" s="137"/>
      <c r="P55" s="137"/>
      <c r="Q55" s="141"/>
      <c r="R55" s="142"/>
      <c r="T55" s="57"/>
    </row>
    <row r="56" spans="2:20" s="69" customFormat="1" ht="12.75" customHeight="1">
      <c r="B56" s="379" t="s">
        <v>35</v>
      </c>
      <c r="C56" s="379"/>
      <c r="D56" s="379"/>
      <c r="E56" s="379"/>
      <c r="F56" s="380">
        <f>AVERAGE(F27:F45)</f>
        <v>142</v>
      </c>
      <c r="G56" s="137"/>
      <c r="H56" s="137"/>
      <c r="I56" s="141"/>
      <c r="J56" s="329" t="s">
        <v>4</v>
      </c>
      <c r="K56" s="329"/>
      <c r="L56" s="329"/>
      <c r="M56" s="330" t="s">
        <v>31</v>
      </c>
      <c r="N56" s="332">
        <f>AVERAGE(R27:R45)</f>
        <v>1.4737954344091586</v>
      </c>
      <c r="O56" s="332"/>
      <c r="P56" s="137"/>
      <c r="Q56" s="331">
        <f>F53*N56</f>
        <v>177739.72938974452</v>
      </c>
      <c r="R56" s="331"/>
      <c r="T56" s="106"/>
    </row>
    <row r="57" spans="2:20" s="69" customFormat="1" ht="12.75" customHeight="1">
      <c r="B57" s="379"/>
      <c r="C57" s="379"/>
      <c r="D57" s="379"/>
      <c r="E57" s="379"/>
      <c r="F57" s="380"/>
      <c r="G57" s="137"/>
      <c r="H57" s="137"/>
      <c r="I57" s="141"/>
      <c r="J57" s="329"/>
      <c r="K57" s="329"/>
      <c r="L57" s="329"/>
      <c r="M57" s="330"/>
      <c r="N57" s="332"/>
      <c r="O57" s="332"/>
      <c r="P57" s="137"/>
      <c r="Q57" s="331"/>
      <c r="R57" s="331"/>
      <c r="T57" s="106"/>
    </row>
    <row r="58" spans="2:20" s="69" customFormat="1" ht="12.75" customHeight="1">
      <c r="B58" s="141"/>
      <c r="C58" s="141"/>
      <c r="D58" s="141"/>
      <c r="E58" s="141"/>
      <c r="F58" s="141"/>
      <c r="G58" s="141"/>
      <c r="H58" s="141"/>
      <c r="I58" s="141"/>
      <c r="J58" s="139"/>
      <c r="K58" s="140"/>
      <c r="L58" s="140"/>
      <c r="M58" s="137"/>
      <c r="N58" s="137"/>
      <c r="O58" s="137"/>
      <c r="P58" s="137"/>
      <c r="Q58" s="141"/>
      <c r="R58" s="142"/>
      <c r="T58" s="57"/>
    </row>
    <row r="59" spans="2:20" s="69" customFormat="1" ht="12.75" customHeight="1">
      <c r="B59" s="141"/>
      <c r="C59" s="141"/>
      <c r="D59" s="141"/>
      <c r="E59" s="141"/>
      <c r="F59" s="141"/>
      <c r="G59" s="141"/>
      <c r="H59" s="141"/>
      <c r="I59" s="141"/>
      <c r="J59" s="329" t="s">
        <v>33</v>
      </c>
      <c r="K59" s="329"/>
      <c r="L59" s="329"/>
      <c r="M59" s="330" t="s">
        <v>31</v>
      </c>
      <c r="N59" s="332">
        <f>MAX(R27:R45)</f>
        <v>1.6819571865443426</v>
      </c>
      <c r="O59" s="332"/>
      <c r="P59" s="137"/>
      <c r="Q59" s="331">
        <f>F53*N59</f>
        <v>202844.03669724771</v>
      </c>
      <c r="R59" s="331"/>
      <c r="T59" s="106"/>
    </row>
    <row r="60" spans="2:20" s="69" customFormat="1" ht="12.75" customHeight="1">
      <c r="B60" s="141"/>
      <c r="C60" s="141"/>
      <c r="D60" s="141"/>
      <c r="E60" s="141"/>
      <c r="F60" s="141"/>
      <c r="G60" s="141"/>
      <c r="H60" s="141"/>
      <c r="I60" s="141"/>
      <c r="J60" s="329"/>
      <c r="K60" s="329"/>
      <c r="L60" s="329"/>
      <c r="M60" s="330"/>
      <c r="N60" s="332"/>
      <c r="O60" s="332"/>
      <c r="P60" s="137"/>
      <c r="Q60" s="331"/>
      <c r="R60" s="331"/>
    </row>
    <row r="61" spans="2:20" s="69" customFormat="1" ht="12.75" customHeight="1">
      <c r="B61" s="141"/>
      <c r="C61" s="141"/>
      <c r="D61" s="141"/>
      <c r="E61" s="141"/>
      <c r="F61" s="141"/>
      <c r="G61" s="141"/>
      <c r="H61" s="141"/>
      <c r="I61" s="141"/>
      <c r="J61" s="143"/>
      <c r="K61" s="140"/>
      <c r="L61" s="140"/>
      <c r="M61" s="137"/>
      <c r="N61" s="137"/>
      <c r="O61" s="137"/>
      <c r="P61" s="137"/>
      <c r="Q61" s="137"/>
      <c r="R61" s="137"/>
    </row>
    <row r="62" spans="2:20" s="69" customFormat="1" ht="12.75" customHeight="1">
      <c r="B62" s="144"/>
      <c r="C62" s="144"/>
      <c r="D62" s="144"/>
      <c r="E62" s="144"/>
      <c r="F62" s="144"/>
      <c r="G62" s="144"/>
      <c r="H62" s="144"/>
      <c r="I62" s="144"/>
      <c r="J62" s="329" t="s">
        <v>34</v>
      </c>
      <c r="K62" s="329"/>
      <c r="L62" s="329"/>
      <c r="M62" s="334" t="s">
        <v>31</v>
      </c>
      <c r="N62" s="333">
        <f>MEDIAN(R27:R45)</f>
        <v>1.5151515151515151</v>
      </c>
      <c r="O62" s="333"/>
      <c r="P62" s="144"/>
      <c r="Q62" s="331">
        <f>F53*N62</f>
        <v>182727.27272727274</v>
      </c>
      <c r="R62" s="331"/>
    </row>
    <row r="63" spans="2:20" s="69" customFormat="1" ht="12.75" customHeight="1">
      <c r="B63" s="144"/>
      <c r="C63" s="144"/>
      <c r="D63" s="144"/>
      <c r="E63" s="144"/>
      <c r="F63" s="144"/>
      <c r="G63" s="144"/>
      <c r="H63" s="144"/>
      <c r="I63" s="144"/>
      <c r="J63" s="329"/>
      <c r="K63" s="329"/>
      <c r="L63" s="329"/>
      <c r="M63" s="334"/>
      <c r="N63" s="333"/>
      <c r="O63" s="333"/>
      <c r="P63" s="137"/>
      <c r="Q63" s="331"/>
      <c r="R63" s="331"/>
    </row>
    <row r="64" spans="2:20" s="69" customFormat="1" ht="12.75" customHeight="1">
      <c r="B64" s="144"/>
      <c r="C64" s="144"/>
      <c r="D64" s="144"/>
      <c r="E64" s="144"/>
      <c r="F64" s="144"/>
      <c r="G64" s="144"/>
      <c r="H64" s="144"/>
      <c r="I64" s="144"/>
      <c r="J64" s="178"/>
      <c r="K64" s="178"/>
      <c r="L64" s="178"/>
      <c r="M64" s="180"/>
      <c r="N64" s="179"/>
      <c r="O64" s="179"/>
      <c r="P64" s="137"/>
      <c r="Q64" s="176"/>
      <c r="R64" s="176"/>
    </row>
    <row r="65" spans="2:18" s="69" customFormat="1" ht="12.75" customHeight="1">
      <c r="J65" s="57"/>
      <c r="K65" s="57"/>
      <c r="L65" s="57"/>
      <c r="M65" s="57"/>
      <c r="N65" s="57"/>
      <c r="O65" s="57"/>
      <c r="Q65" s="106"/>
      <c r="R65" s="106"/>
    </row>
    <row r="66" spans="2:18" s="69" customFormat="1" ht="12.75" customHeight="1">
      <c r="B66" s="328" t="s">
        <v>112</v>
      </c>
      <c r="C66" s="262"/>
      <c r="D66" s="262"/>
      <c r="E66" s="262"/>
      <c r="F66" s="262"/>
      <c r="G66" s="262"/>
      <c r="H66" s="262"/>
      <c r="I66" s="262"/>
      <c r="J66" s="262"/>
    </row>
    <row r="67" spans="2:18" s="69" customFormat="1" ht="12.75" customHeight="1">
      <c r="B67" s="328" t="s">
        <v>113</v>
      </c>
      <c r="C67" s="262"/>
      <c r="D67" s="262"/>
      <c r="E67" s="262"/>
      <c r="F67" s="262"/>
      <c r="G67" s="262"/>
      <c r="H67" s="262"/>
      <c r="I67" s="262"/>
      <c r="J67" s="262"/>
    </row>
    <row r="68" spans="2:18" s="69" customFormat="1" ht="12.75" customHeight="1"/>
    <row r="69" spans="2:18" s="69" customFormat="1" ht="12.75" customHeight="1">
      <c r="B69" s="255" t="str">
        <f>Input!$B6&amp;", "&amp;Input!$B7</f>
        <v>Matthew McKenna, March 26th 2014</v>
      </c>
      <c r="C69" s="255"/>
      <c r="D69" s="255"/>
      <c r="E69" s="255"/>
      <c r="F69" s="255"/>
      <c r="G69" s="255"/>
      <c r="H69" s="255"/>
      <c r="I69" s="255"/>
      <c r="J69" s="255"/>
      <c r="K69" s="255"/>
      <c r="L69" s="255"/>
      <c r="M69" s="255"/>
      <c r="N69" s="255"/>
      <c r="O69" s="255"/>
      <c r="P69" s="255"/>
      <c r="Q69" s="255"/>
      <c r="R69" s="255"/>
    </row>
    <row r="70" spans="2:18" s="69" customFormat="1" ht="15" customHeight="1">
      <c r="B70" s="255"/>
      <c r="C70" s="255"/>
      <c r="D70" s="255"/>
      <c r="E70" s="255"/>
      <c r="F70" s="255"/>
      <c r="G70" s="255"/>
      <c r="H70" s="255"/>
      <c r="I70" s="255"/>
      <c r="J70" s="255"/>
      <c r="K70" s="255"/>
      <c r="L70" s="255"/>
      <c r="M70" s="255"/>
      <c r="N70" s="255"/>
      <c r="O70" s="255"/>
      <c r="P70" s="255"/>
      <c r="Q70" s="255"/>
      <c r="R70" s="255"/>
    </row>
    <row r="71" spans="2:18" s="69" customFormat="1"/>
    <row r="72" spans="2:18" s="69" customFormat="1"/>
    <row r="73" spans="2:18" s="69" customFormat="1"/>
  </sheetData>
  <mergeCells count="77">
    <mergeCell ref="B69:R70"/>
    <mergeCell ref="R45:R47"/>
    <mergeCell ref="O45:Q47"/>
    <mergeCell ref="K45:N47"/>
    <mergeCell ref="G45:J47"/>
    <mergeCell ref="M56:M57"/>
    <mergeCell ref="B56:E57"/>
    <mergeCell ref="F56:F57"/>
    <mergeCell ref="F50:H52"/>
    <mergeCell ref="F53:H54"/>
    <mergeCell ref="N59:O60"/>
    <mergeCell ref="B53:E54"/>
    <mergeCell ref="Q53:R54"/>
    <mergeCell ref="Q56:R57"/>
    <mergeCell ref="Q59:R60"/>
    <mergeCell ref="J62:L63"/>
    <mergeCell ref="R42:R44"/>
    <mergeCell ref="O42:Q44"/>
    <mergeCell ref="K42:N44"/>
    <mergeCell ref="G42:J44"/>
    <mergeCell ref="K39:N41"/>
    <mergeCell ref="G39:J41"/>
    <mergeCell ref="O39:Q41"/>
    <mergeCell ref="R39:R41"/>
    <mergeCell ref="B33:E35"/>
    <mergeCell ref="F36:F38"/>
    <mergeCell ref="B36:E38"/>
    <mergeCell ref="R33:R35"/>
    <mergeCell ref="O33:Q35"/>
    <mergeCell ref="K33:N35"/>
    <mergeCell ref="G33:J35"/>
    <mergeCell ref="R36:R38"/>
    <mergeCell ref="O36:Q38"/>
    <mergeCell ref="K36:N38"/>
    <mergeCell ref="G36:J38"/>
    <mergeCell ref="F33:F35"/>
    <mergeCell ref="B30:E32"/>
    <mergeCell ref="R30:R32"/>
    <mergeCell ref="O30:Q32"/>
    <mergeCell ref="K30:N32"/>
    <mergeCell ref="G30:J32"/>
    <mergeCell ref="F30:F32"/>
    <mergeCell ref="B27:E29"/>
    <mergeCell ref="R24:R26"/>
    <mergeCell ref="R27:R29"/>
    <mergeCell ref="F27:F29"/>
    <mergeCell ref="G27:J29"/>
    <mergeCell ref="K27:N29"/>
    <mergeCell ref="O27:Q29"/>
    <mergeCell ref="B24:E26"/>
    <mergeCell ref="G24:J26"/>
    <mergeCell ref="K24:N26"/>
    <mergeCell ref="O24:Q26"/>
    <mergeCell ref="F24:F26"/>
    <mergeCell ref="B5:R6"/>
    <mergeCell ref="C9:Q10"/>
    <mergeCell ref="B15:R16"/>
    <mergeCell ref="B11:R12"/>
    <mergeCell ref="B19:R20"/>
    <mergeCell ref="F39:F41"/>
    <mergeCell ref="F42:F44"/>
    <mergeCell ref="B39:E41"/>
    <mergeCell ref="B42:E44"/>
    <mergeCell ref="F45:F47"/>
    <mergeCell ref="B45:E47"/>
    <mergeCell ref="Q62:R63"/>
    <mergeCell ref="J53:L54"/>
    <mergeCell ref="N53:O54"/>
    <mergeCell ref="M53:M54"/>
    <mergeCell ref="N62:O63"/>
    <mergeCell ref="M62:M63"/>
    <mergeCell ref="N56:O57"/>
    <mergeCell ref="B66:J66"/>
    <mergeCell ref="B67:J67"/>
    <mergeCell ref="J59:L60"/>
    <mergeCell ref="J56:L57"/>
    <mergeCell ref="M59:M60"/>
  </mergeCells>
  <phoneticPr fontId="2" type="noConversion"/>
  <printOptions horizontalCentered="1" verticalCentered="1"/>
  <pageMargins left="0.32" right="0.19" top="0.5" bottom="0.51" header="0.5" footer="0.5"/>
  <pageSetup scale="80" orientation="portrait"/>
  <headerFooter alignWithMargins="0"/>
  <drawing r:id="rId1"/>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enableFormatConditionsCalculation="0"/>
  <dimension ref="B3:O70"/>
  <sheetViews>
    <sheetView view="pageBreakPreview" zoomScale="60" zoomScaleNormal="75" zoomScalePageLayoutView="75" workbookViewId="0">
      <selection activeCell="F60" sqref="F59:F60"/>
    </sheetView>
  </sheetViews>
  <sheetFormatPr baseColWidth="10" defaultColWidth="8.83203125" defaultRowHeight="12" x14ac:dyDescent="0"/>
  <cols>
    <col min="1" max="2" width="4.5" customWidth="1"/>
    <col min="15" max="16" width="4.5" customWidth="1"/>
  </cols>
  <sheetData>
    <row r="3" spans="2:15">
      <c r="B3" s="2"/>
      <c r="C3" s="260" t="str">
        <f>Input!$A9</f>
        <v>Equity Evaluation</v>
      </c>
      <c r="D3" s="260"/>
      <c r="E3" s="260"/>
      <c r="F3" s="260"/>
      <c r="G3" s="260"/>
      <c r="H3" s="260"/>
      <c r="I3" s="260"/>
      <c r="J3" s="260"/>
      <c r="K3" s="260"/>
      <c r="L3" s="260"/>
      <c r="M3" s="260"/>
      <c r="N3" s="260"/>
      <c r="O3" s="2"/>
    </row>
    <row r="4" spans="2:15">
      <c r="B4" s="2"/>
      <c r="C4" s="260"/>
      <c r="D4" s="260"/>
      <c r="E4" s="260"/>
      <c r="F4" s="260"/>
      <c r="G4" s="260"/>
      <c r="H4" s="260"/>
      <c r="I4" s="260"/>
      <c r="J4" s="260"/>
      <c r="K4" s="260"/>
      <c r="L4" s="260"/>
      <c r="M4" s="260"/>
      <c r="N4" s="260"/>
      <c r="O4" s="2"/>
    </row>
    <row r="5" spans="2:15">
      <c r="B5" s="2"/>
      <c r="C5" s="2"/>
      <c r="D5" s="2"/>
      <c r="E5" s="2"/>
      <c r="F5" s="2"/>
      <c r="G5" s="2"/>
      <c r="H5" s="2"/>
      <c r="I5" s="2"/>
      <c r="J5" s="2"/>
      <c r="K5" s="2"/>
      <c r="L5" s="2"/>
      <c r="M5" s="2"/>
      <c r="N5" s="2"/>
      <c r="O5" s="2"/>
    </row>
    <row r="6" spans="2:15">
      <c r="B6" s="2"/>
      <c r="C6" s="2"/>
      <c r="D6" s="2"/>
      <c r="E6" s="2"/>
      <c r="F6" s="2"/>
      <c r="G6" s="2"/>
      <c r="H6" s="2"/>
      <c r="I6" s="2"/>
      <c r="J6" s="2"/>
      <c r="K6" s="2"/>
      <c r="L6" s="2"/>
      <c r="M6" s="2"/>
      <c r="N6" s="2"/>
      <c r="O6" s="2"/>
    </row>
    <row r="7" spans="2:15">
      <c r="B7" s="2"/>
      <c r="C7" s="287" t="s">
        <v>40</v>
      </c>
      <c r="D7" s="287"/>
      <c r="E7" s="287"/>
      <c r="F7" s="287"/>
      <c r="G7" s="287"/>
      <c r="H7" s="287"/>
      <c r="I7" s="287"/>
      <c r="J7" s="287"/>
      <c r="K7" s="287"/>
      <c r="L7" s="287"/>
      <c r="M7" s="287"/>
      <c r="N7" s="287"/>
      <c r="O7" s="2"/>
    </row>
    <row r="8" spans="2:15">
      <c r="B8" s="2"/>
      <c r="C8" s="287"/>
      <c r="D8" s="287"/>
      <c r="E8" s="287"/>
      <c r="F8" s="287"/>
      <c r="G8" s="287"/>
      <c r="H8" s="287"/>
      <c r="I8" s="287"/>
      <c r="J8" s="287"/>
      <c r="K8" s="287"/>
      <c r="L8" s="287"/>
      <c r="M8" s="287"/>
      <c r="N8" s="287"/>
      <c r="O8" s="2"/>
    </row>
    <row r="9" spans="2:15">
      <c r="B9" s="2"/>
      <c r="C9" s="2"/>
      <c r="D9" s="2"/>
      <c r="E9" s="2"/>
      <c r="F9" s="2"/>
      <c r="G9" s="2"/>
      <c r="H9" s="2"/>
      <c r="I9" s="2"/>
      <c r="J9" s="2"/>
      <c r="K9" s="2"/>
      <c r="L9" s="2"/>
      <c r="M9" s="2"/>
      <c r="N9" s="2"/>
      <c r="O9" s="2"/>
    </row>
    <row r="10" spans="2:15">
      <c r="B10" s="2"/>
      <c r="C10" s="2"/>
      <c r="D10" s="2"/>
      <c r="E10" s="2"/>
      <c r="F10" s="2"/>
      <c r="G10" s="2"/>
      <c r="H10" s="2"/>
      <c r="I10" s="2"/>
      <c r="J10" s="2"/>
      <c r="K10" s="2"/>
      <c r="L10" s="2"/>
      <c r="M10" s="2"/>
      <c r="N10" s="2"/>
      <c r="O10" s="2"/>
    </row>
    <row r="11" spans="2:15">
      <c r="B11" s="2"/>
      <c r="C11" s="2"/>
      <c r="D11" s="2"/>
      <c r="E11" s="2"/>
      <c r="F11" s="2"/>
      <c r="G11" s="2"/>
      <c r="H11" s="2"/>
      <c r="I11" s="2"/>
      <c r="J11" s="2"/>
      <c r="K11" s="2"/>
      <c r="L11" s="2"/>
      <c r="M11" s="2"/>
      <c r="N11" s="2"/>
      <c r="O11" s="2"/>
    </row>
    <row r="12" spans="2:15">
      <c r="B12" s="259" t="s">
        <v>88</v>
      </c>
      <c r="C12" s="259"/>
      <c r="D12" s="259"/>
      <c r="E12" s="259"/>
      <c r="F12" s="259"/>
      <c r="G12" s="259"/>
      <c r="H12" s="259"/>
      <c r="I12" s="259"/>
      <c r="J12" s="259"/>
      <c r="K12" s="259"/>
      <c r="L12" s="259"/>
      <c r="M12" s="259"/>
      <c r="N12" s="259"/>
      <c r="O12" s="259"/>
    </row>
    <row r="13" spans="2:15">
      <c r="B13" s="259"/>
      <c r="C13" s="259"/>
      <c r="D13" s="259"/>
      <c r="E13" s="259"/>
      <c r="F13" s="259"/>
      <c r="G13" s="259"/>
      <c r="H13" s="259"/>
      <c r="I13" s="259"/>
      <c r="J13" s="259"/>
      <c r="K13" s="259"/>
      <c r="L13" s="259"/>
      <c r="M13" s="259"/>
      <c r="N13" s="259"/>
      <c r="O13" s="259"/>
    </row>
    <row r="14" spans="2:15" ht="15">
      <c r="B14" s="268" t="s">
        <v>102</v>
      </c>
      <c r="C14" s="268"/>
      <c r="D14" s="268"/>
      <c r="E14" s="268"/>
      <c r="F14" s="268"/>
      <c r="G14" s="268"/>
      <c r="H14" s="268"/>
      <c r="I14" s="268"/>
      <c r="J14" s="268"/>
      <c r="K14" s="268"/>
      <c r="L14" s="268"/>
      <c r="M14" s="268"/>
      <c r="N14" s="268"/>
      <c r="O14" s="268"/>
    </row>
    <row r="15" spans="2:15">
      <c r="B15" s="2"/>
      <c r="C15" s="2"/>
      <c r="D15" s="2"/>
      <c r="E15" s="2"/>
      <c r="F15" s="2"/>
      <c r="G15" s="2"/>
      <c r="H15" s="2"/>
      <c r="I15" s="2"/>
      <c r="J15" s="2"/>
      <c r="K15" s="2"/>
      <c r="L15" s="2"/>
      <c r="M15" s="2"/>
      <c r="N15" s="2"/>
      <c r="O15" s="2"/>
    </row>
    <row r="16" spans="2:15">
      <c r="B16" s="259" t="s">
        <v>90</v>
      </c>
      <c r="C16" s="259"/>
      <c r="D16" s="259"/>
      <c r="E16" s="259"/>
      <c r="F16" s="259"/>
      <c r="G16" s="259"/>
      <c r="H16" s="259"/>
      <c r="I16" s="259"/>
      <c r="J16" s="259"/>
      <c r="K16" s="259"/>
      <c r="L16" s="259"/>
      <c r="M16" s="259"/>
      <c r="N16" s="259"/>
      <c r="O16" s="259"/>
    </row>
    <row r="17" spans="2:15">
      <c r="B17" s="259"/>
      <c r="C17" s="259"/>
      <c r="D17" s="259"/>
      <c r="E17" s="259"/>
      <c r="F17" s="259"/>
      <c r="G17" s="259"/>
      <c r="H17" s="259"/>
      <c r="I17" s="259"/>
      <c r="J17" s="259"/>
      <c r="K17" s="259"/>
      <c r="L17" s="259"/>
      <c r="M17" s="259"/>
      <c r="N17" s="259"/>
      <c r="O17" s="259"/>
    </row>
    <row r="18" spans="2:15" ht="15">
      <c r="B18" s="383" t="s">
        <v>169</v>
      </c>
      <c r="C18" s="383"/>
      <c r="D18" s="383"/>
      <c r="E18" s="383"/>
      <c r="F18" s="383"/>
      <c r="G18" s="383"/>
      <c r="H18" s="383"/>
      <c r="I18" s="383"/>
      <c r="J18" s="383"/>
      <c r="K18" s="383"/>
      <c r="L18" s="383"/>
      <c r="M18" s="383"/>
      <c r="N18" s="383"/>
      <c r="O18" s="383"/>
    </row>
    <row r="19" spans="2:15">
      <c r="B19" s="2"/>
      <c r="C19" s="2"/>
      <c r="D19" s="2"/>
      <c r="E19" s="2"/>
      <c r="F19" s="2"/>
      <c r="G19" s="2"/>
      <c r="H19" s="2"/>
      <c r="I19" s="2"/>
      <c r="J19" s="2"/>
      <c r="K19" s="2"/>
      <c r="L19" s="2"/>
      <c r="M19" s="2"/>
      <c r="N19" s="2"/>
      <c r="O19" s="2"/>
    </row>
    <row r="20" spans="2:15">
      <c r="B20" s="259" t="s">
        <v>97</v>
      </c>
      <c r="C20" s="259"/>
      <c r="D20" s="259"/>
      <c r="E20" s="259"/>
      <c r="F20" s="259"/>
      <c r="G20" s="259"/>
      <c r="H20" s="259"/>
      <c r="I20" s="259"/>
      <c r="J20" s="259"/>
      <c r="K20" s="259"/>
      <c r="L20" s="259"/>
      <c r="M20" s="259"/>
      <c r="N20" s="259"/>
      <c r="O20" s="259"/>
    </row>
    <row r="21" spans="2:15">
      <c r="B21" s="259"/>
      <c r="C21" s="259"/>
      <c r="D21" s="259"/>
      <c r="E21" s="259"/>
      <c r="F21" s="259"/>
      <c r="G21" s="259"/>
      <c r="H21" s="259"/>
      <c r="I21" s="259"/>
      <c r="J21" s="259"/>
      <c r="K21" s="259"/>
      <c r="L21" s="259"/>
      <c r="M21" s="259"/>
      <c r="N21" s="259"/>
      <c r="O21" s="259"/>
    </row>
    <row r="22" spans="2:15" ht="13.25" customHeight="1">
      <c r="B22" s="258" t="s">
        <v>170</v>
      </c>
      <c r="C22" s="258"/>
      <c r="D22" s="258"/>
      <c r="E22" s="258"/>
      <c r="F22" s="258"/>
      <c r="G22" s="258"/>
      <c r="H22" s="258"/>
      <c r="I22" s="258"/>
      <c r="J22" s="258"/>
      <c r="K22" s="258"/>
      <c r="L22" s="258"/>
      <c r="M22" s="258"/>
      <c r="N22" s="258"/>
      <c r="O22" s="258"/>
    </row>
    <row r="23" spans="2:15" ht="13.25" customHeight="1">
      <c r="B23" s="258"/>
      <c r="C23" s="258"/>
      <c r="D23" s="258"/>
      <c r="E23" s="258"/>
      <c r="F23" s="258"/>
      <c r="G23" s="258"/>
      <c r="H23" s="258"/>
      <c r="I23" s="258"/>
      <c r="J23" s="258"/>
      <c r="K23" s="258"/>
      <c r="L23" s="258"/>
      <c r="M23" s="258"/>
      <c r="N23" s="258"/>
      <c r="O23" s="258"/>
    </row>
    <row r="24" spans="2:15" ht="13.25" customHeight="1">
      <c r="B24" s="258"/>
      <c r="C24" s="258"/>
      <c r="D24" s="258"/>
      <c r="E24" s="258"/>
      <c r="F24" s="258"/>
      <c r="G24" s="258"/>
      <c r="H24" s="258"/>
      <c r="I24" s="258"/>
      <c r="J24" s="258"/>
      <c r="K24" s="258"/>
      <c r="L24" s="258"/>
      <c r="M24" s="258"/>
      <c r="N24" s="258"/>
      <c r="O24" s="258"/>
    </row>
    <row r="25" spans="2:15" ht="13.25" customHeight="1">
      <c r="B25" s="258"/>
      <c r="C25" s="258"/>
      <c r="D25" s="258"/>
      <c r="E25" s="258"/>
      <c r="F25" s="258"/>
      <c r="G25" s="258"/>
      <c r="H25" s="258"/>
      <c r="I25" s="258"/>
      <c r="J25" s="258"/>
      <c r="K25" s="258"/>
      <c r="L25" s="258"/>
      <c r="M25" s="258"/>
      <c r="N25" s="258"/>
      <c r="O25" s="258"/>
    </row>
    <row r="26" spans="2:15" ht="13.25" customHeight="1">
      <c r="B26" s="258"/>
      <c r="C26" s="258"/>
      <c r="D26" s="258"/>
      <c r="E26" s="258"/>
      <c r="F26" s="258"/>
      <c r="G26" s="258"/>
      <c r="H26" s="258"/>
      <c r="I26" s="258"/>
      <c r="J26" s="258"/>
      <c r="K26" s="258"/>
      <c r="L26" s="258"/>
      <c r="M26" s="258"/>
      <c r="N26" s="258"/>
      <c r="O26" s="258"/>
    </row>
    <row r="27" spans="2:15" ht="13.25" customHeight="1">
      <c r="B27" s="258"/>
      <c r="C27" s="258"/>
      <c r="D27" s="258"/>
      <c r="E27" s="258"/>
      <c r="F27" s="258"/>
      <c r="G27" s="258"/>
      <c r="H27" s="258"/>
      <c r="I27" s="258"/>
      <c r="J27" s="258"/>
      <c r="K27" s="258"/>
      <c r="L27" s="258"/>
      <c r="M27" s="258"/>
      <c r="N27" s="258"/>
      <c r="O27" s="258"/>
    </row>
    <row r="28" spans="2:15" ht="13.25" customHeight="1">
      <c r="B28" s="258"/>
      <c r="C28" s="258"/>
      <c r="D28" s="258"/>
      <c r="E28" s="258"/>
      <c r="F28" s="258"/>
      <c r="G28" s="258"/>
      <c r="H28" s="258"/>
      <c r="I28" s="258"/>
      <c r="J28" s="258"/>
      <c r="K28" s="258"/>
      <c r="L28" s="258"/>
      <c r="M28" s="258"/>
      <c r="N28" s="258"/>
      <c r="O28" s="258"/>
    </row>
    <row r="29" spans="2:15" ht="13.25" customHeight="1">
      <c r="B29" s="258"/>
      <c r="C29" s="258"/>
      <c r="D29" s="258"/>
      <c r="E29" s="258"/>
      <c r="F29" s="258"/>
      <c r="G29" s="258"/>
      <c r="H29" s="258"/>
      <c r="I29" s="258"/>
      <c r="J29" s="258"/>
      <c r="K29" s="258"/>
      <c r="L29" s="258"/>
      <c r="M29" s="258"/>
      <c r="N29" s="258"/>
      <c r="O29" s="258"/>
    </row>
    <row r="30" spans="2:15" ht="20" customHeight="1">
      <c r="B30" s="258"/>
      <c r="C30" s="258"/>
      <c r="D30" s="258"/>
      <c r="E30" s="258"/>
      <c r="F30" s="258"/>
      <c r="G30" s="258"/>
      <c r="H30" s="258"/>
      <c r="I30" s="258"/>
      <c r="J30" s="258"/>
      <c r="K30" s="258"/>
      <c r="L30" s="258"/>
      <c r="M30" s="258"/>
      <c r="N30" s="258"/>
      <c r="O30" s="258"/>
    </row>
    <row r="31" spans="2:15" ht="13.25" customHeight="1">
      <c r="B31" s="157"/>
      <c r="C31" s="157"/>
      <c r="D31" s="157"/>
      <c r="E31" s="157"/>
      <c r="F31" s="157"/>
      <c r="G31" s="157"/>
      <c r="H31" s="157"/>
      <c r="I31" s="157"/>
      <c r="J31" s="157"/>
      <c r="K31" s="157"/>
      <c r="L31" s="157"/>
      <c r="M31" s="157"/>
      <c r="N31" s="157"/>
      <c r="O31" s="157"/>
    </row>
    <row r="32" spans="2:15" ht="13.25" customHeight="1">
      <c r="B32" s="327" t="s">
        <v>47</v>
      </c>
      <c r="C32" s="327"/>
      <c r="D32" s="327"/>
      <c r="E32" s="327"/>
      <c r="F32" s="327"/>
      <c r="G32" s="327"/>
      <c r="H32" s="327"/>
      <c r="I32" s="327"/>
      <c r="J32" s="327"/>
      <c r="K32" s="327"/>
      <c r="L32" s="327"/>
      <c r="M32" s="327"/>
      <c r="N32" s="327"/>
      <c r="O32" s="327"/>
    </row>
    <row r="33" spans="2:15" ht="13.25" customHeight="1">
      <c r="B33" s="327"/>
      <c r="C33" s="327"/>
      <c r="D33" s="327"/>
      <c r="E33" s="327"/>
      <c r="F33" s="327"/>
      <c r="G33" s="327"/>
      <c r="H33" s="327"/>
      <c r="I33" s="327"/>
      <c r="J33" s="327"/>
      <c r="K33" s="327"/>
      <c r="L33" s="327"/>
      <c r="M33" s="327"/>
      <c r="N33" s="327"/>
      <c r="O33" s="327"/>
    </row>
    <row r="34" spans="2:15">
      <c r="B34" s="258" t="s">
        <v>103</v>
      </c>
      <c r="C34" s="258"/>
      <c r="D34" s="258"/>
      <c r="E34" s="258"/>
      <c r="F34" s="258"/>
      <c r="G34" s="258"/>
      <c r="H34" s="258"/>
      <c r="I34" s="258"/>
      <c r="J34" s="258"/>
      <c r="K34" s="258"/>
      <c r="L34" s="258"/>
      <c r="M34" s="258"/>
      <c r="N34" s="258"/>
      <c r="O34" s="258"/>
    </row>
    <row r="35" spans="2:15">
      <c r="B35" s="258"/>
      <c r="C35" s="258"/>
      <c r="D35" s="258"/>
      <c r="E35" s="258"/>
      <c r="F35" s="258"/>
      <c r="G35" s="258"/>
      <c r="H35" s="258"/>
      <c r="I35" s="258"/>
      <c r="J35" s="258"/>
      <c r="K35" s="258"/>
      <c r="L35" s="258"/>
      <c r="M35" s="258"/>
      <c r="N35" s="258"/>
      <c r="O35" s="258"/>
    </row>
    <row r="36" spans="2:15">
      <c r="B36" s="258"/>
      <c r="C36" s="258"/>
      <c r="D36" s="258"/>
      <c r="E36" s="258"/>
      <c r="F36" s="258"/>
      <c r="G36" s="258"/>
      <c r="H36" s="258"/>
      <c r="I36" s="258"/>
      <c r="J36" s="258"/>
      <c r="K36" s="258"/>
      <c r="L36" s="258"/>
      <c r="M36" s="258"/>
      <c r="N36" s="258"/>
      <c r="O36" s="258"/>
    </row>
    <row r="37" spans="2:15">
      <c r="B37" s="2"/>
      <c r="C37" s="2"/>
      <c r="D37" s="2"/>
      <c r="E37" s="2"/>
      <c r="F37" s="2"/>
      <c r="G37" s="2"/>
      <c r="H37" s="2"/>
      <c r="I37" s="2"/>
      <c r="J37" s="2"/>
      <c r="K37" s="2"/>
      <c r="L37" s="2"/>
      <c r="M37" s="2"/>
      <c r="N37" s="2"/>
      <c r="O37" s="2"/>
    </row>
    <row r="38" spans="2:15">
      <c r="B38" s="259" t="s">
        <v>42</v>
      </c>
      <c r="C38" s="259"/>
      <c r="D38" s="259"/>
      <c r="E38" s="259"/>
      <c r="F38" s="259"/>
      <c r="G38" s="259"/>
      <c r="H38" s="259"/>
      <c r="I38" s="259"/>
      <c r="J38" s="259"/>
      <c r="K38" s="259"/>
      <c r="L38" s="259"/>
      <c r="M38" s="259"/>
      <c r="N38" s="259"/>
      <c r="O38" s="259"/>
    </row>
    <row r="39" spans="2:15">
      <c r="B39" s="259"/>
      <c r="C39" s="259"/>
      <c r="D39" s="259"/>
      <c r="E39" s="259"/>
      <c r="F39" s="259"/>
      <c r="G39" s="259"/>
      <c r="H39" s="259"/>
      <c r="I39" s="259"/>
      <c r="J39" s="259"/>
      <c r="K39" s="259"/>
      <c r="L39" s="259"/>
      <c r="M39" s="259"/>
      <c r="N39" s="259"/>
      <c r="O39" s="259"/>
    </row>
    <row r="40" spans="2:15" ht="15">
      <c r="B40" s="384" t="s">
        <v>110</v>
      </c>
      <c r="C40" s="384"/>
      <c r="D40" s="384"/>
      <c r="E40" s="384"/>
      <c r="F40" s="384"/>
      <c r="G40" s="384"/>
      <c r="H40" s="384"/>
      <c r="I40" s="384"/>
      <c r="J40" s="384"/>
      <c r="K40" s="384"/>
      <c r="L40" s="384"/>
      <c r="M40" s="384"/>
      <c r="N40" s="384"/>
      <c r="O40" s="384"/>
    </row>
    <row r="41" spans="2:15">
      <c r="B41" s="2"/>
      <c r="C41" s="2"/>
      <c r="D41" s="2"/>
      <c r="E41" s="2"/>
      <c r="F41" s="2"/>
      <c r="G41" s="2"/>
      <c r="H41" s="2"/>
      <c r="I41" s="2"/>
      <c r="J41" s="2"/>
      <c r="K41" s="2"/>
      <c r="L41" s="2"/>
      <c r="M41" s="2"/>
      <c r="N41" s="2"/>
      <c r="O41" s="2"/>
    </row>
    <row r="42" spans="2:15">
      <c r="B42" s="259" t="s">
        <v>99</v>
      </c>
      <c r="C42" s="259"/>
      <c r="D42" s="259"/>
      <c r="E42" s="259"/>
      <c r="F42" s="259"/>
      <c r="G42" s="259"/>
      <c r="H42" s="259"/>
      <c r="I42" s="259"/>
      <c r="J42" s="259"/>
      <c r="K42" s="259"/>
      <c r="L42" s="259"/>
      <c r="M42" s="259"/>
      <c r="N42" s="259"/>
      <c r="O42" s="259"/>
    </row>
    <row r="43" spans="2:15">
      <c r="B43" s="259"/>
      <c r="C43" s="259"/>
      <c r="D43" s="259"/>
      <c r="E43" s="259"/>
      <c r="F43" s="259"/>
      <c r="G43" s="259"/>
      <c r="H43" s="259"/>
      <c r="I43" s="259"/>
      <c r="J43" s="259"/>
      <c r="K43" s="259"/>
      <c r="L43" s="259"/>
      <c r="M43" s="259"/>
      <c r="N43" s="259"/>
      <c r="O43" s="259"/>
    </row>
    <row r="44" spans="2:15">
      <c r="B44" s="385"/>
      <c r="C44" s="385"/>
      <c r="D44" s="385"/>
      <c r="E44" s="385"/>
      <c r="F44" s="385"/>
      <c r="G44" s="385"/>
      <c r="H44" s="385"/>
      <c r="I44" s="385"/>
      <c r="J44" s="385"/>
      <c r="K44" s="385"/>
      <c r="L44" s="385"/>
      <c r="M44" s="385"/>
      <c r="N44" s="385"/>
      <c r="O44" s="385"/>
    </row>
    <row r="45" spans="2:15">
      <c r="B45" s="385"/>
      <c r="C45" s="385"/>
      <c r="D45" s="385"/>
      <c r="E45" s="385"/>
      <c r="F45" s="385"/>
      <c r="G45" s="385"/>
      <c r="H45" s="385"/>
      <c r="I45" s="385"/>
      <c r="J45" s="385"/>
      <c r="K45" s="385"/>
      <c r="L45" s="385"/>
      <c r="M45" s="385"/>
      <c r="N45" s="385"/>
      <c r="O45" s="385"/>
    </row>
    <row r="46" spans="2:15">
      <c r="B46" s="385"/>
      <c r="C46" s="385"/>
      <c r="D46" s="385"/>
      <c r="E46" s="385"/>
      <c r="F46" s="385"/>
      <c r="G46" s="385"/>
      <c r="H46" s="385"/>
      <c r="I46" s="385"/>
      <c r="J46" s="385"/>
      <c r="K46" s="385"/>
      <c r="L46" s="385"/>
      <c r="M46" s="385"/>
      <c r="N46" s="385"/>
      <c r="O46" s="385"/>
    </row>
    <row r="47" spans="2:15">
      <c r="B47" s="385"/>
      <c r="C47" s="385"/>
      <c r="D47" s="385"/>
      <c r="E47" s="385"/>
      <c r="F47" s="385"/>
      <c r="G47" s="385"/>
      <c r="H47" s="385"/>
      <c r="I47" s="385"/>
      <c r="J47" s="385"/>
      <c r="K47" s="385"/>
      <c r="L47" s="385"/>
      <c r="M47" s="385"/>
      <c r="N47" s="385"/>
      <c r="O47" s="385"/>
    </row>
    <row r="48" spans="2:15">
      <c r="B48" s="385"/>
      <c r="C48" s="385"/>
      <c r="D48" s="385"/>
      <c r="E48" s="385"/>
      <c r="F48" s="385"/>
      <c r="G48" s="385"/>
      <c r="H48" s="385"/>
      <c r="I48" s="385"/>
      <c r="J48" s="385"/>
      <c r="K48" s="385"/>
      <c r="L48" s="385"/>
      <c r="M48" s="385"/>
      <c r="N48" s="385"/>
      <c r="O48" s="385"/>
    </row>
    <row r="49" spans="2:15">
      <c r="B49" s="385"/>
      <c r="C49" s="385"/>
      <c r="D49" s="385"/>
      <c r="E49" s="385"/>
      <c r="F49" s="385"/>
      <c r="G49" s="385"/>
      <c r="H49" s="385"/>
      <c r="I49" s="385"/>
      <c r="J49" s="385"/>
      <c r="K49" s="385"/>
      <c r="L49" s="385"/>
      <c r="M49" s="385"/>
      <c r="N49" s="385"/>
      <c r="O49" s="385"/>
    </row>
    <row r="50" spans="2:15">
      <c r="B50" s="385"/>
      <c r="C50" s="385"/>
      <c r="D50" s="385"/>
      <c r="E50" s="385"/>
      <c r="F50" s="385"/>
      <c r="G50" s="385"/>
      <c r="H50" s="385"/>
      <c r="I50" s="385"/>
      <c r="J50" s="385"/>
      <c r="K50" s="385"/>
      <c r="L50" s="385"/>
      <c r="M50" s="385"/>
      <c r="N50" s="385"/>
      <c r="O50" s="385"/>
    </row>
    <row r="51" spans="2:15">
      <c r="B51" s="385"/>
      <c r="C51" s="385"/>
      <c r="D51" s="385"/>
      <c r="E51" s="385"/>
      <c r="F51" s="385"/>
      <c r="G51" s="385"/>
      <c r="H51" s="385"/>
      <c r="I51" s="385"/>
      <c r="J51" s="385"/>
      <c r="K51" s="385"/>
      <c r="L51" s="385"/>
      <c r="M51" s="385"/>
      <c r="N51" s="385"/>
      <c r="O51" s="385"/>
    </row>
    <row r="52" spans="2:15">
      <c r="B52" s="385"/>
      <c r="C52" s="385"/>
      <c r="D52" s="385"/>
      <c r="E52" s="385"/>
      <c r="F52" s="385"/>
      <c r="G52" s="385"/>
      <c r="H52" s="385"/>
      <c r="I52" s="385"/>
      <c r="J52" s="385"/>
      <c r="K52" s="385"/>
      <c r="L52" s="385"/>
      <c r="M52" s="385"/>
      <c r="N52" s="385"/>
      <c r="O52" s="385"/>
    </row>
    <row r="53" spans="2:15">
      <c r="B53" s="385"/>
      <c r="C53" s="385"/>
      <c r="D53" s="385"/>
      <c r="E53" s="385"/>
      <c r="F53" s="385"/>
      <c r="G53" s="385"/>
      <c r="H53" s="385"/>
      <c r="I53" s="385"/>
      <c r="J53" s="385"/>
      <c r="K53" s="385"/>
      <c r="L53" s="385"/>
      <c r="M53" s="385"/>
      <c r="N53" s="385"/>
      <c r="O53" s="385"/>
    </row>
    <row r="54" spans="2:15">
      <c r="B54" s="2"/>
      <c r="C54" s="2"/>
      <c r="D54" s="2"/>
      <c r="E54" s="2"/>
      <c r="F54" s="2"/>
      <c r="G54" s="2"/>
      <c r="H54" s="2"/>
      <c r="I54" s="2"/>
      <c r="J54" s="2"/>
      <c r="K54" s="2"/>
      <c r="L54" s="2"/>
      <c r="M54" s="2"/>
      <c r="N54" s="2"/>
      <c r="O54" s="2"/>
    </row>
    <row r="55" spans="2:15">
      <c r="B55" s="2"/>
      <c r="C55" s="2"/>
      <c r="D55" s="2"/>
      <c r="E55" s="2"/>
      <c r="F55" s="2"/>
      <c r="G55" s="2"/>
      <c r="H55" s="2"/>
      <c r="I55" s="2"/>
      <c r="J55" s="2"/>
      <c r="K55" s="2"/>
      <c r="L55" s="2"/>
      <c r="M55" s="2"/>
      <c r="N55" s="2"/>
      <c r="O55" s="2"/>
    </row>
    <row r="56" spans="2:15">
      <c r="B56" s="2"/>
      <c r="C56" s="2"/>
      <c r="D56" s="2"/>
      <c r="E56" s="2"/>
      <c r="F56" s="2"/>
      <c r="G56" s="2"/>
      <c r="H56" s="2"/>
      <c r="I56" s="2"/>
      <c r="J56" s="2"/>
      <c r="K56" s="2"/>
      <c r="L56" s="2"/>
      <c r="M56" s="2"/>
      <c r="N56" s="2"/>
      <c r="O56" s="2"/>
    </row>
    <row r="57" spans="2:15">
      <c r="B57" s="2"/>
      <c r="C57" s="2"/>
      <c r="D57" s="2"/>
      <c r="E57" s="2"/>
      <c r="F57" s="2"/>
      <c r="G57" s="2"/>
      <c r="H57" s="2"/>
      <c r="I57" s="2"/>
      <c r="J57" s="2"/>
      <c r="K57" s="2"/>
      <c r="L57" s="2"/>
      <c r="M57" s="2"/>
      <c r="N57" s="2"/>
      <c r="O57" s="2"/>
    </row>
    <row r="58" spans="2:15">
      <c r="B58" s="2"/>
      <c r="C58" s="2"/>
      <c r="D58" s="2"/>
      <c r="E58" s="2"/>
      <c r="F58" s="2"/>
      <c r="G58" s="2"/>
      <c r="H58" s="2"/>
      <c r="I58" s="2"/>
      <c r="J58" s="2"/>
      <c r="K58" s="2"/>
      <c r="L58" s="2"/>
      <c r="M58" s="2"/>
      <c r="N58" s="2"/>
      <c r="O58" s="2"/>
    </row>
    <row r="59" spans="2:15">
      <c r="B59" s="2"/>
      <c r="C59" s="2"/>
      <c r="D59" s="2"/>
      <c r="E59" s="2"/>
      <c r="F59" s="2"/>
      <c r="G59" s="2"/>
      <c r="H59" s="2"/>
      <c r="I59" s="2"/>
      <c r="J59" s="2"/>
      <c r="K59" s="2"/>
      <c r="L59" s="2"/>
      <c r="M59" s="2"/>
      <c r="N59" s="2"/>
      <c r="O59" s="2"/>
    </row>
    <row r="60" spans="2:15">
      <c r="B60" s="2"/>
      <c r="C60" s="2"/>
      <c r="D60" s="2"/>
      <c r="E60" s="2"/>
      <c r="F60" s="2"/>
      <c r="G60" s="2"/>
      <c r="H60" s="2"/>
      <c r="I60" s="2"/>
      <c r="J60" s="2"/>
      <c r="K60" s="2"/>
      <c r="L60" s="2"/>
      <c r="M60" s="2"/>
      <c r="N60" s="2"/>
      <c r="O60" s="2"/>
    </row>
    <row r="61" spans="2:15">
      <c r="B61" s="2"/>
      <c r="C61" s="2"/>
      <c r="D61" s="2"/>
      <c r="E61" s="2"/>
      <c r="F61" s="2"/>
      <c r="G61" s="2"/>
      <c r="H61" s="2"/>
      <c r="I61" s="2"/>
      <c r="J61" s="2"/>
      <c r="K61" s="2"/>
      <c r="L61" s="2"/>
      <c r="M61" s="2"/>
      <c r="N61" s="2"/>
      <c r="O61" s="2"/>
    </row>
    <row r="62" spans="2:15">
      <c r="B62" s="2"/>
      <c r="C62" s="2"/>
      <c r="D62" s="2"/>
      <c r="E62" s="2"/>
      <c r="F62" s="2"/>
      <c r="G62" s="2"/>
      <c r="H62" s="2"/>
      <c r="I62" s="2"/>
      <c r="J62" s="2"/>
      <c r="K62" s="2"/>
      <c r="L62" s="2"/>
      <c r="M62" s="2"/>
      <c r="N62" s="2"/>
      <c r="O62" s="2"/>
    </row>
    <row r="63" spans="2:15">
      <c r="B63" s="2"/>
      <c r="C63" s="2"/>
      <c r="D63" s="2"/>
      <c r="E63" s="2"/>
      <c r="F63" s="2"/>
      <c r="G63" s="2"/>
      <c r="H63" s="2"/>
      <c r="I63" s="2"/>
      <c r="J63" s="2"/>
      <c r="K63" s="2"/>
      <c r="L63" s="2"/>
      <c r="M63" s="2"/>
      <c r="N63" s="2"/>
      <c r="O63" s="2"/>
    </row>
    <row r="64" spans="2:15">
      <c r="B64" s="2"/>
      <c r="C64" s="2"/>
      <c r="D64" s="2"/>
      <c r="E64" s="2"/>
      <c r="F64" s="2"/>
      <c r="G64" s="2"/>
      <c r="H64" s="2"/>
      <c r="I64" s="2"/>
      <c r="J64" s="2"/>
      <c r="K64" s="2"/>
      <c r="L64" s="2"/>
      <c r="M64" s="2"/>
      <c r="N64" s="2"/>
      <c r="O64" s="2"/>
    </row>
    <row r="65" spans="2:15">
      <c r="B65" s="2"/>
      <c r="C65" s="2"/>
      <c r="D65" s="2"/>
      <c r="E65" s="2"/>
      <c r="F65" s="2"/>
      <c r="G65" s="2"/>
      <c r="H65" s="2"/>
      <c r="I65" s="2"/>
      <c r="J65" s="2"/>
      <c r="K65" s="2"/>
      <c r="L65" s="2"/>
      <c r="M65" s="2"/>
      <c r="N65" s="2"/>
      <c r="O65" s="2"/>
    </row>
    <row r="66" spans="2:15">
      <c r="B66" s="2"/>
      <c r="C66" s="2"/>
      <c r="D66" s="2"/>
      <c r="E66" s="2"/>
      <c r="F66" s="2"/>
      <c r="G66" s="2"/>
      <c r="H66" s="2"/>
      <c r="I66" s="2"/>
      <c r="J66" s="2"/>
      <c r="K66" s="2"/>
      <c r="L66" s="2"/>
      <c r="M66" s="2"/>
      <c r="N66" s="2"/>
      <c r="O66" s="2"/>
    </row>
    <row r="67" spans="2:15" ht="8" customHeight="1">
      <c r="B67" s="2"/>
      <c r="C67" s="2"/>
      <c r="D67" s="2"/>
      <c r="E67" s="2"/>
      <c r="F67" s="2"/>
      <c r="G67" s="2"/>
      <c r="H67" s="2"/>
      <c r="I67" s="2"/>
      <c r="J67" s="2"/>
      <c r="K67" s="2"/>
      <c r="L67" s="2"/>
      <c r="M67" s="2"/>
      <c r="N67" s="2"/>
      <c r="O67" s="2"/>
    </row>
    <row r="68" spans="2:15" ht="6" customHeight="1"/>
    <row r="69" spans="2:15">
      <c r="B69" s="255" t="str">
        <f>Input!$B6&amp;", "&amp;Input!$B7</f>
        <v>Matthew McKenna, March 26th 2014</v>
      </c>
      <c r="C69" s="255"/>
      <c r="D69" s="255"/>
      <c r="E69" s="255"/>
      <c r="F69" s="255"/>
      <c r="G69" s="255"/>
      <c r="H69" s="255"/>
      <c r="I69" s="255"/>
      <c r="J69" s="255"/>
      <c r="K69" s="255"/>
      <c r="L69" s="255"/>
      <c r="M69" s="255"/>
      <c r="N69" s="255"/>
      <c r="O69" s="255"/>
    </row>
    <row r="70" spans="2:15">
      <c r="B70" s="255"/>
      <c r="C70" s="255"/>
      <c r="D70" s="255"/>
      <c r="E70" s="255"/>
      <c r="F70" s="255"/>
      <c r="G70" s="255"/>
      <c r="H70" s="255"/>
      <c r="I70" s="255"/>
      <c r="J70" s="255"/>
      <c r="K70" s="255"/>
      <c r="L70" s="255"/>
      <c r="M70" s="255"/>
      <c r="N70" s="255"/>
      <c r="O70" s="255"/>
    </row>
  </sheetData>
  <mergeCells count="15">
    <mergeCell ref="B69:O70"/>
    <mergeCell ref="B20:O21"/>
    <mergeCell ref="B22:O30"/>
    <mergeCell ref="B32:O33"/>
    <mergeCell ref="C3:N4"/>
    <mergeCell ref="C7:N8"/>
    <mergeCell ref="B12:O13"/>
    <mergeCell ref="B14:O14"/>
    <mergeCell ref="B16:O17"/>
    <mergeCell ref="B18:O18"/>
    <mergeCell ref="B34:O36"/>
    <mergeCell ref="B38:O39"/>
    <mergeCell ref="B40:O40"/>
    <mergeCell ref="B42:O43"/>
    <mergeCell ref="B44:O53"/>
  </mergeCells>
  <phoneticPr fontId="0" type="noConversion"/>
  <pageMargins left="0.32" right="0.19" top="0.5" bottom="0.5" header="0.5" footer="0.5"/>
  <pageSetup scale="80" orientation="portrait"/>
  <drawing r:id="rId1"/>
  <extLs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enableFormatConditionsCalculation="0"/>
  <dimension ref="C1:W84"/>
  <sheetViews>
    <sheetView view="pageBreakPreview" topLeftCell="A11" zoomScale="60" zoomScaleNormal="75" zoomScalePageLayoutView="75" workbookViewId="0">
      <selection activeCell="E44" sqref="E44:J45"/>
    </sheetView>
  </sheetViews>
  <sheetFormatPr baseColWidth="10" defaultColWidth="8.83203125" defaultRowHeight="12" x14ac:dyDescent="0"/>
  <cols>
    <col min="1" max="2" width="4.5" customWidth="1"/>
    <col min="4" max="5" width="4.5" customWidth="1"/>
    <col min="8" max="11" width="4.5" customWidth="1"/>
    <col min="13" max="16" width="4.5" customWidth="1"/>
    <col min="18" max="19" width="4.5" customWidth="1"/>
    <col min="21" max="22" width="4.5" customWidth="1"/>
  </cols>
  <sheetData>
    <row r="1" spans="3:23" s="69" customFormat="1" ht="12.75" customHeight="1"/>
    <row r="2" spans="3:23" s="69" customFormat="1" ht="12.75" customHeight="1"/>
    <row r="3" spans="3:23" s="69" customFormat="1" ht="12.75" customHeight="1"/>
    <row r="4" spans="3:23" s="69" customFormat="1" ht="12.75" customHeight="1">
      <c r="D4" s="61"/>
      <c r="E4" s="61"/>
      <c r="F4" s="61"/>
      <c r="G4" s="61"/>
      <c r="H4" s="61"/>
      <c r="I4" s="61"/>
      <c r="J4" s="61"/>
      <c r="K4" s="61"/>
      <c r="L4" s="61"/>
      <c r="M4" s="61"/>
      <c r="N4" s="61"/>
      <c r="O4" s="61"/>
      <c r="P4" s="61"/>
      <c r="Q4" s="61"/>
      <c r="R4" s="61"/>
      <c r="S4" s="61"/>
      <c r="T4" s="61"/>
    </row>
    <row r="5" spans="3:23" s="69" customFormat="1" ht="12.75" customHeight="1">
      <c r="C5" s="269" t="str">
        <f>Input!$A9</f>
        <v>Equity Evaluation</v>
      </c>
      <c r="D5" s="269"/>
      <c r="E5" s="269"/>
      <c r="F5" s="269"/>
      <c r="G5" s="269"/>
      <c r="H5" s="269"/>
      <c r="I5" s="269"/>
      <c r="J5" s="269"/>
      <c r="K5" s="269"/>
      <c r="L5" s="269"/>
      <c r="M5" s="269"/>
      <c r="N5" s="269"/>
      <c r="O5" s="269"/>
      <c r="P5" s="269"/>
      <c r="Q5" s="269"/>
      <c r="R5" s="269"/>
      <c r="S5" s="269"/>
      <c r="T5" s="269"/>
      <c r="U5" s="45"/>
      <c r="V5" s="61"/>
      <c r="W5" s="45"/>
    </row>
    <row r="6" spans="3:23" s="69" customFormat="1" ht="12.75" customHeight="1">
      <c r="C6" s="269"/>
      <c r="D6" s="269"/>
      <c r="E6" s="269"/>
      <c r="F6" s="269"/>
      <c r="G6" s="269"/>
      <c r="H6" s="269"/>
      <c r="I6" s="269"/>
      <c r="J6" s="269"/>
      <c r="K6" s="269"/>
      <c r="L6" s="269"/>
      <c r="M6" s="269"/>
      <c r="N6" s="269"/>
      <c r="O6" s="269"/>
      <c r="P6" s="269"/>
      <c r="Q6" s="269"/>
      <c r="R6" s="269"/>
      <c r="S6" s="269"/>
      <c r="T6" s="269"/>
      <c r="U6" s="45"/>
      <c r="V6" s="61"/>
      <c r="W6" s="45"/>
    </row>
    <row r="7" spans="3:23" s="69" customFormat="1" ht="12.75" customHeight="1">
      <c r="C7" s="45"/>
      <c r="D7" s="45"/>
      <c r="E7" s="45"/>
      <c r="F7" s="45"/>
      <c r="G7" s="45"/>
      <c r="H7" s="45"/>
      <c r="I7" s="45"/>
      <c r="J7" s="45"/>
      <c r="K7" s="45"/>
      <c r="L7" s="45"/>
      <c r="M7" s="45"/>
      <c r="N7" s="45"/>
      <c r="O7" s="45"/>
      <c r="P7" s="45"/>
      <c r="Q7" s="45"/>
      <c r="R7" s="45"/>
      <c r="S7" s="45"/>
      <c r="T7" s="45"/>
      <c r="U7" s="45"/>
      <c r="V7" s="45"/>
      <c r="W7" s="45"/>
    </row>
    <row r="8" spans="3:23" s="69" customFormat="1" ht="12.75" customHeight="1">
      <c r="D8" s="27"/>
      <c r="E8" s="27"/>
      <c r="F8" s="27"/>
      <c r="G8" s="27"/>
      <c r="H8" s="27"/>
      <c r="I8" s="27"/>
      <c r="J8" s="27"/>
      <c r="K8" s="27"/>
      <c r="L8" s="27"/>
      <c r="M8" s="27"/>
      <c r="N8" s="27"/>
      <c r="O8" s="27"/>
      <c r="P8" s="27"/>
      <c r="Q8" s="27"/>
      <c r="R8" s="27"/>
      <c r="S8" s="27"/>
      <c r="T8" s="27"/>
      <c r="U8" s="45"/>
      <c r="V8" s="45"/>
      <c r="W8" s="45"/>
    </row>
    <row r="9" spans="3:23" s="69" customFormat="1" ht="12.75" customHeight="1">
      <c r="C9" s="279" t="s">
        <v>14</v>
      </c>
      <c r="D9" s="279"/>
      <c r="E9" s="279"/>
      <c r="F9" s="279"/>
      <c r="G9" s="279"/>
      <c r="H9" s="279"/>
      <c r="I9" s="279"/>
      <c r="J9" s="279"/>
      <c r="K9" s="279"/>
      <c r="L9" s="279"/>
      <c r="M9" s="279"/>
      <c r="N9" s="279"/>
      <c r="O9" s="279"/>
      <c r="P9" s="279"/>
      <c r="Q9" s="279"/>
      <c r="R9" s="279"/>
      <c r="S9" s="279"/>
      <c r="T9" s="279"/>
      <c r="U9" s="44"/>
      <c r="V9" s="27"/>
      <c r="W9" s="44"/>
    </row>
    <row r="10" spans="3:23" s="69" customFormat="1" ht="12.75" customHeight="1">
      <c r="C10" s="279"/>
      <c r="D10" s="279"/>
      <c r="E10" s="279"/>
      <c r="F10" s="279"/>
      <c r="G10" s="279"/>
      <c r="H10" s="279"/>
      <c r="I10" s="279"/>
      <c r="J10" s="279"/>
      <c r="K10" s="279"/>
      <c r="L10" s="279"/>
      <c r="M10" s="279"/>
      <c r="N10" s="279"/>
      <c r="O10" s="279"/>
      <c r="P10" s="279"/>
      <c r="Q10" s="279"/>
      <c r="R10" s="279"/>
      <c r="S10" s="279"/>
      <c r="T10" s="279"/>
      <c r="U10" s="44"/>
      <c r="V10" s="27"/>
      <c r="W10" s="44"/>
    </row>
    <row r="11" spans="3:23" s="69" customFormat="1" ht="12.75" customHeight="1">
      <c r="C11" s="270" t="str">
        <f>Input!$B3</f>
        <v>Edward and Jennifer Lopes</v>
      </c>
      <c r="D11" s="270"/>
      <c r="E11" s="270"/>
      <c r="F11" s="270"/>
      <c r="G11" s="270"/>
      <c r="H11" s="270"/>
      <c r="I11" s="270"/>
      <c r="J11" s="270"/>
      <c r="K11" s="270"/>
      <c r="L11" s="270"/>
      <c r="M11" s="270"/>
      <c r="N11" s="270"/>
      <c r="O11" s="270"/>
      <c r="P11" s="270"/>
      <c r="Q11" s="270"/>
      <c r="R11" s="270"/>
      <c r="S11" s="270"/>
      <c r="T11" s="270"/>
    </row>
    <row r="12" spans="3:23" s="69" customFormat="1" ht="12.75" customHeight="1">
      <c r="C12" s="270"/>
      <c r="D12" s="270"/>
      <c r="E12" s="270"/>
      <c r="F12" s="270"/>
      <c r="G12" s="270"/>
      <c r="H12" s="270"/>
      <c r="I12" s="270"/>
      <c r="J12" s="270"/>
      <c r="K12" s="270"/>
      <c r="L12" s="270"/>
      <c r="M12" s="270"/>
      <c r="N12" s="270"/>
      <c r="O12" s="270"/>
      <c r="P12" s="270"/>
      <c r="Q12" s="270"/>
      <c r="R12" s="270"/>
      <c r="S12" s="270"/>
      <c r="T12" s="270"/>
      <c r="U12" s="47"/>
      <c r="V12" s="59"/>
      <c r="W12" s="47"/>
    </row>
    <row r="13" spans="3:23" s="69" customFormat="1" ht="12.75" customHeight="1">
      <c r="C13" s="60"/>
      <c r="D13" s="60"/>
      <c r="E13" s="60"/>
      <c r="F13" s="60"/>
      <c r="G13" s="60"/>
      <c r="H13" s="60"/>
      <c r="I13" s="60"/>
      <c r="J13" s="60"/>
      <c r="K13" s="60"/>
      <c r="L13" s="60"/>
      <c r="M13" s="60"/>
      <c r="N13" s="60"/>
      <c r="O13" s="60"/>
      <c r="P13" s="60"/>
      <c r="Q13" s="60"/>
      <c r="R13" s="60"/>
      <c r="S13" s="60"/>
      <c r="T13" s="60"/>
      <c r="U13" s="47"/>
      <c r="V13" s="59"/>
      <c r="W13" s="47"/>
    </row>
    <row r="14" spans="3:23" s="69" customFormat="1" ht="12.75" customHeight="1">
      <c r="C14" s="270" t="str">
        <f>Input!$B4&amp;", "&amp;Input!$B5</f>
        <v>2909 Greenfield Road, Glenshaw PA 15116</v>
      </c>
      <c r="D14" s="270"/>
      <c r="E14" s="270"/>
      <c r="F14" s="270"/>
      <c r="G14" s="270"/>
      <c r="H14" s="270"/>
      <c r="I14" s="270"/>
      <c r="J14" s="270"/>
      <c r="K14" s="270"/>
      <c r="L14" s="270"/>
      <c r="M14" s="270"/>
      <c r="N14" s="270"/>
      <c r="O14" s="270"/>
      <c r="P14" s="270"/>
      <c r="Q14" s="270"/>
      <c r="R14" s="270"/>
      <c r="S14" s="270"/>
      <c r="T14" s="270"/>
    </row>
    <row r="15" spans="3:23" s="69" customFormat="1" ht="12.75" customHeight="1">
      <c r="C15" s="270"/>
      <c r="D15" s="270"/>
      <c r="E15" s="270"/>
      <c r="F15" s="270"/>
      <c r="G15" s="270"/>
      <c r="H15" s="270"/>
      <c r="I15" s="270"/>
      <c r="J15" s="270"/>
      <c r="K15" s="270"/>
      <c r="L15" s="270"/>
      <c r="M15" s="270"/>
      <c r="N15" s="270"/>
      <c r="O15" s="270"/>
      <c r="P15" s="270"/>
      <c r="Q15" s="270"/>
      <c r="R15" s="270"/>
      <c r="S15" s="270"/>
      <c r="T15" s="270"/>
      <c r="U15" s="38"/>
      <c r="V15" s="60"/>
      <c r="W15" s="38"/>
    </row>
    <row r="16" spans="3:23" s="69" customFormat="1" ht="12.75" customHeight="1">
      <c r="C16" s="60"/>
      <c r="D16" s="58"/>
      <c r="E16" s="58"/>
      <c r="F16" s="58"/>
      <c r="G16" s="58"/>
      <c r="H16" s="58"/>
      <c r="I16" s="58"/>
      <c r="J16" s="58"/>
      <c r="K16" s="58"/>
      <c r="L16" s="58"/>
      <c r="M16" s="58"/>
      <c r="N16" s="58"/>
      <c r="O16" s="58"/>
      <c r="P16" s="58"/>
      <c r="Q16" s="58"/>
      <c r="R16" s="58"/>
      <c r="S16" s="58"/>
      <c r="T16" s="58"/>
      <c r="U16" s="38"/>
      <c r="V16" s="60"/>
      <c r="W16" s="38"/>
    </row>
    <row r="17" spans="3:23" s="69" customFormat="1" ht="12.75" customHeight="1">
      <c r="C17" s="391" t="s">
        <v>40</v>
      </c>
      <c r="D17" s="298"/>
      <c r="E17" s="298"/>
      <c r="F17" s="298"/>
      <c r="G17" s="298"/>
      <c r="H17" s="298"/>
      <c r="I17" s="298"/>
      <c r="J17" s="298"/>
      <c r="K17" s="298"/>
      <c r="L17" s="298"/>
      <c r="M17" s="298"/>
      <c r="N17" s="298"/>
      <c r="O17" s="298"/>
      <c r="P17" s="298"/>
      <c r="Q17" s="298"/>
      <c r="R17" s="298"/>
      <c r="S17" s="298"/>
      <c r="T17" s="298"/>
      <c r="U17" s="59"/>
    </row>
    <row r="18" spans="3:23" s="69" customFormat="1" ht="12.75" customHeight="1">
      <c r="C18" s="298"/>
      <c r="D18" s="298"/>
      <c r="E18" s="298"/>
      <c r="F18" s="298"/>
      <c r="G18" s="298"/>
      <c r="H18" s="298"/>
      <c r="I18" s="298"/>
      <c r="J18" s="298"/>
      <c r="K18" s="298"/>
      <c r="L18" s="298"/>
      <c r="M18" s="298"/>
      <c r="N18" s="298"/>
      <c r="O18" s="298"/>
      <c r="P18" s="298"/>
      <c r="Q18" s="298"/>
      <c r="R18" s="298"/>
      <c r="S18" s="298"/>
      <c r="T18" s="298"/>
      <c r="U18" s="36"/>
      <c r="V18" s="58"/>
      <c r="W18" s="36"/>
    </row>
    <row r="19" spans="3:23" s="69" customFormat="1" ht="12.75" customHeight="1">
      <c r="C19" s="58"/>
      <c r="D19" s="58"/>
      <c r="E19" s="58"/>
      <c r="F19" s="58"/>
      <c r="G19" s="58"/>
      <c r="H19" s="58"/>
      <c r="I19" s="58"/>
      <c r="J19" s="58"/>
      <c r="K19" s="58"/>
      <c r="L19" s="58"/>
      <c r="M19" s="58"/>
      <c r="N19" s="58"/>
      <c r="O19" s="58"/>
      <c r="P19" s="58"/>
      <c r="Q19" s="58"/>
      <c r="R19" s="58"/>
      <c r="S19" s="58"/>
      <c r="T19" s="58"/>
      <c r="U19" s="36"/>
      <c r="V19" s="58"/>
      <c r="W19" s="36"/>
    </row>
    <row r="20" spans="3:23" s="69" customFormat="1" ht="12.75" customHeight="1">
      <c r="D20" s="36"/>
      <c r="E20" s="36"/>
      <c r="F20" s="36"/>
      <c r="G20" s="36"/>
      <c r="H20" s="36"/>
      <c r="I20" s="36"/>
      <c r="J20" s="36"/>
      <c r="K20" s="36"/>
      <c r="L20" s="36"/>
      <c r="M20" s="36"/>
      <c r="N20" s="36"/>
      <c r="O20" s="36"/>
      <c r="P20" s="36"/>
      <c r="Q20" s="36"/>
      <c r="R20" s="36"/>
      <c r="S20" s="36"/>
      <c r="T20" s="36"/>
      <c r="U20" s="36"/>
    </row>
    <row r="21" spans="3:23" s="69" customFormat="1" ht="12.75" customHeight="1">
      <c r="U21" s="88"/>
      <c r="V21" s="88"/>
    </row>
    <row r="22" spans="3:23" s="69" customFormat="1" ht="12.75" customHeight="1">
      <c r="C22" s="394" t="str">
        <f>Input!$B4&amp;":"</f>
        <v>2909 Greenfield Road:</v>
      </c>
      <c r="D22" s="394"/>
      <c r="E22" s="394"/>
      <c r="F22" s="394"/>
      <c r="G22" s="394"/>
      <c r="H22" s="394"/>
      <c r="I22" s="394"/>
      <c r="J22" s="394"/>
      <c r="K22" s="112"/>
      <c r="L22" s="392" t="s">
        <v>41</v>
      </c>
      <c r="M22" s="392"/>
      <c r="N22" s="392"/>
      <c r="O22" s="392"/>
      <c r="P22" s="88"/>
      <c r="Q22" s="389">
        <f>Input!$B23</f>
        <v>184412</v>
      </c>
      <c r="R22" s="389"/>
      <c r="S22" s="389"/>
      <c r="T22" s="389"/>
      <c r="U22" s="117"/>
      <c r="V22" s="112"/>
      <c r="W22" s="70"/>
    </row>
    <row r="23" spans="3:23" s="69" customFormat="1" ht="12.75" customHeight="1">
      <c r="C23" s="395"/>
      <c r="D23" s="395"/>
      <c r="E23" s="395"/>
      <c r="F23" s="395"/>
      <c r="G23" s="395"/>
      <c r="H23" s="395"/>
      <c r="I23" s="395"/>
      <c r="J23" s="395"/>
      <c r="K23" s="112"/>
      <c r="L23" s="393"/>
      <c r="M23" s="393"/>
      <c r="N23" s="393"/>
      <c r="O23" s="393"/>
      <c r="P23" s="117"/>
      <c r="Q23" s="390"/>
      <c r="R23" s="390"/>
      <c r="S23" s="390"/>
      <c r="T23" s="390"/>
      <c r="U23" s="117"/>
      <c r="V23" s="112"/>
      <c r="W23" s="70"/>
    </row>
    <row r="24" spans="3:23" s="69" customFormat="1" ht="12.75" customHeight="1">
      <c r="C24" s="71"/>
      <c r="D24" s="71"/>
      <c r="E24" s="71"/>
      <c r="F24" s="71"/>
      <c r="G24" s="71"/>
      <c r="H24" s="71"/>
      <c r="I24" s="71"/>
      <c r="J24" s="94"/>
      <c r="K24" s="94"/>
      <c r="L24" s="71"/>
      <c r="M24" s="71"/>
      <c r="N24" s="71"/>
      <c r="O24" s="71"/>
      <c r="P24" s="94"/>
      <c r="Q24" s="58"/>
      <c r="R24" s="58"/>
      <c r="S24" s="58"/>
      <c r="T24" s="58"/>
      <c r="U24" s="112"/>
      <c r="V24" s="112"/>
      <c r="W24" s="58"/>
    </row>
    <row r="25" spans="3:23" s="69" customFormat="1" ht="12.75" customHeight="1">
      <c r="C25" s="71"/>
      <c r="D25" s="59"/>
      <c r="E25" s="59"/>
      <c r="F25" s="59"/>
      <c r="G25" s="59"/>
      <c r="H25" s="72"/>
      <c r="I25" s="72"/>
      <c r="J25" s="88"/>
      <c r="K25" s="118"/>
      <c r="L25" s="392" t="s">
        <v>42</v>
      </c>
      <c r="M25" s="392"/>
      <c r="N25" s="392"/>
      <c r="O25" s="392"/>
      <c r="P25" s="88"/>
      <c r="Q25" s="389">
        <f>Input!$D23</f>
        <v>136100</v>
      </c>
      <c r="R25" s="389"/>
      <c r="S25" s="389"/>
      <c r="T25" s="389"/>
      <c r="U25" s="117"/>
      <c r="V25" s="112"/>
      <c r="W25" s="70"/>
    </row>
    <row r="26" spans="3:23" s="69" customFormat="1" ht="12.75" customHeight="1">
      <c r="C26" s="71"/>
      <c r="D26" s="59"/>
      <c r="E26" s="59"/>
      <c r="F26" s="59"/>
      <c r="G26" s="59"/>
      <c r="H26" s="72"/>
      <c r="I26" s="72"/>
      <c r="J26" s="118"/>
      <c r="K26" s="118"/>
      <c r="L26" s="393"/>
      <c r="M26" s="393"/>
      <c r="N26" s="393"/>
      <c r="O26" s="393"/>
      <c r="P26" s="117"/>
      <c r="Q26" s="390"/>
      <c r="R26" s="390"/>
      <c r="S26" s="390"/>
      <c r="T26" s="390"/>
      <c r="U26" s="117"/>
      <c r="V26" s="112"/>
      <c r="W26" s="70"/>
    </row>
    <row r="27" spans="3:23" s="69" customFormat="1" ht="12.75" customHeight="1">
      <c r="C27" s="71"/>
      <c r="D27" s="47"/>
      <c r="E27" s="47"/>
      <c r="F27" s="47"/>
      <c r="G27" s="47"/>
      <c r="H27" s="72"/>
      <c r="I27" s="72"/>
      <c r="J27" s="73"/>
      <c r="K27" s="73"/>
      <c r="L27" s="73"/>
      <c r="M27" s="73"/>
      <c r="N27" s="73"/>
      <c r="O27" s="71"/>
      <c r="P27" s="94"/>
      <c r="Q27" s="70"/>
      <c r="R27" s="70"/>
      <c r="S27" s="70"/>
      <c r="T27" s="70"/>
      <c r="U27" s="70"/>
      <c r="V27" s="70"/>
      <c r="W27" s="70"/>
    </row>
    <row r="28" spans="3:23" s="69" customFormat="1" ht="12.75" customHeight="1">
      <c r="U28" s="88"/>
    </row>
    <row r="29" spans="3:23" s="69" customFormat="1" ht="12.75" customHeight="1" thickBot="1">
      <c r="U29" s="88"/>
    </row>
    <row r="30" spans="3:23" s="69" customFormat="1" ht="12.75" customHeight="1">
      <c r="D30" s="74"/>
      <c r="E30" s="30"/>
      <c r="F30" s="30"/>
      <c r="G30" s="30"/>
      <c r="H30" s="75"/>
      <c r="I30" s="75"/>
      <c r="J30" s="75"/>
      <c r="K30" s="75"/>
      <c r="L30" s="75"/>
      <c r="M30" s="75"/>
      <c r="N30" s="119"/>
      <c r="O30" s="119"/>
      <c r="P30" s="119"/>
      <c r="Q30" s="119"/>
      <c r="R30" s="119"/>
      <c r="S30" s="120"/>
      <c r="T30" s="15"/>
      <c r="U30" s="15"/>
      <c r="V30" s="15"/>
      <c r="W30" s="15"/>
    </row>
    <row r="31" spans="3:23" s="69" customFormat="1" ht="12.75" customHeight="1">
      <c r="D31" s="127"/>
      <c r="E31" s="296" t="str">
        <f>Input!$A12&amp;":"</f>
        <v>197 Washington Street:</v>
      </c>
      <c r="F31" s="296"/>
      <c r="G31" s="296"/>
      <c r="H31" s="296"/>
      <c r="I31" s="296"/>
      <c r="J31" s="296"/>
      <c r="K31" s="15"/>
      <c r="L31" s="274" t="s">
        <v>43</v>
      </c>
      <c r="M31" s="274"/>
      <c r="N31" s="274"/>
      <c r="O31" s="123"/>
      <c r="P31" s="387">
        <f>Input!$E12</f>
        <v>134000</v>
      </c>
      <c r="Q31" s="387"/>
      <c r="R31" s="387"/>
      <c r="S31" s="77"/>
      <c r="T31" s="15"/>
      <c r="U31" s="15"/>
      <c r="V31" s="15"/>
      <c r="W31" s="15"/>
    </row>
    <row r="32" spans="3:23" s="69" customFormat="1" ht="12.75" customHeight="1">
      <c r="D32" s="76"/>
      <c r="E32" s="297"/>
      <c r="F32" s="297"/>
      <c r="G32" s="297"/>
      <c r="H32" s="297"/>
      <c r="I32" s="297"/>
      <c r="J32" s="297"/>
      <c r="K32" s="15"/>
      <c r="L32" s="274"/>
      <c r="M32" s="274"/>
      <c r="N32" s="274"/>
      <c r="O32" s="15"/>
      <c r="P32" s="388"/>
      <c r="Q32" s="388"/>
      <c r="R32" s="388"/>
      <c r="S32" s="77"/>
      <c r="T32" s="15"/>
      <c r="U32" s="15"/>
      <c r="V32" s="15"/>
      <c r="W32" s="15"/>
    </row>
    <row r="33" spans="3:23" s="69" customFormat="1" ht="12.75" customHeight="1">
      <c r="D33" s="78"/>
      <c r="E33" s="79"/>
      <c r="F33" s="79"/>
      <c r="G33" s="72"/>
      <c r="H33" s="88"/>
      <c r="I33" s="88"/>
      <c r="J33" s="15"/>
      <c r="K33" s="15"/>
      <c r="Q33" s="123"/>
      <c r="R33" s="123"/>
      <c r="S33" s="124"/>
      <c r="T33" s="15"/>
      <c r="U33" s="15"/>
      <c r="V33" s="15"/>
      <c r="W33" s="15"/>
    </row>
    <row r="34" spans="3:23" s="69" customFormat="1" ht="12.75" customHeight="1">
      <c r="D34" s="78"/>
      <c r="E34" s="79"/>
      <c r="F34" s="79"/>
      <c r="G34" s="72"/>
      <c r="H34" s="88"/>
      <c r="I34" s="88"/>
      <c r="J34" s="15"/>
      <c r="K34" s="15"/>
      <c r="L34" s="274" t="s">
        <v>47</v>
      </c>
      <c r="M34" s="274"/>
      <c r="N34" s="274"/>
      <c r="O34" s="123"/>
      <c r="P34" s="387">
        <f>Input!$B24</f>
        <v>102472</v>
      </c>
      <c r="Q34" s="387"/>
      <c r="R34" s="387"/>
      <c r="S34" s="77"/>
      <c r="T34" s="15"/>
      <c r="U34" s="15"/>
      <c r="V34" s="15"/>
      <c r="W34" s="15"/>
    </row>
    <row r="35" spans="3:23" s="69" customFormat="1" ht="12.75" customHeight="1">
      <c r="D35" s="76"/>
      <c r="E35" s="15"/>
      <c r="F35" s="15"/>
      <c r="G35" s="62"/>
      <c r="H35" s="88"/>
      <c r="I35" s="88"/>
      <c r="J35" s="121"/>
      <c r="K35" s="121"/>
      <c r="L35" s="274"/>
      <c r="M35" s="274"/>
      <c r="N35" s="274"/>
      <c r="O35" s="15"/>
      <c r="P35" s="388"/>
      <c r="Q35" s="388"/>
      <c r="R35" s="388"/>
      <c r="S35" s="124"/>
      <c r="T35" s="15"/>
      <c r="U35" s="15"/>
      <c r="V35" s="15"/>
      <c r="W35" s="15"/>
    </row>
    <row r="36" spans="3:23" s="69" customFormat="1" ht="12.75" customHeight="1">
      <c r="D36" s="76"/>
      <c r="E36" s="15"/>
      <c r="F36" s="15"/>
      <c r="G36" s="15"/>
      <c r="H36" s="83"/>
      <c r="I36" s="87"/>
      <c r="J36" s="87"/>
      <c r="K36" s="87"/>
      <c r="Q36" s="122"/>
      <c r="R36" s="122"/>
      <c r="S36" s="128"/>
      <c r="T36" s="15"/>
      <c r="U36" s="15"/>
      <c r="V36" s="15"/>
      <c r="W36" s="15"/>
    </row>
    <row r="37" spans="3:23" s="69" customFormat="1" ht="12.75" customHeight="1">
      <c r="D37" s="76"/>
      <c r="E37" s="15"/>
      <c r="F37" s="15"/>
      <c r="G37" s="15"/>
      <c r="H37" s="83"/>
      <c r="I37" s="87"/>
      <c r="J37" s="87"/>
      <c r="K37" s="87"/>
      <c r="L37" s="386" t="s">
        <v>42</v>
      </c>
      <c r="M37" s="386"/>
      <c r="N37" s="386"/>
      <c r="O37" s="123"/>
      <c r="P37" s="387">
        <f>Input!$D24</f>
        <v>134800</v>
      </c>
      <c r="Q37" s="387"/>
      <c r="R37" s="387"/>
      <c r="S37" s="128"/>
      <c r="T37" s="15"/>
      <c r="U37" s="15"/>
      <c r="V37" s="15"/>
      <c r="W37" s="15"/>
    </row>
    <row r="38" spans="3:23" s="69" customFormat="1" ht="12.75" customHeight="1">
      <c r="D38" s="76"/>
      <c r="E38" s="15"/>
      <c r="F38" s="15"/>
      <c r="G38" s="15"/>
      <c r="H38" s="83"/>
      <c r="I38" s="87"/>
      <c r="J38" s="87"/>
      <c r="K38" s="87"/>
      <c r="L38" s="386"/>
      <c r="M38" s="386"/>
      <c r="N38" s="386"/>
      <c r="O38" s="122"/>
      <c r="P38" s="388"/>
      <c r="Q38" s="388"/>
      <c r="R38" s="388"/>
      <c r="S38" s="128"/>
      <c r="T38" s="15"/>
      <c r="U38" s="15"/>
      <c r="V38" s="15"/>
      <c r="W38" s="15"/>
    </row>
    <row r="39" spans="3:23" s="69" customFormat="1" ht="12.75" customHeight="1" thickBot="1">
      <c r="D39" s="80"/>
      <c r="E39" s="31"/>
      <c r="F39" s="31"/>
      <c r="G39" s="31"/>
      <c r="H39" s="81"/>
      <c r="I39" s="82"/>
      <c r="J39" s="82"/>
      <c r="K39" s="82"/>
      <c r="L39" s="82"/>
      <c r="M39" s="82"/>
      <c r="N39" s="126"/>
      <c r="O39" s="126"/>
      <c r="P39" s="126"/>
      <c r="Q39" s="126"/>
      <c r="R39" s="126"/>
      <c r="S39" s="125"/>
      <c r="T39" s="15"/>
      <c r="U39" s="15"/>
      <c r="V39" s="15"/>
      <c r="W39" s="15"/>
    </row>
    <row r="40" spans="3:23" s="69" customFormat="1" ht="12.75" customHeight="1">
      <c r="D40" s="15"/>
      <c r="E40" s="15"/>
      <c r="F40" s="15"/>
      <c r="G40" s="15"/>
      <c r="H40" s="83"/>
      <c r="I40" s="87"/>
      <c r="J40" s="87"/>
      <c r="K40" s="87"/>
      <c r="L40" s="87"/>
      <c r="M40" s="87"/>
      <c r="N40" s="122"/>
      <c r="O40" s="122"/>
      <c r="P40" s="122"/>
      <c r="Q40" s="122"/>
      <c r="R40" s="122"/>
      <c r="S40" s="122"/>
      <c r="T40" s="15"/>
      <c r="U40" s="15"/>
      <c r="V40" s="15"/>
      <c r="W40" s="15"/>
    </row>
    <row r="41" spans="3:23" s="69" customFormat="1" ht="12.75" customHeight="1">
      <c r="D41" s="15"/>
      <c r="E41" s="15"/>
      <c r="F41" s="15"/>
      <c r="G41" s="15"/>
      <c r="H41" s="83"/>
      <c r="I41" s="87"/>
      <c r="J41" s="87"/>
      <c r="K41" s="87"/>
      <c r="L41" s="87"/>
      <c r="M41" s="87"/>
      <c r="N41" s="122"/>
      <c r="O41" s="122"/>
      <c r="P41" s="122"/>
      <c r="Q41" s="122"/>
      <c r="R41" s="122"/>
      <c r="S41" s="122"/>
      <c r="T41" s="15"/>
      <c r="U41" s="15"/>
      <c r="V41" s="15"/>
      <c r="W41" s="15"/>
    </row>
    <row r="42" spans="3:23" s="69" customFormat="1" ht="12.75" customHeight="1" thickBot="1">
      <c r="D42" s="15"/>
      <c r="E42" s="15"/>
      <c r="F42" s="15"/>
      <c r="G42" s="15"/>
      <c r="H42" s="83"/>
      <c r="I42" s="87"/>
      <c r="J42" s="87"/>
      <c r="K42" s="87"/>
      <c r="L42" s="87"/>
      <c r="M42" s="87"/>
      <c r="N42" s="122"/>
      <c r="O42" s="122"/>
      <c r="P42" s="122"/>
      <c r="Q42" s="122"/>
      <c r="R42" s="122"/>
      <c r="S42" s="122"/>
      <c r="T42" s="15"/>
      <c r="U42" s="15"/>
      <c r="V42" s="15"/>
      <c r="W42" s="15"/>
    </row>
    <row r="43" spans="3:23" s="69" customFormat="1" ht="12.75" customHeight="1">
      <c r="D43" s="74"/>
      <c r="E43" s="30"/>
      <c r="F43" s="30"/>
      <c r="G43" s="30"/>
      <c r="H43" s="75"/>
      <c r="I43" s="75"/>
      <c r="J43" s="75"/>
      <c r="K43" s="75"/>
      <c r="L43" s="75"/>
      <c r="M43" s="75"/>
      <c r="N43" s="119"/>
      <c r="O43" s="119"/>
      <c r="P43" s="119"/>
      <c r="Q43" s="119"/>
      <c r="R43" s="119"/>
      <c r="S43" s="120"/>
      <c r="T43" s="15"/>
      <c r="U43" s="15"/>
      <c r="V43" s="15"/>
      <c r="W43" s="15"/>
    </row>
    <row r="44" spans="3:23" s="69" customFormat="1" ht="12.75" customHeight="1">
      <c r="D44" s="127"/>
      <c r="E44" s="296" t="str">
        <f>Input!$A13&amp;":"</f>
        <v>112 Lammert:</v>
      </c>
      <c r="F44" s="296"/>
      <c r="G44" s="296"/>
      <c r="H44" s="296"/>
      <c r="I44" s="296"/>
      <c r="J44" s="296"/>
      <c r="K44" s="15"/>
      <c r="L44" s="274" t="s">
        <v>43</v>
      </c>
      <c r="M44" s="274"/>
      <c r="N44" s="274"/>
      <c r="O44" s="123"/>
      <c r="P44" s="387">
        <f>Input!$E13</f>
        <v>168000</v>
      </c>
      <c r="Q44" s="387"/>
      <c r="R44" s="387"/>
      <c r="S44" s="77"/>
      <c r="T44" s="15"/>
      <c r="U44" s="15"/>
      <c r="V44" s="15"/>
      <c r="W44" s="15"/>
    </row>
    <row r="45" spans="3:23" s="69" customFormat="1" ht="12.75" customHeight="1">
      <c r="D45" s="76"/>
      <c r="E45" s="297"/>
      <c r="F45" s="297"/>
      <c r="G45" s="297"/>
      <c r="H45" s="297"/>
      <c r="I45" s="297"/>
      <c r="J45" s="297"/>
      <c r="K45" s="15"/>
      <c r="L45" s="274"/>
      <c r="M45" s="274"/>
      <c r="N45" s="274"/>
      <c r="O45" s="15"/>
      <c r="P45" s="388"/>
      <c r="Q45" s="388"/>
      <c r="R45" s="388"/>
      <c r="S45" s="77"/>
      <c r="T45" s="15"/>
      <c r="U45" s="15"/>
      <c r="V45" s="15"/>
      <c r="W45" s="15"/>
    </row>
    <row r="46" spans="3:23" s="69" customFormat="1" ht="12.75" customHeight="1">
      <c r="D46" s="78"/>
      <c r="E46" s="79"/>
      <c r="F46" s="79"/>
      <c r="G46" s="72"/>
      <c r="H46" s="88"/>
      <c r="I46" s="88"/>
      <c r="J46" s="15"/>
      <c r="K46" s="15"/>
      <c r="Q46" s="123"/>
      <c r="R46" s="123"/>
      <c r="S46" s="124"/>
      <c r="T46" s="15"/>
      <c r="U46" s="15"/>
      <c r="V46" s="15"/>
      <c r="W46" s="15"/>
    </row>
    <row r="47" spans="3:23" s="69" customFormat="1" ht="12.75" customHeight="1">
      <c r="C47" s="88"/>
      <c r="D47" s="78"/>
      <c r="E47" s="79"/>
      <c r="F47" s="79"/>
      <c r="G47" s="72"/>
      <c r="H47" s="88"/>
      <c r="I47" s="88"/>
      <c r="J47" s="15"/>
      <c r="K47" s="15"/>
      <c r="L47" s="274" t="s">
        <v>47</v>
      </c>
      <c r="M47" s="274"/>
      <c r="N47" s="274"/>
      <c r="O47" s="123"/>
      <c r="P47" s="387">
        <f>Input!$B25</f>
        <v>194891</v>
      </c>
      <c r="Q47" s="387"/>
      <c r="R47" s="387"/>
      <c r="S47" s="77"/>
      <c r="T47" s="15"/>
      <c r="U47" s="15"/>
      <c r="V47" s="15"/>
      <c r="W47" s="15"/>
    </row>
    <row r="48" spans="3:23" s="69" customFormat="1" ht="12.75" customHeight="1">
      <c r="C48" s="88"/>
      <c r="D48" s="76"/>
      <c r="E48" s="15"/>
      <c r="F48" s="15"/>
      <c r="G48" s="62"/>
      <c r="H48" s="88"/>
      <c r="I48" s="88"/>
      <c r="J48" s="121"/>
      <c r="K48" s="121"/>
      <c r="L48" s="274"/>
      <c r="M48" s="274"/>
      <c r="N48" s="274"/>
      <c r="O48" s="15"/>
      <c r="P48" s="388"/>
      <c r="Q48" s="388"/>
      <c r="R48" s="388"/>
      <c r="S48" s="124"/>
      <c r="T48" s="15"/>
      <c r="U48" s="15"/>
      <c r="V48" s="15"/>
      <c r="W48" s="15"/>
    </row>
    <row r="49" spans="3:23" s="69" customFormat="1" ht="12.75" customHeight="1">
      <c r="C49" s="15"/>
      <c r="D49" s="76"/>
      <c r="E49" s="15"/>
      <c r="F49" s="15"/>
      <c r="G49" s="15"/>
      <c r="H49" s="83"/>
      <c r="I49" s="87"/>
      <c r="J49" s="87"/>
      <c r="K49" s="87"/>
      <c r="Q49" s="122"/>
      <c r="R49" s="122"/>
      <c r="S49" s="128"/>
      <c r="T49" s="85"/>
      <c r="U49" s="85"/>
      <c r="V49" s="85"/>
      <c r="W49" s="85"/>
    </row>
    <row r="50" spans="3:23" s="69" customFormat="1" ht="12.75" customHeight="1">
      <c r="C50" s="79"/>
      <c r="D50" s="76"/>
      <c r="E50" s="15"/>
      <c r="F50" s="15"/>
      <c r="G50" s="15"/>
      <c r="H50" s="83"/>
      <c r="I50" s="87"/>
      <c r="J50" s="87"/>
      <c r="K50" s="87"/>
      <c r="L50" s="386" t="s">
        <v>42</v>
      </c>
      <c r="M50" s="386"/>
      <c r="N50" s="386"/>
      <c r="O50" s="123"/>
      <c r="P50" s="387">
        <f>Input!$D25</f>
        <v>170100</v>
      </c>
      <c r="Q50" s="387"/>
      <c r="R50" s="387"/>
      <c r="S50" s="128"/>
      <c r="T50" s="86"/>
      <c r="U50" s="86"/>
      <c r="V50" s="86"/>
      <c r="W50" s="86"/>
    </row>
    <row r="51" spans="3:23" s="69" customFormat="1" ht="12.75" customHeight="1">
      <c r="C51" s="15"/>
      <c r="D51" s="76"/>
      <c r="E51" s="15"/>
      <c r="F51" s="15"/>
      <c r="G51" s="15"/>
      <c r="H51" s="83"/>
      <c r="I51" s="87"/>
      <c r="J51" s="87"/>
      <c r="K51" s="87"/>
      <c r="L51" s="386"/>
      <c r="M51" s="386"/>
      <c r="N51" s="386"/>
      <c r="O51" s="122"/>
      <c r="P51" s="388"/>
      <c r="Q51" s="388"/>
      <c r="R51" s="388"/>
      <c r="S51" s="128"/>
      <c r="T51" s="86"/>
      <c r="U51" s="86"/>
      <c r="V51" s="86"/>
      <c r="W51" s="86"/>
    </row>
    <row r="52" spans="3:23" s="69" customFormat="1" ht="12.75" customHeight="1" thickBot="1">
      <c r="C52" s="15"/>
      <c r="D52" s="80"/>
      <c r="E52" s="31"/>
      <c r="F52" s="31"/>
      <c r="G52" s="31"/>
      <c r="H52" s="81"/>
      <c r="I52" s="82"/>
      <c r="J52" s="82"/>
      <c r="K52" s="82"/>
      <c r="L52" s="82"/>
      <c r="M52" s="82"/>
      <c r="N52" s="126"/>
      <c r="O52" s="126"/>
      <c r="P52" s="126"/>
      <c r="Q52" s="126"/>
      <c r="R52" s="126"/>
      <c r="S52" s="125"/>
      <c r="T52" s="86"/>
      <c r="U52" s="86"/>
      <c r="V52" s="86"/>
      <c r="W52" s="86"/>
    </row>
    <row r="53" spans="3:23" s="69" customFormat="1" ht="12.75" customHeight="1">
      <c r="C53" s="79"/>
      <c r="D53" s="79"/>
      <c r="E53" s="79"/>
      <c r="F53" s="72"/>
      <c r="G53" s="15"/>
      <c r="H53" s="15"/>
      <c r="I53" s="15"/>
      <c r="J53" s="15"/>
      <c r="K53" s="115"/>
      <c r="L53" s="15"/>
      <c r="M53" s="123"/>
      <c r="N53" s="123"/>
      <c r="O53" s="123"/>
      <c r="P53" s="123"/>
      <c r="Q53" s="123"/>
      <c r="R53" s="86"/>
      <c r="S53" s="86"/>
      <c r="T53" s="86"/>
      <c r="U53" s="86"/>
      <c r="V53" s="86"/>
      <c r="W53" s="86"/>
    </row>
    <row r="54" spans="3:23" s="69" customFormat="1" ht="12.75" customHeight="1">
      <c r="C54" s="79"/>
      <c r="D54" s="79"/>
      <c r="E54" s="79"/>
      <c r="F54" s="72"/>
      <c r="G54" s="15"/>
      <c r="H54" s="15"/>
      <c r="I54" s="15"/>
      <c r="J54" s="15"/>
      <c r="K54" s="15"/>
      <c r="L54" s="15"/>
      <c r="M54" s="15"/>
      <c r="N54" s="15"/>
      <c r="O54" s="15"/>
      <c r="P54" s="15"/>
      <c r="Q54" s="15"/>
      <c r="R54" s="86"/>
      <c r="S54" s="86"/>
      <c r="T54" s="86"/>
      <c r="U54" s="86"/>
      <c r="V54" s="86"/>
      <c r="W54" s="86"/>
    </row>
    <row r="55" spans="3:23" s="69" customFormat="1" ht="12.75" customHeight="1" thickBot="1">
      <c r="C55" s="15"/>
      <c r="D55" s="15"/>
      <c r="E55" s="15"/>
      <c r="F55" s="62"/>
      <c r="G55" s="121"/>
      <c r="H55" s="121"/>
      <c r="I55" s="121"/>
      <c r="J55" s="121"/>
      <c r="K55" s="116"/>
      <c r="L55" s="15"/>
      <c r="M55" s="123"/>
      <c r="N55" s="123"/>
      <c r="O55" s="123"/>
      <c r="P55" s="123"/>
      <c r="Q55" s="123"/>
      <c r="R55" s="86"/>
      <c r="S55" s="86"/>
      <c r="T55" s="86"/>
      <c r="U55" s="86"/>
      <c r="V55" s="86"/>
      <c r="W55" s="86"/>
    </row>
    <row r="56" spans="3:23" s="69" customFormat="1" ht="12.75" customHeight="1">
      <c r="C56" s="88"/>
      <c r="D56" s="74"/>
      <c r="E56" s="30"/>
      <c r="F56" s="30"/>
      <c r="G56" s="30"/>
      <c r="H56" s="75"/>
      <c r="I56" s="75"/>
      <c r="J56" s="75"/>
      <c r="K56" s="75"/>
      <c r="L56" s="75"/>
      <c r="M56" s="75"/>
      <c r="N56" s="119"/>
      <c r="O56" s="119"/>
      <c r="P56" s="119"/>
      <c r="Q56" s="119"/>
      <c r="R56" s="119"/>
      <c r="S56" s="120"/>
      <c r="T56" s="86"/>
      <c r="U56" s="86"/>
      <c r="V56" s="86"/>
      <c r="W56" s="86"/>
    </row>
    <row r="57" spans="3:23" s="69" customFormat="1" ht="12.75" customHeight="1">
      <c r="C57" s="88"/>
      <c r="D57" s="127"/>
      <c r="E57" s="296" t="str">
        <f>Input!$A14&amp;":"</f>
        <v>1509 CLINTON ROAD:</v>
      </c>
      <c r="F57" s="296"/>
      <c r="G57" s="296"/>
      <c r="H57" s="296"/>
      <c r="I57" s="296"/>
      <c r="J57" s="296"/>
      <c r="K57" s="15"/>
      <c r="L57" s="274" t="s">
        <v>43</v>
      </c>
      <c r="M57" s="274"/>
      <c r="N57" s="274"/>
      <c r="O57" s="123"/>
      <c r="P57" s="387">
        <f>Input!$E14</f>
        <v>165000</v>
      </c>
      <c r="Q57" s="387"/>
      <c r="R57" s="387"/>
      <c r="S57" s="77"/>
      <c r="T57" s="86"/>
      <c r="U57" s="86"/>
      <c r="V57" s="86"/>
      <c r="W57" s="86"/>
    </row>
    <row r="58" spans="3:23" s="69" customFormat="1" ht="12.75" customHeight="1">
      <c r="C58" s="88"/>
      <c r="D58" s="76"/>
      <c r="E58" s="297"/>
      <c r="F58" s="297"/>
      <c r="G58" s="297"/>
      <c r="H58" s="297"/>
      <c r="I58" s="297"/>
      <c r="J58" s="297"/>
      <c r="K58" s="15"/>
      <c r="L58" s="274"/>
      <c r="M58" s="274"/>
      <c r="N58" s="274"/>
      <c r="O58" s="15"/>
      <c r="P58" s="388"/>
      <c r="Q58" s="388"/>
      <c r="R58" s="388"/>
      <c r="S58" s="77"/>
      <c r="T58" s="86"/>
      <c r="U58" s="86"/>
      <c r="V58" s="86"/>
      <c r="W58" s="86"/>
    </row>
    <row r="59" spans="3:23" s="69" customFormat="1" ht="12.75" customHeight="1">
      <c r="C59" s="88"/>
      <c r="D59" s="78"/>
      <c r="E59" s="79"/>
      <c r="F59" s="79"/>
      <c r="G59" s="72"/>
      <c r="H59" s="88"/>
      <c r="I59" s="88"/>
      <c r="J59" s="15"/>
      <c r="K59" s="15"/>
      <c r="Q59" s="123"/>
      <c r="R59" s="123"/>
      <c r="S59" s="124"/>
      <c r="T59" s="86"/>
      <c r="U59" s="86"/>
      <c r="V59" s="86"/>
      <c r="W59" s="86"/>
    </row>
    <row r="60" spans="3:23" s="69" customFormat="1" ht="12.75" customHeight="1">
      <c r="C60" s="88"/>
      <c r="D60" s="78"/>
      <c r="E60" s="79"/>
      <c r="F60" s="79"/>
      <c r="G60" s="72"/>
      <c r="H60" s="88"/>
      <c r="I60" s="88"/>
      <c r="J60" s="15"/>
      <c r="K60" s="15"/>
      <c r="L60" s="274" t="s">
        <v>47</v>
      </c>
      <c r="M60" s="274"/>
      <c r="N60" s="274"/>
      <c r="O60" s="123"/>
      <c r="P60" s="387">
        <f>Input!$B26</f>
        <v>116093</v>
      </c>
      <c r="Q60" s="387"/>
      <c r="R60" s="387"/>
      <c r="S60" s="77"/>
    </row>
    <row r="61" spans="3:23" s="69" customFormat="1" ht="12.75" customHeight="1">
      <c r="C61" s="87"/>
      <c r="D61" s="76"/>
      <c r="E61" s="15"/>
      <c r="F61" s="15"/>
      <c r="G61" s="62"/>
      <c r="H61" s="88"/>
      <c r="I61" s="88"/>
      <c r="J61" s="121"/>
      <c r="K61" s="121"/>
      <c r="L61" s="274"/>
      <c r="M61" s="274"/>
      <c r="N61" s="274"/>
      <c r="O61" s="15"/>
      <c r="P61" s="388"/>
      <c r="Q61" s="388"/>
      <c r="R61" s="388"/>
      <c r="S61" s="124"/>
      <c r="T61" s="87"/>
      <c r="U61" s="87"/>
      <c r="V61" s="87"/>
      <c r="W61" s="87"/>
    </row>
    <row r="62" spans="3:23" s="69" customFormat="1" ht="12.75" customHeight="1">
      <c r="C62" s="15"/>
      <c r="D62" s="76"/>
      <c r="E62" s="15"/>
      <c r="F62" s="15"/>
      <c r="G62" s="15"/>
      <c r="H62" s="83"/>
      <c r="I62" s="87"/>
      <c r="J62" s="87"/>
      <c r="K62" s="87"/>
      <c r="Q62" s="122"/>
      <c r="R62" s="122"/>
      <c r="S62" s="128"/>
      <c r="T62" s="87"/>
      <c r="U62" s="87"/>
      <c r="V62" s="87"/>
      <c r="W62" s="87"/>
    </row>
    <row r="63" spans="3:23" s="69" customFormat="1" ht="12.75" customHeight="1">
      <c r="C63" s="15"/>
      <c r="D63" s="76"/>
      <c r="E63" s="15"/>
      <c r="F63" s="15"/>
      <c r="G63" s="15"/>
      <c r="H63" s="83"/>
      <c r="I63" s="87"/>
      <c r="J63" s="87"/>
      <c r="K63" s="87"/>
      <c r="L63" s="386" t="s">
        <v>42</v>
      </c>
      <c r="M63" s="386"/>
      <c r="N63" s="386"/>
      <c r="O63" s="123"/>
      <c r="P63" s="387">
        <f>Input!$D26</f>
        <v>146200</v>
      </c>
      <c r="Q63" s="387"/>
      <c r="R63" s="387"/>
      <c r="S63" s="128"/>
      <c r="T63" s="87"/>
      <c r="U63" s="87"/>
      <c r="V63" s="87"/>
      <c r="W63" s="87"/>
    </row>
    <row r="64" spans="3:23" s="69" customFormat="1" ht="12.75" customHeight="1">
      <c r="C64" s="79"/>
      <c r="D64" s="76"/>
      <c r="E64" s="15"/>
      <c r="F64" s="15"/>
      <c r="G64" s="15"/>
      <c r="H64" s="83"/>
      <c r="I64" s="87"/>
      <c r="J64" s="87"/>
      <c r="K64" s="87"/>
      <c r="L64" s="386"/>
      <c r="M64" s="386"/>
      <c r="N64" s="386"/>
      <c r="O64" s="122"/>
      <c r="P64" s="388"/>
      <c r="Q64" s="388"/>
      <c r="R64" s="388"/>
      <c r="S64" s="128"/>
      <c r="T64" s="87"/>
      <c r="U64" s="87"/>
      <c r="V64" s="87"/>
      <c r="W64" s="87"/>
    </row>
    <row r="65" spans="3:23" s="69" customFormat="1" ht="12.75" customHeight="1" thickBot="1">
      <c r="C65" s="79"/>
      <c r="D65" s="80"/>
      <c r="E65" s="31"/>
      <c r="F65" s="31"/>
      <c r="G65" s="31"/>
      <c r="H65" s="81"/>
      <c r="I65" s="82"/>
      <c r="J65" s="82"/>
      <c r="K65" s="82"/>
      <c r="L65" s="82"/>
      <c r="M65" s="82"/>
      <c r="N65" s="126"/>
      <c r="O65" s="126"/>
      <c r="P65" s="126"/>
      <c r="Q65" s="126"/>
      <c r="R65" s="126"/>
      <c r="S65" s="125"/>
      <c r="T65" s="87"/>
      <c r="U65" s="87"/>
      <c r="V65" s="87"/>
      <c r="W65" s="87"/>
    </row>
    <row r="66" spans="3:23" s="69" customFormat="1" ht="12.75" customHeight="1">
      <c r="C66" s="15"/>
      <c r="D66" s="15"/>
      <c r="E66" s="15"/>
      <c r="F66" s="62"/>
      <c r="G66" s="121"/>
      <c r="H66" s="121"/>
      <c r="I66" s="121"/>
      <c r="J66" s="121"/>
      <c r="K66" s="116"/>
      <c r="L66" s="15"/>
      <c r="M66" s="123"/>
      <c r="N66" s="123"/>
      <c r="O66" s="123"/>
      <c r="P66" s="123"/>
      <c r="Q66" s="123"/>
      <c r="R66" s="87"/>
      <c r="S66" s="87"/>
      <c r="T66" s="87"/>
      <c r="U66" s="87"/>
      <c r="V66" s="87"/>
      <c r="W66" s="87"/>
    </row>
    <row r="67" spans="3:23" s="69" customFormat="1" ht="12.75" customHeight="1">
      <c r="C67" s="88"/>
      <c r="D67" s="88"/>
      <c r="E67" s="88"/>
      <c r="F67" s="88"/>
      <c r="G67" s="88"/>
      <c r="H67" s="88"/>
      <c r="I67" s="88"/>
      <c r="J67" s="88"/>
      <c r="K67" s="88"/>
      <c r="L67" s="88"/>
      <c r="M67" s="88"/>
      <c r="N67" s="88"/>
      <c r="O67" s="88"/>
      <c r="P67" s="88"/>
      <c r="Q67" s="88"/>
      <c r="R67" s="87"/>
      <c r="S67" s="87"/>
      <c r="T67" s="87"/>
      <c r="U67" s="87"/>
      <c r="V67" s="87"/>
      <c r="W67" s="87"/>
    </row>
    <row r="68" spans="3:23" s="69" customFormat="1" ht="12.75" customHeight="1">
      <c r="C68" s="88"/>
      <c r="D68" s="88"/>
      <c r="E68" s="88"/>
      <c r="F68" s="87"/>
      <c r="G68" s="87"/>
      <c r="H68" s="87"/>
      <c r="I68" s="87"/>
      <c r="J68" s="87"/>
      <c r="K68" s="87"/>
      <c r="L68" s="87"/>
      <c r="M68" s="87"/>
      <c r="N68" s="87"/>
      <c r="O68" s="87"/>
      <c r="P68" s="87"/>
      <c r="Q68" s="87"/>
      <c r="R68" s="87"/>
      <c r="S68" s="87"/>
      <c r="T68" s="87"/>
      <c r="U68" s="87"/>
      <c r="V68" s="87"/>
      <c r="W68" s="87"/>
    </row>
    <row r="69" spans="3:23" s="69" customFormat="1" ht="12.75" customHeight="1">
      <c r="F69" s="87"/>
      <c r="G69" s="87"/>
      <c r="H69" s="87"/>
      <c r="I69" s="87"/>
      <c r="J69" s="87"/>
      <c r="K69" s="87"/>
      <c r="L69" s="87"/>
      <c r="M69" s="87"/>
      <c r="N69" s="87"/>
      <c r="O69" s="87"/>
      <c r="P69" s="87"/>
      <c r="Q69" s="87"/>
      <c r="R69" s="87"/>
      <c r="S69" s="87"/>
      <c r="T69" s="87"/>
      <c r="U69" s="87"/>
      <c r="V69" s="87"/>
      <c r="W69" s="87"/>
    </row>
    <row r="70" spans="3:23" s="69" customFormat="1" ht="12.75" customHeight="1">
      <c r="C70" s="325" t="str">
        <f>Input!$B6&amp;", "&amp;Input!$B7</f>
        <v>Matthew McKenna, March 26th 2014</v>
      </c>
      <c r="D70" s="325"/>
      <c r="E70" s="325"/>
      <c r="F70" s="325"/>
      <c r="G70" s="325"/>
      <c r="H70" s="325"/>
      <c r="I70" s="325"/>
      <c r="J70" s="325"/>
      <c r="K70" s="325"/>
      <c r="L70" s="325"/>
      <c r="M70" s="325"/>
      <c r="N70" s="325"/>
      <c r="O70" s="325"/>
      <c r="P70" s="325"/>
      <c r="Q70" s="325"/>
      <c r="R70" s="325"/>
      <c r="S70" s="325"/>
      <c r="T70" s="325"/>
    </row>
    <row r="71" spans="3:23" s="69" customFormat="1" ht="12.75" customHeight="1">
      <c r="C71" s="325"/>
      <c r="D71" s="325"/>
      <c r="E71" s="325"/>
      <c r="F71" s="325"/>
      <c r="G71" s="325"/>
      <c r="H71" s="325"/>
      <c r="I71" s="325"/>
      <c r="J71" s="325"/>
      <c r="K71" s="325"/>
      <c r="L71" s="325"/>
      <c r="M71" s="325"/>
      <c r="N71" s="325"/>
      <c r="O71" s="325"/>
      <c r="P71" s="325"/>
      <c r="Q71" s="325"/>
      <c r="R71" s="325"/>
      <c r="S71" s="325"/>
      <c r="T71" s="325"/>
      <c r="U71" s="50"/>
    </row>
    <row r="72" spans="3:23" s="69" customFormat="1" ht="12.75" customHeight="1">
      <c r="C72" s="84"/>
      <c r="D72" s="84"/>
      <c r="E72" s="84"/>
      <c r="F72" s="84"/>
      <c r="G72" s="84"/>
      <c r="H72" s="84"/>
      <c r="I72" s="84"/>
      <c r="J72" s="84"/>
      <c r="K72" s="84"/>
      <c r="L72" s="84"/>
      <c r="M72" s="84"/>
      <c r="N72" s="84"/>
      <c r="O72" s="84"/>
      <c r="P72" s="84"/>
      <c r="Q72" s="84"/>
      <c r="R72" s="84"/>
      <c r="S72" s="84"/>
      <c r="T72" s="84"/>
      <c r="U72" s="50"/>
      <c r="V72" s="84"/>
      <c r="W72" s="50"/>
    </row>
    <row r="73" spans="3:23" s="69" customFormat="1" ht="12.75" customHeight="1">
      <c r="W73" s="50"/>
    </row>
    <row r="74" spans="3:23" ht="12.75" customHeight="1"/>
    <row r="75" spans="3:23" ht="12.75" customHeight="1"/>
    <row r="76" spans="3:23" ht="12.75" customHeight="1"/>
    <row r="77" spans="3:23" ht="12.75" customHeight="1"/>
    <row r="78" spans="3:23" ht="12.75" customHeight="1"/>
    <row r="79" spans="3:23" ht="12.75" customHeight="1"/>
    <row r="80" spans="3:23" ht="12.75" customHeight="1"/>
    <row r="81" ht="12.75" customHeight="1"/>
    <row r="82" ht="12.75" customHeight="1"/>
    <row r="83" ht="12.75" customHeight="1"/>
    <row r="84" ht="12.75" customHeight="1"/>
  </sheetData>
  <mergeCells count="32">
    <mergeCell ref="E44:J45"/>
    <mergeCell ref="L44:N45"/>
    <mergeCell ref="P44:R45"/>
    <mergeCell ref="L47:N48"/>
    <mergeCell ref="P47:R48"/>
    <mergeCell ref="Q22:T23"/>
    <mergeCell ref="Q25:T26"/>
    <mergeCell ref="E31:J32"/>
    <mergeCell ref="L31:N32"/>
    <mergeCell ref="C5:T6"/>
    <mergeCell ref="C9:T10"/>
    <mergeCell ref="C11:T12"/>
    <mergeCell ref="C14:T15"/>
    <mergeCell ref="C17:T18"/>
    <mergeCell ref="L22:O23"/>
    <mergeCell ref="L25:O26"/>
    <mergeCell ref="C22:J23"/>
    <mergeCell ref="L50:N51"/>
    <mergeCell ref="P50:R51"/>
    <mergeCell ref="P31:R32"/>
    <mergeCell ref="P34:R35"/>
    <mergeCell ref="P37:R38"/>
    <mergeCell ref="L34:N35"/>
    <mergeCell ref="L37:N38"/>
    <mergeCell ref="C70:T71"/>
    <mergeCell ref="L63:N64"/>
    <mergeCell ref="P63:R64"/>
    <mergeCell ref="E57:J58"/>
    <mergeCell ref="L57:N58"/>
    <mergeCell ref="P57:R58"/>
    <mergeCell ref="L60:N61"/>
    <mergeCell ref="P60:R61"/>
  </mergeCells>
  <phoneticPr fontId="0" type="noConversion"/>
  <printOptions horizontalCentered="1" verticalCentered="1"/>
  <pageMargins left="0.32" right="0.19" top="0.5" bottom="0.51" header="0.5" footer="0.5"/>
  <pageSetup scale="80" orientation="portrait"/>
  <headerFooter alignWithMargins="0"/>
  <drawing r:id="rId1"/>
  <extLst>
    <ext xmlns:mx="http://schemas.microsoft.com/office/mac/excel/2008/main" uri="{64002731-A6B0-56B0-2670-7721B7C09600}">
      <mx:PLV Mode="0" OnePage="0" WScale="0"/>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enableFormatConditionsCalculation="0"/>
  <dimension ref="A1:AM72"/>
  <sheetViews>
    <sheetView view="pageLayout" topLeftCell="A46" zoomScaleNormal="75" zoomScaleSheetLayoutView="75" zoomScalePageLayoutView="75" workbookViewId="0">
      <selection activeCell="Z59" sqref="Z59"/>
    </sheetView>
  </sheetViews>
  <sheetFormatPr baseColWidth="10" defaultColWidth="8.83203125" defaultRowHeight="12" x14ac:dyDescent="0"/>
  <cols>
    <col min="1" max="2" width="4.5" customWidth="1"/>
    <col min="4" max="5" width="4.5" customWidth="1"/>
    <col min="8" max="11" width="4.5" customWidth="1"/>
    <col min="13" max="16" width="4.5" customWidth="1"/>
    <col min="18" max="19" width="4.5" customWidth="1"/>
    <col min="21" max="22" width="4.5" customWidth="1"/>
  </cols>
  <sheetData>
    <row r="1" spans="2:39" s="69" customFormat="1" ht="12.75" customHeight="1"/>
    <row r="2" spans="2:39" s="69" customFormat="1" ht="12.75" customHeight="1"/>
    <row r="3" spans="2:39" s="69" customFormat="1" ht="12.75" customHeight="1"/>
    <row r="4" spans="2:39" s="69" customFormat="1" ht="12.75" customHeight="1"/>
    <row r="5" spans="2:39" s="69" customFormat="1" ht="12.75" customHeight="1">
      <c r="C5" s="269" t="str">
        <f>Input!$A9</f>
        <v>Equity Evaluation</v>
      </c>
      <c r="D5" s="269"/>
      <c r="E5" s="269"/>
      <c r="F5" s="269"/>
      <c r="G5" s="269"/>
      <c r="H5" s="269"/>
      <c r="I5" s="269"/>
      <c r="J5" s="269"/>
      <c r="K5" s="269"/>
      <c r="L5" s="269"/>
      <c r="M5" s="269"/>
      <c r="N5" s="269"/>
      <c r="O5" s="269"/>
      <c r="P5" s="269"/>
      <c r="Q5" s="269"/>
      <c r="R5" s="269"/>
      <c r="S5" s="269"/>
      <c r="T5" s="269"/>
    </row>
    <row r="6" spans="2:39" s="69" customFormat="1" ht="12.75" customHeight="1">
      <c r="B6" s="61"/>
      <c r="C6" s="269"/>
      <c r="D6" s="269"/>
      <c r="E6" s="269"/>
      <c r="F6" s="269"/>
      <c r="G6" s="269"/>
      <c r="H6" s="269"/>
      <c r="I6" s="269"/>
      <c r="J6" s="269"/>
      <c r="K6" s="269"/>
      <c r="L6" s="269"/>
      <c r="M6" s="269"/>
      <c r="N6" s="269"/>
      <c r="O6" s="269"/>
      <c r="P6" s="269"/>
      <c r="Q6" s="269"/>
      <c r="R6" s="269"/>
      <c r="S6" s="269"/>
      <c r="T6" s="269"/>
    </row>
    <row r="7" spans="2:39" s="69" customFormat="1" ht="12.75" customHeight="1">
      <c r="B7" s="45"/>
      <c r="C7" s="45"/>
      <c r="D7" s="45"/>
      <c r="E7" s="45"/>
      <c r="F7" s="45"/>
      <c r="G7" s="45"/>
      <c r="H7" s="45"/>
      <c r="I7" s="45"/>
      <c r="J7" s="45"/>
      <c r="K7" s="45"/>
      <c r="L7" s="45"/>
      <c r="M7" s="45"/>
    </row>
    <row r="8" spans="2:39" s="69" customFormat="1" ht="12.75" customHeight="1">
      <c r="B8" s="45"/>
      <c r="C8" s="45"/>
      <c r="D8" s="45"/>
      <c r="E8" s="45"/>
      <c r="F8" s="45"/>
      <c r="G8" s="45"/>
      <c r="H8" s="45"/>
      <c r="I8" s="45"/>
      <c r="J8" s="45"/>
      <c r="K8" s="45"/>
      <c r="L8" s="45"/>
      <c r="M8" s="45"/>
    </row>
    <row r="9" spans="2:39" s="69" customFormat="1" ht="12.75" customHeight="1">
      <c r="C9" s="391" t="s">
        <v>40</v>
      </c>
      <c r="D9" s="391"/>
      <c r="E9" s="391"/>
      <c r="F9" s="391"/>
      <c r="G9" s="391"/>
      <c r="H9" s="391"/>
      <c r="I9" s="391"/>
      <c r="J9" s="391"/>
      <c r="K9" s="391"/>
      <c r="L9" s="391"/>
      <c r="M9" s="391"/>
      <c r="N9" s="391"/>
      <c r="O9" s="391"/>
      <c r="P9" s="391"/>
      <c r="Q9" s="391"/>
      <c r="R9" s="391"/>
      <c r="S9" s="391"/>
      <c r="T9" s="391"/>
    </row>
    <row r="10" spans="2:39" s="69" customFormat="1" ht="12.75" customHeight="1">
      <c r="B10" s="129"/>
      <c r="C10" s="391"/>
      <c r="D10" s="391"/>
      <c r="E10" s="391"/>
      <c r="F10" s="391"/>
      <c r="G10" s="391"/>
      <c r="H10" s="391"/>
      <c r="I10" s="391"/>
      <c r="J10" s="391"/>
      <c r="K10" s="391"/>
      <c r="L10" s="391"/>
      <c r="M10" s="391"/>
      <c r="N10" s="391"/>
      <c r="O10" s="391"/>
      <c r="P10" s="391"/>
      <c r="Q10" s="391"/>
      <c r="R10" s="391"/>
      <c r="S10" s="391"/>
      <c r="T10" s="391"/>
    </row>
    <row r="11" spans="2:39" s="69" customFormat="1" ht="12.75" customHeight="1"/>
    <row r="12" spans="2:39" s="69" customFormat="1" ht="12.75" customHeight="1" thickBot="1">
      <c r="B12" s="15"/>
      <c r="C12" s="15"/>
      <c r="D12" s="15"/>
      <c r="E12" s="87"/>
      <c r="F12" s="87"/>
      <c r="G12" s="87"/>
      <c r="H12" s="87"/>
      <c r="I12" s="122"/>
      <c r="J12" s="122"/>
      <c r="K12" s="122"/>
      <c r="L12" s="15"/>
      <c r="M12" s="15"/>
    </row>
    <row r="13" spans="2:39" s="69" customFormat="1" ht="12.75" customHeight="1">
      <c r="B13" s="15"/>
      <c r="C13" s="15"/>
      <c r="D13" s="74"/>
      <c r="E13" s="30"/>
      <c r="F13" s="30"/>
      <c r="G13" s="30"/>
      <c r="H13" s="75"/>
      <c r="I13" s="75"/>
      <c r="J13" s="75"/>
      <c r="K13" s="75"/>
      <c r="L13" s="75"/>
      <c r="M13" s="75"/>
      <c r="N13" s="119"/>
      <c r="O13" s="119"/>
      <c r="P13" s="119"/>
      <c r="Q13" s="119"/>
      <c r="R13" s="119"/>
      <c r="S13" s="120"/>
    </row>
    <row r="14" spans="2:39" s="69" customFormat="1" ht="12.75" customHeight="1">
      <c r="B14" s="15"/>
      <c r="C14" s="15"/>
      <c r="D14" s="127"/>
      <c r="E14" s="296" t="str">
        <f>Input!$A15&amp;":"</f>
        <v>203 Woodland Ave:</v>
      </c>
      <c r="F14" s="296"/>
      <c r="G14" s="296"/>
      <c r="H14" s="296"/>
      <c r="I14" s="296"/>
      <c r="J14" s="296"/>
      <c r="K14" s="15"/>
      <c r="L14" s="274" t="s">
        <v>43</v>
      </c>
      <c r="M14" s="274"/>
      <c r="N14" s="274"/>
      <c r="O14" s="123"/>
      <c r="P14" s="387">
        <f>Input!$E15</f>
        <v>156250</v>
      </c>
      <c r="Q14" s="387"/>
      <c r="R14" s="387"/>
      <c r="S14" s="77"/>
      <c r="X14" s="15"/>
      <c r="Y14" s="15"/>
      <c r="Z14" s="15"/>
      <c r="AA14" s="15"/>
      <c r="AB14" s="87"/>
      <c r="AC14" s="87"/>
      <c r="AD14" s="87"/>
      <c r="AE14" s="87"/>
      <c r="AF14" s="87"/>
      <c r="AG14" s="87"/>
      <c r="AH14" s="122"/>
      <c r="AI14" s="122"/>
      <c r="AJ14" s="122"/>
      <c r="AK14" s="122"/>
      <c r="AL14" s="122"/>
      <c r="AM14" s="122"/>
    </row>
    <row r="15" spans="2:39" s="69" customFormat="1" ht="12.75" customHeight="1">
      <c r="B15" s="79"/>
      <c r="C15" s="79"/>
      <c r="D15" s="76"/>
      <c r="E15" s="297"/>
      <c r="F15" s="297"/>
      <c r="G15" s="297"/>
      <c r="H15" s="297"/>
      <c r="I15" s="297"/>
      <c r="J15" s="297"/>
      <c r="K15" s="15"/>
      <c r="L15" s="274"/>
      <c r="M15" s="274"/>
      <c r="N15" s="274"/>
      <c r="O15" s="15"/>
      <c r="P15" s="388"/>
      <c r="Q15" s="388"/>
      <c r="R15" s="388"/>
      <c r="S15" s="77"/>
      <c r="X15" s="88"/>
      <c r="Y15" s="15"/>
      <c r="Z15" s="15"/>
      <c r="AA15" s="15"/>
      <c r="AB15" s="15"/>
      <c r="AC15" s="15"/>
      <c r="AD15" s="15"/>
      <c r="AE15" s="15"/>
      <c r="AF15" s="15"/>
      <c r="AG15" s="15"/>
      <c r="AH15" s="15"/>
      <c r="AI15" s="123"/>
      <c r="AJ15" s="123"/>
      <c r="AK15" s="123"/>
      <c r="AL15" s="123"/>
      <c r="AM15" s="15"/>
    </row>
    <row r="16" spans="2:39" s="69" customFormat="1" ht="12.75" customHeight="1">
      <c r="B16" s="79"/>
      <c r="C16" s="79"/>
      <c r="D16" s="78"/>
      <c r="E16" s="79"/>
      <c r="F16" s="79"/>
      <c r="G16" s="72"/>
      <c r="H16" s="88"/>
      <c r="I16" s="88"/>
      <c r="J16" s="15"/>
      <c r="K16" s="15"/>
      <c r="Q16" s="123"/>
      <c r="R16" s="123"/>
      <c r="S16" s="124"/>
      <c r="X16" s="15"/>
      <c r="Y16" s="15"/>
      <c r="Z16" s="15"/>
      <c r="AA16" s="15"/>
      <c r="AB16" s="15"/>
      <c r="AC16" s="15"/>
      <c r="AD16" s="15"/>
      <c r="AE16" s="15"/>
      <c r="AF16" s="15"/>
      <c r="AG16" s="15"/>
      <c r="AH16" s="15"/>
      <c r="AI16" s="15"/>
      <c r="AJ16" s="123"/>
      <c r="AK16" s="123"/>
      <c r="AL16" s="123"/>
      <c r="AM16" s="15"/>
    </row>
    <row r="17" spans="2:39" s="69" customFormat="1" ht="12.75" customHeight="1">
      <c r="B17" s="15"/>
      <c r="C17" s="15"/>
      <c r="D17" s="78"/>
      <c r="E17" s="79"/>
      <c r="F17" s="79"/>
      <c r="G17" s="72"/>
      <c r="H17" s="88"/>
      <c r="I17" s="88"/>
      <c r="J17" s="15"/>
      <c r="K17" s="15"/>
      <c r="L17" s="274" t="s">
        <v>47</v>
      </c>
      <c r="M17" s="274"/>
      <c r="N17" s="274"/>
      <c r="O17" s="123"/>
      <c r="P17" s="387">
        <f>Input!$B27</f>
        <v>123951</v>
      </c>
      <c r="Q17" s="387"/>
      <c r="R17" s="387"/>
      <c r="S17" s="77"/>
      <c r="X17" s="79"/>
      <c r="Y17" s="79"/>
      <c r="Z17" s="79"/>
      <c r="AA17" s="72"/>
      <c r="AB17" s="88"/>
      <c r="AC17" s="88"/>
      <c r="AD17" s="15"/>
      <c r="AE17" s="15"/>
      <c r="AF17" s="88"/>
      <c r="AG17" s="88"/>
      <c r="AH17" s="88"/>
      <c r="AI17" s="88"/>
      <c r="AJ17" s="88"/>
      <c r="AK17" s="123"/>
      <c r="AL17" s="123"/>
      <c r="AM17" s="123"/>
    </row>
    <row r="18" spans="2:39" s="69" customFormat="1" ht="12.75" customHeight="1">
      <c r="B18" s="15"/>
      <c r="C18" s="15"/>
      <c r="D18" s="76"/>
      <c r="E18" s="15"/>
      <c r="F18" s="15"/>
      <c r="G18" s="62"/>
      <c r="H18" s="88"/>
      <c r="I18" s="88"/>
      <c r="J18" s="121"/>
      <c r="K18" s="121"/>
      <c r="L18" s="274"/>
      <c r="M18" s="274"/>
      <c r="N18" s="274"/>
      <c r="O18" s="15"/>
      <c r="P18" s="388"/>
      <c r="Q18" s="388"/>
      <c r="R18" s="388"/>
      <c r="S18" s="124"/>
      <c r="X18" s="79"/>
      <c r="Y18" s="79"/>
      <c r="Z18" s="79"/>
      <c r="AA18" s="72"/>
      <c r="AB18" s="88"/>
      <c r="AC18" s="88"/>
      <c r="AD18" s="15"/>
      <c r="AE18" s="15"/>
      <c r="AF18" s="15"/>
      <c r="AG18" s="15"/>
      <c r="AH18" s="15"/>
      <c r="AI18" s="123"/>
      <c r="AJ18" s="123"/>
      <c r="AK18" s="123"/>
      <c r="AL18" s="123"/>
      <c r="AM18" s="15"/>
    </row>
    <row r="19" spans="2:39" s="69" customFormat="1" ht="12.75" customHeight="1">
      <c r="B19" s="15"/>
      <c r="C19" s="15"/>
      <c r="D19" s="76"/>
      <c r="E19" s="15"/>
      <c r="F19" s="15"/>
      <c r="G19" s="15"/>
      <c r="H19" s="83"/>
      <c r="I19" s="87"/>
      <c r="J19" s="87"/>
      <c r="K19" s="87"/>
      <c r="Q19" s="122"/>
      <c r="R19" s="122"/>
      <c r="S19" s="128"/>
      <c r="X19" s="15"/>
      <c r="Y19" s="15"/>
      <c r="Z19" s="15"/>
      <c r="AA19" s="62"/>
      <c r="AB19" s="88"/>
      <c r="AC19" s="88"/>
      <c r="AD19" s="121"/>
      <c r="AE19" s="121"/>
      <c r="AF19" s="15"/>
      <c r="AG19" s="15"/>
      <c r="AH19" s="15"/>
      <c r="AI19" s="15"/>
      <c r="AJ19" s="123"/>
      <c r="AK19" s="123"/>
      <c r="AL19" s="123"/>
      <c r="AM19" s="123"/>
    </row>
    <row r="20" spans="2:39" s="69" customFormat="1" ht="12.75" customHeight="1">
      <c r="B20" s="79"/>
      <c r="C20" s="79"/>
      <c r="D20" s="76"/>
      <c r="E20" s="15"/>
      <c r="F20" s="15"/>
      <c r="G20" s="15"/>
      <c r="H20" s="83"/>
      <c r="I20" s="87"/>
      <c r="J20" s="87"/>
      <c r="K20" s="87"/>
      <c r="L20" s="386" t="s">
        <v>42</v>
      </c>
      <c r="M20" s="386"/>
      <c r="N20" s="386"/>
      <c r="O20" s="123"/>
      <c r="P20" s="387">
        <f>Input!$D27</f>
        <v>146900</v>
      </c>
      <c r="Q20" s="387"/>
      <c r="R20" s="387"/>
      <c r="S20" s="128"/>
      <c r="X20" s="15"/>
      <c r="Y20" s="15"/>
      <c r="Z20" s="15"/>
      <c r="AA20" s="15"/>
      <c r="AB20" s="83"/>
      <c r="AC20" s="87"/>
      <c r="AD20" s="87"/>
      <c r="AE20" s="87"/>
      <c r="AF20" s="88"/>
      <c r="AG20" s="88"/>
      <c r="AH20" s="88"/>
      <c r="AI20" s="88"/>
      <c r="AJ20" s="88"/>
      <c r="AK20" s="122"/>
      <c r="AL20" s="122"/>
      <c r="AM20" s="122"/>
    </row>
    <row r="21" spans="2:39" s="69" customFormat="1" ht="12.75" customHeight="1">
      <c r="B21" s="15"/>
      <c r="C21" s="15"/>
      <c r="D21" s="76"/>
      <c r="E21" s="15"/>
      <c r="F21" s="15"/>
      <c r="G21" s="15"/>
      <c r="H21" s="83"/>
      <c r="I21" s="87"/>
      <c r="J21" s="87"/>
      <c r="K21" s="87"/>
      <c r="L21" s="386"/>
      <c r="M21" s="386"/>
      <c r="N21" s="386"/>
      <c r="O21" s="122"/>
      <c r="P21" s="388"/>
      <c r="Q21" s="388"/>
      <c r="R21" s="388"/>
      <c r="S21" s="128"/>
      <c r="X21" s="15"/>
      <c r="Y21" s="15"/>
      <c r="Z21" s="15"/>
      <c r="AA21" s="15"/>
      <c r="AB21" s="83"/>
      <c r="AC21" s="87"/>
      <c r="AD21" s="87"/>
      <c r="AE21" s="87"/>
      <c r="AF21" s="121"/>
      <c r="AG21" s="121"/>
      <c r="AH21" s="121"/>
      <c r="AI21" s="123"/>
      <c r="AJ21" s="123"/>
      <c r="AK21" s="123"/>
      <c r="AL21" s="123"/>
      <c r="AM21" s="122"/>
    </row>
    <row r="22" spans="2:39" s="69" customFormat="1" ht="12.75" customHeight="1" thickBot="1">
      <c r="B22" s="15"/>
      <c r="C22" s="15"/>
      <c r="D22" s="80"/>
      <c r="E22" s="31"/>
      <c r="F22" s="31"/>
      <c r="G22" s="31"/>
      <c r="H22" s="81"/>
      <c r="I22" s="82"/>
      <c r="J22" s="82"/>
      <c r="K22" s="82"/>
      <c r="L22" s="82"/>
      <c r="M22" s="82"/>
      <c r="N22" s="126"/>
      <c r="O22" s="126"/>
      <c r="P22" s="126"/>
      <c r="Q22" s="126"/>
      <c r="R22" s="126"/>
      <c r="S22" s="125"/>
      <c r="X22" s="15"/>
      <c r="Y22" s="15"/>
      <c r="Z22" s="15"/>
      <c r="AA22" s="15"/>
      <c r="AB22" s="83"/>
      <c r="AC22" s="87"/>
      <c r="AD22" s="87"/>
      <c r="AE22" s="87"/>
      <c r="AF22" s="121"/>
      <c r="AG22" s="121"/>
      <c r="AH22" s="121"/>
      <c r="AI22" s="122"/>
      <c r="AJ22" s="123"/>
      <c r="AK22" s="123"/>
      <c r="AL22" s="123"/>
      <c r="AM22" s="122"/>
    </row>
    <row r="23" spans="2:39" s="69" customFormat="1" ht="12.75" customHeight="1">
      <c r="B23" s="79"/>
      <c r="C23" s="79"/>
      <c r="D23" s="15"/>
      <c r="E23" s="15"/>
      <c r="F23" s="15"/>
      <c r="G23" s="15"/>
      <c r="H23" s="83"/>
      <c r="I23" s="87"/>
      <c r="J23" s="87"/>
      <c r="K23" s="87"/>
      <c r="L23" s="87"/>
      <c r="M23" s="87"/>
      <c r="N23" s="122"/>
      <c r="O23" s="122"/>
      <c r="P23" s="122"/>
      <c r="Q23" s="122"/>
      <c r="R23" s="122"/>
      <c r="S23" s="122"/>
      <c r="X23" s="15"/>
      <c r="Y23" s="15"/>
      <c r="Z23" s="15"/>
      <c r="AA23" s="15"/>
      <c r="AB23" s="83"/>
      <c r="AC23" s="87"/>
      <c r="AD23" s="87"/>
      <c r="AE23" s="87"/>
      <c r="AF23" s="87"/>
      <c r="AG23" s="87"/>
      <c r="AH23" s="122"/>
      <c r="AI23" s="122"/>
      <c r="AJ23" s="122"/>
      <c r="AK23" s="122"/>
      <c r="AL23" s="122"/>
      <c r="AM23" s="122"/>
    </row>
    <row r="24" spans="2:39" s="69" customFormat="1" ht="12.75" customHeight="1" thickBot="1">
      <c r="B24" s="15"/>
      <c r="C24" s="15"/>
      <c r="D24" s="62"/>
      <c r="E24" s="121"/>
      <c r="F24" s="121"/>
      <c r="G24" s="121"/>
      <c r="H24" s="15"/>
      <c r="I24" s="123"/>
      <c r="J24" s="123"/>
      <c r="K24" s="123"/>
      <c r="L24" s="86"/>
      <c r="M24" s="86"/>
      <c r="N24" s="88"/>
      <c r="O24" s="88"/>
      <c r="P24" s="88"/>
      <c r="Q24" s="88"/>
      <c r="R24" s="88"/>
      <c r="S24" s="88"/>
    </row>
    <row r="25" spans="2:39" s="69" customFormat="1" ht="12.75" customHeight="1">
      <c r="B25" s="88"/>
      <c r="C25" s="88"/>
      <c r="D25" s="74"/>
      <c r="E25" s="30"/>
      <c r="F25" s="30"/>
      <c r="G25" s="30"/>
      <c r="H25" s="75"/>
      <c r="I25" s="75"/>
      <c r="J25" s="75"/>
      <c r="K25" s="75"/>
      <c r="L25" s="75"/>
      <c r="M25" s="75"/>
      <c r="N25" s="119"/>
      <c r="O25" s="119"/>
      <c r="P25" s="119"/>
      <c r="Q25" s="119"/>
      <c r="R25" s="119"/>
      <c r="S25" s="120"/>
    </row>
    <row r="26" spans="2:39" s="69" customFormat="1" ht="12.75" customHeight="1">
      <c r="B26" s="88"/>
      <c r="C26" s="88"/>
      <c r="D26" s="127"/>
      <c r="E26" s="296" t="str">
        <f>Input!$A16&amp;":"</f>
        <v>235 Soose Road:</v>
      </c>
      <c r="F26" s="296"/>
      <c r="G26" s="296"/>
      <c r="H26" s="296"/>
      <c r="I26" s="296"/>
      <c r="J26" s="296"/>
      <c r="K26" s="15"/>
      <c r="L26" s="274" t="s">
        <v>43</v>
      </c>
      <c r="M26" s="274"/>
      <c r="N26" s="274"/>
      <c r="O26" s="123"/>
      <c r="P26" s="387">
        <f>Input!$E16</f>
        <v>159900</v>
      </c>
      <c r="Q26" s="387"/>
      <c r="R26" s="387"/>
      <c r="S26" s="77"/>
    </row>
    <row r="27" spans="2:39" s="69" customFormat="1" ht="12.75" customHeight="1">
      <c r="B27" s="87"/>
      <c r="C27" s="87"/>
      <c r="D27" s="76"/>
      <c r="E27" s="297"/>
      <c r="F27" s="297"/>
      <c r="G27" s="297"/>
      <c r="H27" s="297"/>
      <c r="I27" s="297"/>
      <c r="J27" s="297"/>
      <c r="K27" s="15"/>
      <c r="L27" s="274"/>
      <c r="M27" s="274"/>
      <c r="N27" s="274"/>
      <c r="O27" s="15"/>
      <c r="P27" s="388"/>
      <c r="Q27" s="388"/>
      <c r="R27" s="388"/>
      <c r="S27" s="77"/>
    </row>
    <row r="28" spans="2:39" s="69" customFormat="1" ht="12.75" customHeight="1">
      <c r="B28" s="15"/>
      <c r="C28" s="15"/>
      <c r="D28" s="78"/>
      <c r="E28" s="79"/>
      <c r="F28" s="79"/>
      <c r="G28" s="72"/>
      <c r="H28" s="88"/>
      <c r="I28" s="88"/>
      <c r="J28" s="15"/>
      <c r="K28" s="15"/>
      <c r="Q28" s="123"/>
      <c r="R28" s="123"/>
      <c r="S28" s="124"/>
    </row>
    <row r="29" spans="2:39" s="69" customFormat="1" ht="12.75" customHeight="1">
      <c r="B29" s="15"/>
      <c r="C29" s="15"/>
      <c r="D29" s="78"/>
      <c r="E29" s="79"/>
      <c r="F29" s="79"/>
      <c r="G29" s="72"/>
      <c r="H29" s="88"/>
      <c r="I29" s="88"/>
      <c r="J29" s="15"/>
      <c r="K29" s="15"/>
      <c r="L29" s="274" t="s">
        <v>47</v>
      </c>
      <c r="M29" s="274"/>
      <c r="N29" s="274"/>
      <c r="O29" s="123"/>
      <c r="P29" s="387">
        <f>Input!$B28</f>
        <v>111015</v>
      </c>
      <c r="Q29" s="387"/>
      <c r="R29" s="387"/>
      <c r="S29" s="77"/>
    </row>
    <row r="30" spans="2:39" s="69" customFormat="1" ht="12.75" customHeight="1">
      <c r="B30" s="79"/>
      <c r="C30" s="79"/>
      <c r="D30" s="76"/>
      <c r="E30" s="15"/>
      <c r="F30" s="15"/>
      <c r="G30" s="62"/>
      <c r="H30" s="88"/>
      <c r="I30" s="88"/>
      <c r="J30" s="121"/>
      <c r="K30" s="121"/>
      <c r="L30" s="274"/>
      <c r="M30" s="274"/>
      <c r="N30" s="274"/>
      <c r="O30" s="15"/>
      <c r="P30" s="388"/>
      <c r="Q30" s="388"/>
      <c r="R30" s="388"/>
      <c r="S30" s="124"/>
    </row>
    <row r="31" spans="2:39" s="69" customFormat="1" ht="12.75" customHeight="1">
      <c r="B31" s="79"/>
      <c r="C31" s="79"/>
      <c r="D31" s="76"/>
      <c r="E31" s="15"/>
      <c r="F31" s="15"/>
      <c r="G31" s="15"/>
      <c r="H31" s="83"/>
      <c r="I31" s="87"/>
      <c r="J31" s="87"/>
      <c r="K31" s="87"/>
      <c r="Q31" s="122"/>
      <c r="R31" s="122"/>
      <c r="S31" s="128"/>
    </row>
    <row r="32" spans="2:39" s="69" customFormat="1" ht="12.75" customHeight="1">
      <c r="B32" s="15"/>
      <c r="C32" s="15"/>
      <c r="D32" s="76"/>
      <c r="E32" s="15"/>
      <c r="F32" s="15"/>
      <c r="G32" s="15"/>
      <c r="H32" s="83"/>
      <c r="I32" s="87"/>
      <c r="J32" s="87"/>
      <c r="K32" s="87"/>
      <c r="L32" s="386" t="s">
        <v>42</v>
      </c>
      <c r="M32" s="386"/>
      <c r="N32" s="386"/>
      <c r="O32" s="123"/>
      <c r="P32" s="387">
        <f>Input!$D28</f>
        <v>143700</v>
      </c>
      <c r="Q32" s="387"/>
      <c r="R32" s="387"/>
      <c r="S32" s="128"/>
    </row>
    <row r="33" spans="2:19" s="69" customFormat="1" ht="12.75" customHeight="1">
      <c r="B33" s="88"/>
      <c r="C33" s="88"/>
      <c r="D33" s="76"/>
      <c r="E33" s="15"/>
      <c r="F33" s="15"/>
      <c r="G33" s="15"/>
      <c r="H33" s="83"/>
      <c r="I33" s="87"/>
      <c r="J33" s="87"/>
      <c r="K33" s="87"/>
      <c r="L33" s="386"/>
      <c r="M33" s="386"/>
      <c r="N33" s="386"/>
      <c r="O33" s="122"/>
      <c r="P33" s="388"/>
      <c r="Q33" s="388"/>
      <c r="R33" s="388"/>
      <c r="S33" s="128"/>
    </row>
    <row r="34" spans="2:19" s="69" customFormat="1" ht="12.75" customHeight="1" thickBot="1">
      <c r="B34" s="88"/>
      <c r="C34" s="88"/>
      <c r="D34" s="80"/>
      <c r="E34" s="31"/>
      <c r="F34" s="31"/>
      <c r="G34" s="31"/>
      <c r="H34" s="81"/>
      <c r="I34" s="82"/>
      <c r="J34" s="82"/>
      <c r="K34" s="82"/>
      <c r="L34" s="82"/>
      <c r="M34" s="82"/>
      <c r="N34" s="126"/>
      <c r="O34" s="126"/>
      <c r="P34" s="126"/>
      <c r="Q34" s="126"/>
      <c r="R34" s="126"/>
      <c r="S34" s="125"/>
    </row>
    <row r="35" spans="2:19" s="69" customFormat="1" ht="12.75" customHeight="1">
      <c r="B35" s="87"/>
      <c r="C35" s="87"/>
      <c r="D35" s="15"/>
      <c r="E35" s="15"/>
      <c r="F35" s="15"/>
      <c r="G35" s="15"/>
      <c r="H35" s="83"/>
      <c r="I35" s="87"/>
      <c r="J35" s="87"/>
      <c r="K35" s="87"/>
      <c r="L35" s="87"/>
      <c r="M35" s="87"/>
      <c r="N35" s="122"/>
      <c r="O35" s="122"/>
      <c r="P35" s="122"/>
      <c r="Q35" s="122"/>
      <c r="R35" s="122"/>
      <c r="S35" s="122"/>
    </row>
    <row r="36" spans="2:19" s="69" customFormat="1" ht="12.75" customHeight="1" thickBot="1">
      <c r="B36" s="15"/>
      <c r="C36" s="15"/>
      <c r="D36" s="15"/>
      <c r="E36" s="15"/>
      <c r="F36" s="15"/>
      <c r="G36" s="15"/>
      <c r="H36" s="83"/>
      <c r="I36" s="87"/>
      <c r="J36" s="87"/>
      <c r="K36" s="87"/>
      <c r="L36" s="87"/>
      <c r="M36" s="87"/>
      <c r="N36" s="122"/>
      <c r="O36" s="122"/>
      <c r="P36" s="122"/>
      <c r="Q36" s="122"/>
      <c r="R36" s="122"/>
      <c r="S36" s="122"/>
    </row>
    <row r="37" spans="2:19" s="69" customFormat="1" ht="12.75" customHeight="1">
      <c r="B37" s="15"/>
      <c r="C37" s="15"/>
      <c r="D37" s="74"/>
      <c r="E37" s="30"/>
      <c r="F37" s="30"/>
      <c r="G37" s="30"/>
      <c r="H37" s="75"/>
      <c r="I37" s="75"/>
      <c r="J37" s="75"/>
      <c r="K37" s="75"/>
      <c r="L37" s="75"/>
      <c r="M37" s="75"/>
      <c r="N37" s="119"/>
      <c r="O37" s="119"/>
      <c r="P37" s="119"/>
      <c r="Q37" s="119"/>
      <c r="R37" s="119"/>
      <c r="S37" s="120"/>
    </row>
    <row r="38" spans="2:19" s="69" customFormat="1" ht="12.75" customHeight="1">
      <c r="B38" s="79"/>
      <c r="C38" s="79"/>
      <c r="D38" s="127"/>
      <c r="E38" s="296" t="str">
        <f>Input!$A17&amp;":"</f>
        <v>1903 SHALER DRIVE:</v>
      </c>
      <c r="F38" s="296"/>
      <c r="G38" s="296"/>
      <c r="H38" s="296"/>
      <c r="I38" s="296"/>
      <c r="J38" s="296"/>
      <c r="K38" s="15"/>
      <c r="L38" s="274" t="s">
        <v>43</v>
      </c>
      <c r="M38" s="274"/>
      <c r="N38" s="274"/>
      <c r="O38" s="123"/>
      <c r="P38" s="387">
        <f>Input!$E17</f>
        <v>153000</v>
      </c>
      <c r="Q38" s="387"/>
      <c r="R38" s="387"/>
      <c r="S38" s="77"/>
    </row>
    <row r="39" spans="2:19" s="69" customFormat="1" ht="12.75" customHeight="1">
      <c r="B39" s="79"/>
      <c r="C39" s="79"/>
      <c r="D39" s="76"/>
      <c r="E39" s="297"/>
      <c r="F39" s="297"/>
      <c r="G39" s="297"/>
      <c r="H39" s="297"/>
      <c r="I39" s="297"/>
      <c r="J39" s="297"/>
      <c r="K39" s="15"/>
      <c r="L39" s="274"/>
      <c r="M39" s="274"/>
      <c r="N39" s="274"/>
      <c r="O39" s="15"/>
      <c r="P39" s="388"/>
      <c r="Q39" s="388"/>
      <c r="R39" s="388"/>
      <c r="S39" s="77"/>
    </row>
    <row r="40" spans="2:19" s="69" customFormat="1" ht="12.75" customHeight="1">
      <c r="B40" s="15"/>
      <c r="C40" s="15"/>
      <c r="D40" s="78"/>
      <c r="E40" s="79"/>
      <c r="F40" s="79"/>
      <c r="G40" s="72"/>
      <c r="H40" s="88"/>
      <c r="I40" s="88"/>
      <c r="J40" s="15"/>
      <c r="K40" s="15"/>
      <c r="Q40" s="123"/>
      <c r="R40" s="123"/>
      <c r="S40" s="124"/>
    </row>
    <row r="41" spans="2:19" s="69" customFormat="1" ht="12.75" customHeight="1">
      <c r="B41" s="88"/>
      <c r="C41" s="88"/>
      <c r="D41" s="78"/>
      <c r="E41" s="79"/>
      <c r="F41" s="79"/>
      <c r="G41" s="72"/>
      <c r="H41" s="88"/>
      <c r="I41" s="88"/>
      <c r="J41" s="15"/>
      <c r="K41" s="15"/>
      <c r="L41" s="274" t="s">
        <v>47</v>
      </c>
      <c r="M41" s="274"/>
      <c r="N41" s="274"/>
      <c r="O41" s="123"/>
      <c r="P41" s="387">
        <f>Input!$B29</f>
        <v>112682</v>
      </c>
      <c r="Q41" s="387"/>
      <c r="R41" s="387"/>
      <c r="S41" s="77"/>
    </row>
    <row r="42" spans="2:19" s="69" customFormat="1" ht="12.75" customHeight="1">
      <c r="B42" s="88"/>
      <c r="C42" s="88"/>
      <c r="D42" s="76"/>
      <c r="E42" s="15"/>
      <c r="F42" s="15"/>
      <c r="G42" s="62"/>
      <c r="H42" s="88"/>
      <c r="I42" s="88"/>
      <c r="J42" s="121"/>
      <c r="K42" s="121"/>
      <c r="L42" s="274"/>
      <c r="M42" s="274"/>
      <c r="N42" s="274"/>
      <c r="O42" s="15"/>
      <c r="P42" s="388"/>
      <c r="Q42" s="388"/>
      <c r="R42" s="388"/>
      <c r="S42" s="124"/>
    </row>
    <row r="43" spans="2:19" s="69" customFormat="1" ht="12.75" customHeight="1">
      <c r="B43" s="87"/>
      <c r="C43" s="87"/>
      <c r="D43" s="76"/>
      <c r="E43" s="15"/>
      <c r="F43" s="15"/>
      <c r="G43" s="15"/>
      <c r="H43" s="83"/>
      <c r="I43" s="87"/>
      <c r="J43" s="87"/>
      <c r="K43" s="87"/>
      <c r="Q43" s="122"/>
      <c r="R43" s="122"/>
      <c r="S43" s="128"/>
    </row>
    <row r="44" spans="2:19" s="69" customFormat="1" ht="12.75" customHeight="1">
      <c r="B44" s="15"/>
      <c r="C44" s="15"/>
      <c r="D44" s="76"/>
      <c r="E44" s="15"/>
      <c r="F44" s="15"/>
      <c r="G44" s="15"/>
      <c r="H44" s="83"/>
      <c r="I44" s="87"/>
      <c r="J44" s="87"/>
      <c r="K44" s="87"/>
      <c r="L44" s="386" t="s">
        <v>42</v>
      </c>
      <c r="M44" s="386"/>
      <c r="N44" s="386"/>
      <c r="O44" s="123"/>
      <c r="P44" s="387">
        <f>Input!$D29</f>
        <v>146700</v>
      </c>
      <c r="Q44" s="387"/>
      <c r="R44" s="387"/>
      <c r="S44" s="128"/>
    </row>
    <row r="45" spans="2:19" s="69" customFormat="1" ht="12.75" customHeight="1">
      <c r="B45" s="112"/>
      <c r="C45" s="112"/>
      <c r="D45" s="76"/>
      <c r="E45" s="15"/>
      <c r="F45" s="15"/>
      <c r="G45" s="15"/>
      <c r="H45" s="83"/>
      <c r="I45" s="87"/>
      <c r="J45" s="87"/>
      <c r="K45" s="87"/>
      <c r="L45" s="386"/>
      <c r="M45" s="386"/>
      <c r="N45" s="386"/>
      <c r="O45" s="122"/>
      <c r="P45" s="388"/>
      <c r="Q45" s="388"/>
      <c r="R45" s="388"/>
      <c r="S45" s="128"/>
    </row>
    <row r="46" spans="2:19" s="69" customFormat="1" ht="12.75" customHeight="1" thickBot="1">
      <c r="B46" s="88"/>
      <c r="C46" s="88"/>
      <c r="D46" s="80"/>
      <c r="E46" s="31"/>
      <c r="F46" s="31"/>
      <c r="G46" s="31"/>
      <c r="H46" s="81"/>
      <c r="I46" s="82"/>
      <c r="J46" s="82"/>
      <c r="K46" s="82"/>
      <c r="L46" s="82"/>
      <c r="M46" s="82"/>
      <c r="N46" s="126"/>
      <c r="O46" s="126"/>
      <c r="P46" s="126"/>
      <c r="Q46" s="126"/>
      <c r="R46" s="126"/>
      <c r="S46" s="125"/>
    </row>
    <row r="47" spans="2:19" s="69" customFormat="1" ht="12.75" customHeight="1">
      <c r="B47" s="88"/>
      <c r="C47" s="88"/>
      <c r="D47" s="15"/>
      <c r="E47" s="15"/>
      <c r="F47" s="15"/>
      <c r="G47" s="15"/>
      <c r="H47" s="83"/>
      <c r="I47" s="87"/>
      <c r="J47" s="87"/>
      <c r="K47" s="87"/>
      <c r="L47" s="87"/>
      <c r="M47" s="87"/>
      <c r="N47" s="122"/>
      <c r="O47" s="122"/>
      <c r="P47" s="122"/>
      <c r="Q47" s="122"/>
      <c r="R47" s="122"/>
      <c r="S47" s="122"/>
    </row>
    <row r="48" spans="2:19" s="69" customFormat="1" ht="12.75" customHeight="1" thickBot="1">
      <c r="B48" s="88"/>
      <c r="C48" s="88"/>
      <c r="D48" s="15"/>
      <c r="E48" s="15"/>
      <c r="F48" s="15"/>
      <c r="G48" s="15"/>
      <c r="H48" s="83"/>
      <c r="I48" s="87"/>
      <c r="J48" s="87"/>
      <c r="K48" s="87"/>
      <c r="L48" s="121"/>
      <c r="M48" s="121"/>
      <c r="N48" s="121"/>
      <c r="O48" s="122"/>
      <c r="P48" s="123"/>
      <c r="Q48" s="123"/>
      <c r="R48" s="123"/>
      <c r="S48" s="122"/>
    </row>
    <row r="49" spans="1:19" s="69" customFormat="1" ht="12.75" customHeight="1">
      <c r="B49" s="88"/>
      <c r="C49" s="88"/>
      <c r="D49" s="74"/>
      <c r="E49" s="30"/>
      <c r="F49" s="30"/>
      <c r="G49" s="30"/>
      <c r="H49" s="75"/>
      <c r="I49" s="75"/>
      <c r="J49" s="75"/>
      <c r="K49" s="75"/>
      <c r="L49" s="75"/>
      <c r="M49" s="75"/>
      <c r="N49" s="119"/>
      <c r="O49" s="119"/>
      <c r="P49" s="119"/>
      <c r="Q49" s="119"/>
      <c r="R49" s="119"/>
      <c r="S49" s="120"/>
    </row>
    <row r="50" spans="1:19" s="69" customFormat="1" ht="12.75" customHeight="1">
      <c r="B50" s="88"/>
      <c r="C50" s="88"/>
      <c r="D50" s="127"/>
      <c r="E50" s="296" t="str">
        <f>Input!$A18&amp;":"</f>
        <v>178 Alma:</v>
      </c>
      <c r="F50" s="296"/>
      <c r="G50" s="296"/>
      <c r="H50" s="296"/>
      <c r="I50" s="296"/>
      <c r="J50" s="296"/>
      <c r="K50" s="15"/>
      <c r="L50" s="274" t="s">
        <v>43</v>
      </c>
      <c r="M50" s="274"/>
      <c r="N50" s="274"/>
      <c r="O50" s="123"/>
      <c r="P50" s="387">
        <f>Input!$E18</f>
        <v>185000</v>
      </c>
      <c r="Q50" s="387"/>
      <c r="R50" s="387"/>
      <c r="S50" s="77"/>
    </row>
    <row r="51" spans="1:19" s="69" customFormat="1" ht="12.75" customHeight="1">
      <c r="B51" s="87"/>
      <c r="C51" s="87"/>
      <c r="D51" s="76"/>
      <c r="E51" s="297"/>
      <c r="F51" s="297"/>
      <c r="G51" s="297"/>
      <c r="H51" s="297"/>
      <c r="I51" s="297"/>
      <c r="J51" s="297"/>
      <c r="K51" s="15"/>
      <c r="L51" s="274"/>
      <c r="M51" s="274"/>
      <c r="N51" s="274"/>
      <c r="O51" s="15"/>
      <c r="P51" s="388"/>
      <c r="Q51" s="388"/>
      <c r="R51" s="388"/>
      <c r="S51" s="77"/>
    </row>
    <row r="52" spans="1:19" s="69" customFormat="1" ht="12.75" customHeight="1">
      <c r="B52" s="87"/>
      <c r="C52" s="87"/>
      <c r="D52" s="78"/>
      <c r="E52" s="79"/>
      <c r="F52" s="79"/>
      <c r="G52" s="72"/>
      <c r="H52" s="88"/>
      <c r="I52" s="88"/>
      <c r="J52" s="15"/>
      <c r="K52" s="15"/>
      <c r="Q52" s="123"/>
      <c r="R52" s="123"/>
      <c r="S52" s="124"/>
    </row>
    <row r="53" spans="1:19" s="69" customFormat="1" ht="12.75" customHeight="1">
      <c r="D53" s="78"/>
      <c r="E53" s="79"/>
      <c r="F53" s="79"/>
      <c r="G53" s="72"/>
      <c r="H53" s="88"/>
      <c r="I53" s="88"/>
      <c r="J53" s="15"/>
      <c r="K53" s="15"/>
      <c r="L53" s="274" t="s">
        <v>47</v>
      </c>
      <c r="M53" s="274"/>
      <c r="N53" s="274"/>
      <c r="O53" s="123"/>
      <c r="P53" s="387">
        <f>Input!$B30</f>
        <v>118864</v>
      </c>
      <c r="Q53" s="387"/>
      <c r="R53" s="387"/>
      <c r="S53" s="77"/>
    </row>
    <row r="54" spans="1:19" s="69" customFormat="1" ht="12.75" customHeight="1">
      <c r="D54" s="76"/>
      <c r="E54" s="15"/>
      <c r="F54" s="15"/>
      <c r="G54" s="62"/>
      <c r="H54" s="88"/>
      <c r="I54" s="88"/>
      <c r="J54" s="121"/>
      <c r="K54" s="121"/>
      <c r="L54" s="274"/>
      <c r="M54" s="274"/>
      <c r="N54" s="274"/>
      <c r="O54" s="15"/>
      <c r="P54" s="388"/>
      <c r="Q54" s="388"/>
      <c r="R54" s="388"/>
      <c r="S54" s="124"/>
    </row>
    <row r="55" spans="1:19" s="69" customFormat="1" ht="12.75" customHeight="1">
      <c r="D55" s="76"/>
      <c r="E55" s="15"/>
      <c r="F55" s="15"/>
      <c r="G55" s="15"/>
      <c r="H55" s="83"/>
      <c r="I55" s="87"/>
      <c r="J55" s="87"/>
      <c r="K55" s="87"/>
      <c r="Q55" s="122"/>
      <c r="R55" s="122"/>
      <c r="S55" s="128"/>
    </row>
    <row r="56" spans="1:19" s="69" customFormat="1" ht="12.75" customHeight="1">
      <c r="D56" s="76"/>
      <c r="E56" s="15"/>
      <c r="F56" s="15"/>
      <c r="G56" s="15"/>
      <c r="H56" s="83"/>
      <c r="I56" s="87"/>
      <c r="J56" s="87"/>
      <c r="K56" s="87"/>
      <c r="L56" s="386" t="s">
        <v>42</v>
      </c>
      <c r="M56" s="386"/>
      <c r="N56" s="386"/>
      <c r="O56" s="123"/>
      <c r="P56" s="387">
        <f>Input!$D30</f>
        <v>160100</v>
      </c>
      <c r="Q56" s="387"/>
      <c r="R56" s="387"/>
      <c r="S56" s="128"/>
    </row>
    <row r="57" spans="1:19" s="69" customFormat="1" ht="12.75" customHeight="1">
      <c r="A57" s="88"/>
      <c r="B57" s="88"/>
      <c r="C57" s="88"/>
      <c r="D57" s="76"/>
      <c r="E57" s="15"/>
      <c r="F57" s="15"/>
      <c r="G57" s="15"/>
      <c r="H57" s="83"/>
      <c r="I57" s="87"/>
      <c r="J57" s="87"/>
      <c r="K57" s="87"/>
      <c r="L57" s="386"/>
      <c r="M57" s="386"/>
      <c r="N57" s="386"/>
      <c r="O57" s="122"/>
      <c r="P57" s="388"/>
      <c r="Q57" s="388"/>
      <c r="R57" s="388"/>
      <c r="S57" s="128"/>
    </row>
    <row r="58" spans="1:19" s="69" customFormat="1" ht="12.75" customHeight="1" thickBot="1">
      <c r="A58" s="88"/>
      <c r="B58" s="88"/>
      <c r="C58" s="88"/>
      <c r="D58" s="80"/>
      <c r="E58" s="31"/>
      <c r="F58" s="31"/>
      <c r="G58" s="31"/>
      <c r="H58" s="81"/>
      <c r="I58" s="82"/>
      <c r="J58" s="82"/>
      <c r="K58" s="82"/>
      <c r="L58" s="82"/>
      <c r="M58" s="82"/>
      <c r="N58" s="126"/>
      <c r="O58" s="126"/>
      <c r="P58" s="126"/>
      <c r="Q58" s="126"/>
      <c r="R58" s="126"/>
      <c r="S58" s="125"/>
    </row>
    <row r="59" spans="1:19" s="69" customFormat="1" ht="12.75" customHeight="1">
      <c r="A59" s="88"/>
      <c r="B59" s="88"/>
      <c r="C59" s="88"/>
      <c r="D59" s="15"/>
      <c r="E59" s="15"/>
      <c r="F59" s="15"/>
      <c r="G59" s="15"/>
      <c r="H59" s="83"/>
      <c r="I59" s="87"/>
      <c r="J59" s="87"/>
      <c r="K59" s="87"/>
      <c r="L59" s="87"/>
      <c r="M59" s="87"/>
      <c r="N59" s="122"/>
      <c r="O59" s="122"/>
      <c r="P59" s="122"/>
      <c r="Q59" s="122"/>
      <c r="R59" s="122"/>
      <c r="S59" s="122"/>
    </row>
    <row r="60" spans="1:19" s="69" customFormat="1" ht="12.75" customHeight="1">
      <c r="A60" s="88"/>
      <c r="B60" s="88"/>
      <c r="C60" s="88"/>
      <c r="D60" s="15"/>
      <c r="E60" s="15"/>
      <c r="F60" s="15"/>
      <c r="G60" s="15"/>
      <c r="H60" s="83"/>
      <c r="I60" s="87"/>
      <c r="J60" s="87"/>
      <c r="K60" s="87"/>
      <c r="L60" s="87"/>
      <c r="M60" s="87"/>
      <c r="N60" s="122"/>
      <c r="O60" s="122"/>
      <c r="P60" s="122"/>
      <c r="Q60" s="122"/>
      <c r="R60" s="122"/>
      <c r="S60" s="122"/>
    </row>
    <row r="61" spans="1:19" s="69" customFormat="1" ht="12.75" customHeight="1">
      <c r="A61" s="88"/>
      <c r="B61" s="88"/>
      <c r="C61" s="88"/>
      <c r="D61" s="88"/>
      <c r="E61" s="298" t="s">
        <v>44</v>
      </c>
      <c r="F61" s="298"/>
      <c r="G61" s="298"/>
      <c r="H61" s="58"/>
      <c r="J61" s="396" t="s">
        <v>43</v>
      </c>
      <c r="K61" s="396"/>
      <c r="L61" s="396"/>
      <c r="M61" s="396"/>
      <c r="O61" s="397">
        <f>AVERAGE(Internet!P31,Internet!P44,Internet!P57,Internet2!P14,Internet2!P26,Internet2!P38,Internet2!P50)</f>
        <v>160164.28571428571</v>
      </c>
      <c r="P61" s="397"/>
      <c r="Q61" s="397"/>
      <c r="R61" s="397"/>
    </row>
    <row r="62" spans="1:19" s="69" customFormat="1" ht="12.75" customHeight="1">
      <c r="A62" s="88"/>
      <c r="B62" s="88"/>
      <c r="C62" s="88"/>
      <c r="D62" s="88"/>
      <c r="E62" s="298"/>
      <c r="F62" s="298"/>
      <c r="G62" s="298"/>
      <c r="H62" s="58"/>
      <c r="I62" s="86"/>
      <c r="J62" s="396"/>
      <c r="K62" s="396"/>
      <c r="L62" s="396"/>
      <c r="M62" s="396"/>
      <c r="O62" s="398"/>
      <c r="P62" s="398"/>
      <c r="Q62" s="398"/>
      <c r="R62" s="398"/>
    </row>
    <row r="63" spans="1:19" s="69" customFormat="1" ht="12.75" customHeight="1">
      <c r="E63" s="88"/>
      <c r="F63" s="88"/>
      <c r="G63" s="88"/>
      <c r="H63" s="88"/>
      <c r="I63" s="88"/>
    </row>
    <row r="64" spans="1:19" s="69" customFormat="1" ht="12.75" customHeight="1">
      <c r="C64" s="58"/>
      <c r="D64" s="58"/>
      <c r="E64" s="88"/>
      <c r="F64" s="88"/>
      <c r="G64" s="88"/>
      <c r="H64" s="88"/>
      <c r="J64" s="396" t="s">
        <v>41</v>
      </c>
      <c r="K64" s="396"/>
      <c r="L64" s="396"/>
      <c r="M64" s="396"/>
      <c r="O64" s="397">
        <f>AVERAGE(Internet!P34,Internet!P47,Internet!P60,P17,P29,P41,P53)</f>
        <v>125709.71428571429</v>
      </c>
      <c r="P64" s="397"/>
      <c r="Q64" s="397"/>
      <c r="R64" s="397"/>
    </row>
    <row r="65" spans="2:21" s="69" customFormat="1" ht="12.75" customHeight="1">
      <c r="E65" s="88"/>
      <c r="F65" s="88"/>
      <c r="G65" s="88"/>
      <c r="H65" s="88"/>
      <c r="I65" s="86"/>
      <c r="J65" s="396"/>
      <c r="K65" s="396"/>
      <c r="L65" s="396"/>
      <c r="M65" s="396"/>
      <c r="O65" s="398"/>
      <c r="P65" s="398"/>
      <c r="Q65" s="398"/>
      <c r="R65" s="398"/>
    </row>
    <row r="66" spans="2:21" s="69" customFormat="1" ht="12.75" customHeight="1">
      <c r="E66" s="88"/>
      <c r="F66" s="88"/>
      <c r="G66" s="88"/>
      <c r="H66" s="88"/>
      <c r="I66" s="88"/>
      <c r="J66" s="88"/>
      <c r="K66" s="88"/>
      <c r="L66" s="88"/>
      <c r="M66" s="88"/>
    </row>
    <row r="67" spans="2:21" s="69" customFormat="1" ht="12.75" customHeight="1">
      <c r="J67" s="396" t="s">
        <v>42</v>
      </c>
      <c r="K67" s="396"/>
      <c r="L67" s="396"/>
      <c r="M67" s="396"/>
      <c r="O67" s="397">
        <f>AVERAGE(Internet!P37,Internet!P50,Internet!P63,Internet2!P20,Internet2!P32,Internet2!P44,Internet2!P56)</f>
        <v>149785.71428571429</v>
      </c>
      <c r="P67" s="397"/>
      <c r="Q67" s="397"/>
      <c r="R67" s="397"/>
    </row>
    <row r="68" spans="2:21" s="69" customFormat="1" ht="18" customHeight="1">
      <c r="B68" s="84"/>
      <c r="C68" s="84"/>
      <c r="D68" s="84"/>
      <c r="J68" s="396"/>
      <c r="K68" s="396"/>
      <c r="L68" s="396"/>
      <c r="M68" s="396"/>
      <c r="O68" s="398"/>
      <c r="P68" s="398"/>
      <c r="Q68" s="398"/>
      <c r="R68" s="398"/>
    </row>
    <row r="69" spans="2:21" s="69" customFormat="1" ht="12.5" customHeight="1">
      <c r="B69" s="84"/>
      <c r="C69" s="84"/>
      <c r="D69" s="84"/>
      <c r="J69" s="181"/>
      <c r="K69" s="181"/>
      <c r="L69" s="181"/>
      <c r="M69" s="181"/>
      <c r="O69" s="182"/>
      <c r="P69" s="182"/>
      <c r="Q69" s="182"/>
      <c r="R69" s="182"/>
    </row>
    <row r="70" spans="2:21" s="69" customFormat="1" ht="12.75" customHeight="1">
      <c r="C70" s="325" t="str">
        <f>Input!$B6&amp;", "&amp;Input!$B7</f>
        <v>Matthew McKenna, March 26th 2014</v>
      </c>
      <c r="D70" s="325"/>
      <c r="E70" s="325"/>
      <c r="F70" s="325"/>
      <c r="G70" s="325"/>
      <c r="H70" s="325"/>
      <c r="I70" s="325"/>
      <c r="J70" s="325"/>
      <c r="K70" s="325"/>
      <c r="L70" s="325"/>
      <c r="M70" s="325"/>
      <c r="N70" s="325"/>
      <c r="O70" s="325"/>
      <c r="P70" s="325"/>
      <c r="Q70" s="325"/>
      <c r="R70" s="325"/>
      <c r="S70" s="325"/>
      <c r="T70" s="325"/>
      <c r="U70" s="84"/>
    </row>
    <row r="71" spans="2:21" s="69" customFormat="1" ht="12.75" customHeight="1">
      <c r="B71" s="84"/>
      <c r="C71" s="325"/>
      <c r="D71" s="325"/>
      <c r="E71" s="325"/>
      <c r="F71" s="325"/>
      <c r="G71" s="325"/>
      <c r="H71" s="325"/>
      <c r="I71" s="325"/>
      <c r="J71" s="325"/>
      <c r="K71" s="325"/>
      <c r="L71" s="325"/>
      <c r="M71" s="325"/>
      <c r="N71" s="325"/>
      <c r="O71" s="325"/>
      <c r="P71" s="325"/>
      <c r="Q71" s="325"/>
      <c r="R71" s="325"/>
      <c r="S71" s="325"/>
      <c r="T71" s="325"/>
      <c r="U71" s="84"/>
    </row>
    <row r="72" spans="2:21" s="69" customFormat="1"/>
  </sheetData>
  <mergeCells count="38">
    <mergeCell ref="E61:G62"/>
    <mergeCell ref="L44:N45"/>
    <mergeCell ref="P44:R45"/>
    <mergeCell ref="C70:T71"/>
    <mergeCell ref="L56:N57"/>
    <mergeCell ref="P56:R57"/>
    <mergeCell ref="J67:M68"/>
    <mergeCell ref="J61:M62"/>
    <mergeCell ref="J64:M65"/>
    <mergeCell ref="O61:R62"/>
    <mergeCell ref="O64:R65"/>
    <mergeCell ref="O67:R68"/>
    <mergeCell ref="L53:N54"/>
    <mergeCell ref="P53:R54"/>
    <mergeCell ref="C5:T6"/>
    <mergeCell ref="C9:T10"/>
    <mergeCell ref="L32:N33"/>
    <mergeCell ref="P32:R33"/>
    <mergeCell ref="E14:J15"/>
    <mergeCell ref="L14:N15"/>
    <mergeCell ref="P14:R15"/>
    <mergeCell ref="L17:N18"/>
    <mergeCell ref="P17:R18"/>
    <mergeCell ref="E26:J27"/>
    <mergeCell ref="L20:N21"/>
    <mergeCell ref="P20:R21"/>
    <mergeCell ref="P41:R42"/>
    <mergeCell ref="L41:N42"/>
    <mergeCell ref="L26:N27"/>
    <mergeCell ref="P26:R27"/>
    <mergeCell ref="E50:J51"/>
    <mergeCell ref="L50:N51"/>
    <mergeCell ref="P50:R51"/>
    <mergeCell ref="L29:N30"/>
    <mergeCell ref="P29:R30"/>
    <mergeCell ref="E38:J39"/>
    <mergeCell ref="L38:N39"/>
    <mergeCell ref="P38:R39"/>
  </mergeCells>
  <phoneticPr fontId="2" type="noConversion"/>
  <printOptions horizontalCentered="1" verticalCentered="1"/>
  <pageMargins left="0.32" right="0.19" top="0.5" bottom="0.51" header="0.5" footer="0.5"/>
  <pageSetup scale="80" orientation="portrait"/>
  <headerFooter alignWithMargins="0"/>
  <drawing r:id="rId1"/>
  <extLst>
    <ext xmlns:mx="http://schemas.microsoft.com/office/mac/excel/2008/main" uri="{64002731-A6B0-56B0-2670-7721B7C09600}">
      <mx:PLV Mode="1" OnePage="0" WScale="0"/>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9"/>
  <sheetViews>
    <sheetView view="pageLayout" topLeftCell="A26" zoomScaleNormal="75" zoomScaleSheetLayoutView="75" zoomScalePageLayoutView="75" workbookViewId="0">
      <selection activeCell="T51" sqref="T51"/>
    </sheetView>
  </sheetViews>
  <sheetFormatPr baseColWidth="10" defaultColWidth="8.83203125" defaultRowHeight="12" x14ac:dyDescent="0"/>
  <cols>
    <col min="2" max="3" width="4.5" style="2" customWidth="1"/>
    <col min="4" max="4" width="9.1640625" style="2" customWidth="1"/>
    <col min="11" max="11" width="4.5" customWidth="1"/>
    <col min="12" max="12" width="4.6640625" customWidth="1"/>
    <col min="15" max="18" width="4.5" customWidth="1"/>
  </cols>
  <sheetData>
    <row r="1" spans="1:18" ht="12.75" customHeight="1">
      <c r="A1" s="3"/>
      <c r="B1" s="3"/>
      <c r="C1" s="3"/>
      <c r="D1" s="3"/>
      <c r="E1" s="3"/>
      <c r="F1" s="3"/>
      <c r="G1" s="3"/>
      <c r="H1" s="3"/>
      <c r="I1" s="3"/>
      <c r="J1" s="3"/>
      <c r="K1" s="3"/>
      <c r="L1" s="3"/>
      <c r="M1" s="3"/>
      <c r="N1" s="3"/>
      <c r="O1" s="3"/>
      <c r="P1" s="3"/>
      <c r="Q1" s="3"/>
      <c r="R1" s="3"/>
    </row>
    <row r="2" spans="1:18" ht="12.75" customHeight="1">
      <c r="A2" s="3"/>
      <c r="B2" s="3"/>
      <c r="C2" s="3"/>
      <c r="D2" s="3"/>
      <c r="E2" s="3"/>
      <c r="F2" s="3"/>
      <c r="G2" s="3"/>
      <c r="H2" s="3"/>
      <c r="I2" s="3"/>
      <c r="J2" s="3"/>
      <c r="K2" s="3"/>
      <c r="L2" s="3"/>
      <c r="M2" s="3"/>
      <c r="N2" s="3"/>
      <c r="O2" s="3"/>
      <c r="P2" s="3"/>
      <c r="Q2" s="3"/>
      <c r="R2" s="3"/>
    </row>
    <row r="3" spans="1:18" ht="12.75" customHeight="1">
      <c r="A3" s="3"/>
      <c r="B3" s="248" t="str">
        <f>Input!$A9</f>
        <v>Equity Evaluation</v>
      </c>
      <c r="C3" s="248"/>
      <c r="D3" s="248"/>
      <c r="E3" s="248"/>
      <c r="F3" s="248"/>
      <c r="G3" s="248"/>
      <c r="H3" s="248"/>
      <c r="I3" s="248"/>
      <c r="J3" s="248"/>
      <c r="K3" s="248"/>
      <c r="L3" s="248"/>
      <c r="M3" s="248"/>
      <c r="N3" s="248"/>
      <c r="O3" s="248"/>
      <c r="P3" s="248"/>
      <c r="Q3" s="162"/>
      <c r="R3" s="162"/>
    </row>
    <row r="4" spans="1:18" ht="12.75" customHeight="1">
      <c r="A4" s="3"/>
      <c r="B4" s="248"/>
      <c r="C4" s="248"/>
      <c r="D4" s="248"/>
      <c r="E4" s="248"/>
      <c r="F4" s="248"/>
      <c r="G4" s="248"/>
      <c r="H4" s="248"/>
      <c r="I4" s="248"/>
      <c r="J4" s="248"/>
      <c r="K4" s="248"/>
      <c r="L4" s="248"/>
      <c r="M4" s="248"/>
      <c r="N4" s="248"/>
      <c r="O4" s="248"/>
      <c r="P4" s="248"/>
      <c r="Q4" s="162"/>
      <c r="R4" s="162"/>
    </row>
    <row r="5" spans="1:18" ht="12.75" customHeight="1">
      <c r="A5" s="3"/>
      <c r="B5" s="248"/>
      <c r="C5" s="248"/>
      <c r="D5" s="248"/>
      <c r="E5" s="248"/>
      <c r="F5" s="248"/>
      <c r="G5" s="248"/>
      <c r="H5" s="248"/>
      <c r="I5" s="248"/>
      <c r="J5" s="248"/>
      <c r="K5" s="248"/>
      <c r="L5" s="248"/>
      <c r="M5" s="248"/>
      <c r="N5" s="248"/>
      <c r="O5" s="248"/>
      <c r="P5" s="248"/>
      <c r="Q5" s="162"/>
      <c r="R5" s="162"/>
    </row>
    <row r="6" spans="1:18" ht="12.75" customHeight="1">
      <c r="A6" s="3"/>
      <c r="B6" s="248"/>
      <c r="C6" s="248"/>
      <c r="D6" s="248"/>
      <c r="E6" s="248"/>
      <c r="F6" s="248"/>
      <c r="G6" s="248"/>
      <c r="H6" s="248"/>
      <c r="I6" s="248"/>
      <c r="J6" s="248"/>
      <c r="K6" s="248"/>
      <c r="L6" s="248"/>
      <c r="M6" s="248"/>
      <c r="N6" s="248"/>
      <c r="O6" s="248"/>
      <c r="P6" s="248"/>
      <c r="Q6" s="162"/>
      <c r="R6" s="162"/>
    </row>
    <row r="7" spans="1:18" ht="12.75" customHeight="1">
      <c r="A7" s="3"/>
      <c r="B7" s="3"/>
      <c r="C7" s="3"/>
      <c r="D7" s="3"/>
      <c r="E7" s="3"/>
      <c r="F7" s="3"/>
      <c r="G7" s="3"/>
      <c r="H7" s="3"/>
      <c r="I7" s="3"/>
      <c r="J7" s="3"/>
      <c r="K7" s="3"/>
      <c r="L7" s="3"/>
      <c r="M7" s="3"/>
      <c r="N7" s="3"/>
      <c r="O7" s="3"/>
      <c r="P7" s="3"/>
      <c r="Q7" s="3"/>
      <c r="R7" s="3"/>
    </row>
    <row r="8" spans="1:18" ht="12.75" customHeight="1">
      <c r="A8" s="3"/>
      <c r="B8" s="3"/>
      <c r="C8" s="3"/>
      <c r="D8" s="3"/>
      <c r="E8" s="3"/>
      <c r="F8" s="3"/>
      <c r="G8" s="3"/>
      <c r="H8" s="3"/>
      <c r="I8" s="3"/>
      <c r="J8" s="3"/>
      <c r="K8" s="3"/>
      <c r="L8" s="3"/>
      <c r="M8" s="3"/>
      <c r="N8" s="3"/>
      <c r="O8" s="3"/>
      <c r="P8" s="3"/>
      <c r="Q8" s="3"/>
      <c r="R8" s="3"/>
    </row>
    <row r="9" spans="1:18" ht="12.75" customHeight="1">
      <c r="A9" s="3"/>
      <c r="B9" s="3"/>
      <c r="C9" s="3"/>
      <c r="D9" s="3"/>
      <c r="E9" s="3"/>
      <c r="F9" s="3"/>
      <c r="G9" s="3"/>
      <c r="H9" s="3"/>
      <c r="I9" s="3"/>
      <c r="J9" s="3"/>
      <c r="K9" s="3"/>
      <c r="L9" s="3"/>
      <c r="M9" s="3"/>
      <c r="N9" s="3"/>
      <c r="O9" s="3"/>
      <c r="P9" s="3"/>
      <c r="Q9" s="3"/>
      <c r="R9" s="3"/>
    </row>
    <row r="10" spans="1:18" ht="12.75" customHeight="1">
      <c r="A10" s="3"/>
      <c r="B10" s="402" t="s">
        <v>39</v>
      </c>
      <c r="C10" s="402"/>
      <c r="D10" s="402"/>
      <c r="E10" s="402"/>
      <c r="F10" s="402"/>
      <c r="G10" s="402"/>
      <c r="H10" s="402"/>
      <c r="I10" s="402"/>
      <c r="J10" s="402"/>
      <c r="K10" s="402"/>
      <c r="L10" s="402"/>
      <c r="M10" s="402"/>
      <c r="N10" s="402"/>
      <c r="O10" s="402"/>
      <c r="P10" s="402"/>
      <c r="Q10" s="163"/>
      <c r="R10" s="163"/>
    </row>
    <row r="11" spans="1:18" ht="12.75" customHeight="1">
      <c r="A11" s="3"/>
      <c r="B11" s="402"/>
      <c r="C11" s="402"/>
      <c r="D11" s="402"/>
      <c r="E11" s="402"/>
      <c r="F11" s="402"/>
      <c r="G11" s="402"/>
      <c r="H11" s="402"/>
      <c r="I11" s="402"/>
      <c r="J11" s="402"/>
      <c r="K11" s="402"/>
      <c r="L11" s="402"/>
      <c r="M11" s="402"/>
      <c r="N11" s="402"/>
      <c r="O11" s="402"/>
      <c r="P11" s="402"/>
      <c r="Q11" s="163"/>
      <c r="R11" s="163"/>
    </row>
    <row r="12" spans="1:18" ht="12.75" customHeight="1">
      <c r="A12" s="3"/>
      <c r="B12" s="403"/>
      <c r="C12" s="403"/>
      <c r="D12" s="403"/>
      <c r="E12" s="403"/>
      <c r="F12" s="403"/>
      <c r="G12" s="403"/>
      <c r="H12" s="403"/>
      <c r="I12" s="403"/>
      <c r="J12" s="403"/>
      <c r="K12" s="403"/>
      <c r="L12" s="403"/>
      <c r="M12" s="403"/>
      <c r="N12" s="403"/>
      <c r="O12" s="403"/>
      <c r="P12" s="403"/>
      <c r="Q12" s="161"/>
      <c r="R12" s="161"/>
    </row>
    <row r="13" spans="1:18" ht="12.75" customHeight="1">
      <c r="A13" s="3"/>
      <c r="B13" s="403"/>
      <c r="C13" s="403"/>
      <c r="D13" s="403"/>
      <c r="E13" s="403"/>
      <c r="F13" s="403"/>
      <c r="G13" s="403"/>
      <c r="H13" s="403"/>
      <c r="I13" s="403"/>
      <c r="J13" s="403"/>
      <c r="K13" s="403"/>
      <c r="L13" s="403"/>
      <c r="M13" s="403"/>
      <c r="N13" s="403"/>
      <c r="O13" s="403"/>
      <c r="P13" s="403"/>
      <c r="Q13" s="161"/>
      <c r="R13" s="161"/>
    </row>
    <row r="14" spans="1:18" ht="12.75" customHeight="1">
      <c r="A14" s="3"/>
      <c r="B14" s="3"/>
      <c r="C14" s="3"/>
      <c r="D14" s="3"/>
      <c r="E14" s="3"/>
      <c r="F14" s="3"/>
      <c r="G14" s="3"/>
      <c r="H14" s="3"/>
      <c r="I14" s="3"/>
      <c r="J14" s="3"/>
      <c r="K14" s="3"/>
      <c r="L14" s="3"/>
      <c r="M14" s="3"/>
      <c r="N14" s="3"/>
      <c r="O14" s="3"/>
      <c r="P14" s="3"/>
      <c r="Q14" s="3"/>
      <c r="R14" s="3"/>
    </row>
    <row r="15" spans="1:18" ht="12.75" customHeight="1">
      <c r="A15" s="3"/>
      <c r="B15" s="250" t="str">
        <f>Input!$B4&amp;", "&amp;Input!$B5</f>
        <v>2909 Greenfield Road, Glenshaw PA 15116</v>
      </c>
      <c r="C15" s="250"/>
      <c r="D15" s="250"/>
      <c r="E15" s="250"/>
      <c r="F15" s="250"/>
      <c r="G15" s="250"/>
      <c r="H15" s="250"/>
      <c r="I15" s="250"/>
      <c r="J15" s="250"/>
      <c r="K15" s="250"/>
      <c r="L15" s="250"/>
      <c r="M15" s="250"/>
      <c r="N15" s="250"/>
      <c r="O15" s="250"/>
      <c r="P15" s="250"/>
      <c r="Q15" s="164"/>
      <c r="R15" s="164"/>
    </row>
    <row r="16" spans="1:18" ht="12.75" customHeight="1">
      <c r="A16" s="3"/>
      <c r="B16" s="250"/>
      <c r="C16" s="250"/>
      <c r="D16" s="250"/>
      <c r="E16" s="250"/>
      <c r="F16" s="250"/>
      <c r="G16" s="250"/>
      <c r="H16" s="250"/>
      <c r="I16" s="250"/>
      <c r="J16" s="250"/>
      <c r="K16" s="250"/>
      <c r="L16" s="250"/>
      <c r="M16" s="250"/>
      <c r="N16" s="250"/>
      <c r="O16" s="250"/>
      <c r="P16" s="250"/>
      <c r="Q16" s="164"/>
      <c r="R16" s="164"/>
    </row>
    <row r="17" spans="1:18" ht="12.75" customHeight="1">
      <c r="A17" s="3"/>
      <c r="B17" s="250"/>
      <c r="C17" s="250"/>
      <c r="D17" s="250"/>
      <c r="E17" s="250"/>
      <c r="F17" s="250"/>
      <c r="G17" s="250"/>
      <c r="H17" s="250"/>
      <c r="I17" s="250"/>
      <c r="J17" s="250"/>
      <c r="K17" s="250"/>
      <c r="L17" s="250"/>
      <c r="M17" s="250"/>
      <c r="N17" s="250"/>
      <c r="O17" s="250"/>
      <c r="P17" s="250"/>
      <c r="Q17" s="164"/>
      <c r="R17" s="164"/>
    </row>
    <row r="18" spans="1:18" ht="12.75" customHeight="1">
      <c r="A18" s="3"/>
      <c r="B18" s="4"/>
      <c r="C18" s="4"/>
      <c r="D18" s="4"/>
      <c r="M18" s="4"/>
      <c r="N18" s="4"/>
      <c r="O18" s="4"/>
      <c r="P18" s="4"/>
      <c r="Q18" s="4"/>
      <c r="R18" s="4"/>
    </row>
    <row r="19" spans="1:18" ht="12.75" customHeight="1">
      <c r="A19" s="3"/>
      <c r="B19" s="4"/>
      <c r="C19" s="4"/>
      <c r="L19" s="4"/>
    </row>
    <row r="20" spans="1:18" ht="12.75" customHeight="1">
      <c r="A20" s="3"/>
      <c r="B20" s="8"/>
      <c r="C20" s="8"/>
      <c r="D20" s="8"/>
      <c r="E20" s="8"/>
      <c r="F20" s="8"/>
      <c r="G20" s="8"/>
      <c r="H20" s="8"/>
      <c r="I20" s="8"/>
      <c r="J20" s="8"/>
      <c r="K20" s="10"/>
      <c r="L20" s="8"/>
      <c r="M20" s="10"/>
      <c r="N20" s="10"/>
      <c r="O20" s="10"/>
      <c r="P20" s="10"/>
      <c r="Q20" s="10"/>
      <c r="R20" s="10"/>
    </row>
    <row r="21" spans="1:18" ht="12.75" customHeight="1">
      <c r="A21" s="3"/>
      <c r="C21" s="399" t="s">
        <v>0</v>
      </c>
      <c r="D21" s="399"/>
      <c r="E21" s="399"/>
      <c r="F21" s="399"/>
      <c r="G21" s="399"/>
      <c r="H21" s="399"/>
      <c r="I21" s="399"/>
      <c r="J21" s="12"/>
      <c r="K21" s="404" t="str">
        <f>Comparable!$I51</f>
        <v>$160,000 - $165,000</v>
      </c>
      <c r="L21" s="296"/>
      <c r="M21" s="296"/>
      <c r="N21" s="296"/>
      <c r="O21" s="296"/>
      <c r="P21" s="296"/>
      <c r="Q21" s="62"/>
      <c r="R21" s="62"/>
    </row>
    <row r="22" spans="1:18" ht="12.75" customHeight="1">
      <c r="A22" s="3"/>
      <c r="B22" s="57"/>
      <c r="C22" s="399"/>
      <c r="D22" s="399"/>
      <c r="E22" s="399"/>
      <c r="F22" s="399"/>
      <c r="G22" s="399"/>
      <c r="H22" s="399"/>
      <c r="I22" s="399"/>
      <c r="J22" s="56"/>
      <c r="K22" s="297"/>
      <c r="L22" s="297"/>
      <c r="M22" s="297"/>
      <c r="N22" s="297"/>
      <c r="O22" s="297"/>
      <c r="P22" s="297"/>
      <c r="Q22" s="62"/>
      <c r="R22" s="62"/>
    </row>
    <row r="23" spans="1:18" ht="12.75" customHeight="1">
      <c r="A23" s="3"/>
      <c r="B23" s="8"/>
      <c r="C23" s="12"/>
      <c r="D23" s="13"/>
      <c r="E23" s="13"/>
      <c r="F23" s="13"/>
      <c r="G23" s="13"/>
      <c r="H23" s="13"/>
      <c r="I23" s="13"/>
      <c r="J23" s="13"/>
      <c r="K23" s="13"/>
      <c r="L23" s="63"/>
      <c r="M23" s="63"/>
      <c r="N23" s="63"/>
      <c r="O23" s="63"/>
      <c r="P23" s="8"/>
      <c r="Q23" s="8"/>
      <c r="R23" s="8"/>
    </row>
    <row r="24" spans="1:18" ht="12.75" customHeight="1">
      <c r="A24" s="3"/>
      <c r="B24" s="12"/>
      <c r="C24" s="12"/>
      <c r="D24" s="13"/>
      <c r="E24" s="13"/>
      <c r="F24" s="13"/>
      <c r="G24" s="13"/>
      <c r="H24" s="13"/>
      <c r="I24" s="13"/>
      <c r="J24" s="13"/>
      <c r="K24" s="13"/>
      <c r="L24" s="64"/>
      <c r="M24" s="64"/>
      <c r="N24" s="64"/>
      <c r="O24" s="64"/>
      <c r="P24" s="12"/>
      <c r="Q24" s="12"/>
      <c r="R24" s="12"/>
    </row>
    <row r="25" spans="1:18" ht="12.75" customHeight="1">
      <c r="A25" s="3"/>
      <c r="B25" s="12"/>
      <c r="C25" s="12"/>
      <c r="D25" s="13"/>
      <c r="E25" s="13"/>
      <c r="F25" s="13"/>
      <c r="G25" s="13"/>
      <c r="H25" s="13"/>
      <c r="I25" s="13"/>
      <c r="J25" s="13"/>
      <c r="K25" s="13"/>
      <c r="L25" s="64"/>
      <c r="M25" s="64"/>
      <c r="N25" s="64"/>
      <c r="O25" s="64"/>
      <c r="P25" s="12"/>
      <c r="Q25" s="12"/>
      <c r="R25" s="12"/>
    </row>
    <row r="26" spans="1:18" ht="12.75" customHeight="1">
      <c r="A26" s="3"/>
      <c r="B26" s="12"/>
      <c r="C26" s="12"/>
      <c r="D26" s="13"/>
      <c r="E26" s="13"/>
      <c r="F26" s="13"/>
      <c r="G26" s="13"/>
      <c r="H26" s="13"/>
      <c r="I26" s="13"/>
      <c r="J26" s="13"/>
      <c r="K26" s="13"/>
      <c r="L26" s="64"/>
      <c r="M26" s="64"/>
      <c r="N26" s="64"/>
      <c r="O26" s="64"/>
      <c r="P26" s="12"/>
      <c r="Q26" s="12"/>
      <c r="R26" s="12"/>
    </row>
    <row r="27" spans="1:18" ht="12.75" customHeight="1">
      <c r="A27" s="3"/>
      <c r="C27" s="399" t="s">
        <v>3</v>
      </c>
      <c r="D27" s="399"/>
      <c r="E27" s="399"/>
      <c r="F27" s="399"/>
      <c r="G27" s="399"/>
      <c r="H27" s="399"/>
      <c r="I27" s="399"/>
      <c r="J27" s="399"/>
      <c r="K27" s="12"/>
      <c r="L27" s="400">
        <f>Neighborhood!$I66</f>
        <v>146224.54420674284</v>
      </c>
      <c r="M27" s="400"/>
      <c r="N27" s="400"/>
      <c r="O27" s="400"/>
      <c r="P27" s="3"/>
      <c r="Q27" s="3"/>
      <c r="R27" s="3"/>
    </row>
    <row r="28" spans="1:18" ht="12.75" customHeight="1">
      <c r="A28" s="3"/>
      <c r="B28" s="57"/>
      <c r="C28" s="399"/>
      <c r="D28" s="399"/>
      <c r="E28" s="399"/>
      <c r="F28" s="399"/>
      <c r="G28" s="399"/>
      <c r="H28" s="399"/>
      <c r="I28" s="399"/>
      <c r="J28" s="399"/>
      <c r="K28" s="12"/>
      <c r="L28" s="401"/>
      <c r="M28" s="401"/>
      <c r="N28" s="401"/>
      <c r="O28" s="401"/>
      <c r="P28" s="3"/>
      <c r="Q28" s="3"/>
      <c r="R28" s="3"/>
    </row>
    <row r="29" spans="1:18" ht="12.75" customHeight="1">
      <c r="A29" s="3"/>
      <c r="B29" s="35"/>
      <c r="C29" s="35"/>
      <c r="D29" s="35"/>
      <c r="E29" s="35"/>
      <c r="F29" s="35"/>
      <c r="G29" s="35"/>
      <c r="H29" s="35"/>
      <c r="I29" s="35"/>
      <c r="J29" s="56"/>
      <c r="K29" s="12"/>
      <c r="L29" s="64"/>
      <c r="M29" s="65"/>
      <c r="N29" s="65"/>
      <c r="O29" s="65"/>
      <c r="P29" s="54"/>
      <c r="Q29" s="54"/>
      <c r="R29" s="54"/>
    </row>
    <row r="30" spans="1:18" ht="12.75" customHeight="1">
      <c r="A30" s="3"/>
      <c r="B30" s="35"/>
      <c r="C30" s="35"/>
      <c r="D30" s="35"/>
      <c r="E30" s="35"/>
      <c r="F30" s="35"/>
      <c r="G30" s="35"/>
      <c r="H30" s="35"/>
      <c r="I30" s="35"/>
      <c r="J30" s="56"/>
      <c r="K30" s="12"/>
      <c r="L30" s="64"/>
      <c r="M30" s="65"/>
      <c r="N30" s="65"/>
      <c r="O30" s="65"/>
      <c r="P30" s="54"/>
      <c r="Q30" s="54"/>
      <c r="R30" s="54"/>
    </row>
    <row r="31" spans="1:18" ht="12.75" customHeight="1">
      <c r="A31" s="3"/>
      <c r="B31" s="56"/>
      <c r="C31" s="56"/>
      <c r="D31" s="51"/>
      <c r="E31" s="13"/>
      <c r="F31" s="13"/>
      <c r="G31" s="13"/>
      <c r="H31" s="13"/>
      <c r="I31" s="13"/>
      <c r="J31" s="13"/>
      <c r="K31" s="13"/>
      <c r="L31" s="64"/>
      <c r="M31" s="66"/>
      <c r="N31" s="66"/>
      <c r="O31" s="66"/>
      <c r="P31" s="43"/>
      <c r="Q31" s="43"/>
      <c r="R31" s="43"/>
    </row>
    <row r="32" spans="1:18" ht="12.75" customHeight="1">
      <c r="A32" s="3"/>
      <c r="B32" s="56"/>
      <c r="C32" s="56"/>
      <c r="D32" s="13"/>
      <c r="E32" s="13"/>
      <c r="F32" s="13"/>
      <c r="G32" s="13"/>
      <c r="H32" s="13"/>
      <c r="I32" s="13"/>
      <c r="J32" s="13"/>
      <c r="K32" s="13"/>
      <c r="L32" s="64"/>
      <c r="M32" s="66"/>
      <c r="N32" s="66"/>
      <c r="O32" s="66"/>
      <c r="P32" s="43"/>
      <c r="Q32" s="43"/>
      <c r="R32" s="43"/>
    </row>
    <row r="33" spans="1:18" ht="12.75" customHeight="1">
      <c r="A33" s="3"/>
      <c r="C33" s="399" t="s">
        <v>36</v>
      </c>
      <c r="D33" s="399"/>
      <c r="E33" s="399"/>
      <c r="F33" s="399"/>
      <c r="G33" s="399"/>
      <c r="H33" s="399"/>
      <c r="I33" s="399"/>
      <c r="J33" s="12"/>
      <c r="K33" s="12"/>
      <c r="L33" s="400">
        <f>Technical!$Q56</f>
        <v>177739.72938974452</v>
      </c>
      <c r="M33" s="400"/>
      <c r="N33" s="400"/>
      <c r="O33" s="400"/>
      <c r="P33" s="3"/>
      <c r="Q33" s="3"/>
      <c r="R33" s="3"/>
    </row>
    <row r="34" spans="1:18" ht="12.75" customHeight="1">
      <c r="A34" s="3"/>
      <c r="B34" s="57"/>
      <c r="C34" s="399"/>
      <c r="D34" s="399"/>
      <c r="E34" s="399"/>
      <c r="F34" s="399"/>
      <c r="G34" s="399"/>
      <c r="H34" s="399"/>
      <c r="I34" s="399"/>
      <c r="J34" s="56"/>
      <c r="K34" s="12"/>
      <c r="L34" s="401"/>
      <c r="M34" s="401"/>
      <c r="N34" s="401"/>
      <c r="O34" s="401"/>
      <c r="P34" s="3"/>
      <c r="Q34" s="3"/>
      <c r="R34" s="3"/>
    </row>
    <row r="35" spans="1:18" ht="12.75" customHeight="1">
      <c r="A35" s="3"/>
      <c r="B35" s="35"/>
      <c r="C35" s="35"/>
      <c r="D35" s="35"/>
      <c r="E35" s="35"/>
      <c r="F35" s="35"/>
      <c r="G35" s="35"/>
      <c r="H35" s="35"/>
      <c r="I35" s="56"/>
      <c r="J35" s="56"/>
      <c r="K35" s="12"/>
      <c r="L35" s="67"/>
      <c r="M35" s="65"/>
      <c r="N35" s="65"/>
      <c r="O35" s="65"/>
      <c r="P35" s="54"/>
      <c r="Q35" s="54"/>
      <c r="R35" s="54"/>
    </row>
    <row r="36" spans="1:18" ht="12.75" customHeight="1">
      <c r="A36" s="3"/>
      <c r="B36" s="35"/>
      <c r="C36" s="35"/>
      <c r="D36" s="35"/>
      <c r="E36" s="35"/>
      <c r="F36" s="35"/>
      <c r="G36" s="35"/>
      <c r="H36" s="35"/>
      <c r="I36" s="56"/>
      <c r="J36" s="56"/>
      <c r="K36" s="12"/>
      <c r="L36" s="67"/>
      <c r="M36" s="65"/>
      <c r="N36" s="65"/>
      <c r="O36" s="65"/>
      <c r="P36" s="54"/>
      <c r="Q36" s="54"/>
      <c r="R36" s="54"/>
    </row>
    <row r="37" spans="1:18" ht="12.75" customHeight="1">
      <c r="A37" s="3"/>
      <c r="B37" s="12"/>
      <c r="C37" s="12"/>
      <c r="D37" s="13"/>
      <c r="E37" s="13"/>
      <c r="F37" s="13"/>
      <c r="G37" s="13"/>
      <c r="H37" s="13"/>
      <c r="I37" s="13"/>
      <c r="J37" s="13"/>
      <c r="K37" s="13"/>
      <c r="L37" s="67"/>
      <c r="M37" s="66"/>
      <c r="N37" s="66"/>
      <c r="O37" s="66"/>
      <c r="P37" s="43"/>
      <c r="Q37" s="43"/>
      <c r="R37" s="43"/>
    </row>
    <row r="38" spans="1:18" ht="12.75" customHeight="1">
      <c r="A38" s="3"/>
      <c r="B38" s="12"/>
      <c r="C38" s="12"/>
      <c r="D38" s="13"/>
      <c r="E38" s="13"/>
      <c r="F38" s="13"/>
      <c r="G38" s="13"/>
      <c r="H38" s="13"/>
      <c r="I38" s="13"/>
      <c r="J38" s="13"/>
      <c r="K38" s="13"/>
      <c r="L38" s="67"/>
      <c r="M38" s="66"/>
      <c r="N38" s="66"/>
      <c r="O38" s="66"/>
      <c r="P38" s="43"/>
      <c r="Q38" s="43"/>
      <c r="R38" s="43"/>
    </row>
    <row r="39" spans="1:18" ht="12.75" customHeight="1">
      <c r="A39" s="3"/>
      <c r="C39" s="399" t="s">
        <v>38</v>
      </c>
      <c r="D39" s="399"/>
      <c r="E39" s="399"/>
      <c r="F39" s="399"/>
      <c r="G39" s="399"/>
      <c r="H39" s="399"/>
      <c r="I39" s="399"/>
      <c r="J39" s="56"/>
      <c r="K39" s="12"/>
      <c r="L39" s="64"/>
      <c r="M39" s="66"/>
      <c r="N39" s="66"/>
      <c r="O39" s="66"/>
      <c r="P39" s="43"/>
      <c r="Q39" s="43"/>
      <c r="R39" s="43"/>
    </row>
    <row r="40" spans="1:18" ht="12.75" customHeight="1">
      <c r="A40" s="3"/>
      <c r="B40" s="57"/>
      <c r="C40" s="399"/>
      <c r="D40" s="399"/>
      <c r="E40" s="399"/>
      <c r="F40" s="399"/>
      <c r="G40" s="399"/>
      <c r="H40" s="399"/>
      <c r="I40" s="399"/>
      <c r="J40" s="46"/>
      <c r="K40" s="12"/>
      <c r="L40" s="64"/>
      <c r="M40" s="68"/>
      <c r="N40" s="68"/>
      <c r="O40" s="68"/>
      <c r="P40" s="43"/>
      <c r="Q40" s="43"/>
      <c r="R40" s="43"/>
    </row>
    <row r="41" spans="1:18" ht="12.75" customHeight="1">
      <c r="A41" s="3"/>
      <c r="B41" s="35"/>
      <c r="C41" s="35"/>
      <c r="D41" s="35"/>
      <c r="E41" s="35"/>
      <c r="F41" s="35"/>
      <c r="G41" s="35"/>
      <c r="H41" s="35"/>
      <c r="I41" s="46"/>
      <c r="J41" s="46"/>
      <c r="K41" s="12"/>
      <c r="L41" s="64"/>
      <c r="M41" s="68"/>
      <c r="N41" s="68"/>
      <c r="O41" s="68"/>
      <c r="P41" s="43"/>
      <c r="Q41" s="43"/>
      <c r="R41" s="43"/>
    </row>
    <row r="42" spans="1:18" ht="12.75" customHeight="1">
      <c r="A42" s="3"/>
      <c r="B42" s="35"/>
      <c r="C42" s="35"/>
      <c r="D42" s="48"/>
      <c r="E42" s="55"/>
      <c r="F42" s="399" t="s">
        <v>1</v>
      </c>
      <c r="G42" s="399"/>
      <c r="H42" s="399"/>
      <c r="I42" s="55"/>
      <c r="J42" s="55"/>
      <c r="K42" s="12"/>
      <c r="L42" s="400">
        <f>Internet2!$O64</f>
        <v>125709.71428571429</v>
      </c>
      <c r="M42" s="400"/>
      <c r="N42" s="400"/>
      <c r="O42" s="400"/>
      <c r="P42" s="3"/>
      <c r="Q42" s="3"/>
      <c r="R42" s="3"/>
    </row>
    <row r="43" spans="1:18" ht="12.75" customHeight="1">
      <c r="A43" s="3"/>
      <c r="B43" s="37"/>
      <c r="C43" s="37"/>
      <c r="D43" s="55"/>
      <c r="E43" s="55"/>
      <c r="F43" s="399"/>
      <c r="G43" s="399"/>
      <c r="H43" s="399"/>
      <c r="I43" s="55"/>
      <c r="J43" s="55"/>
      <c r="K43" s="13"/>
      <c r="L43" s="401"/>
      <c r="M43" s="401"/>
      <c r="N43" s="401"/>
      <c r="O43" s="401"/>
      <c r="P43" s="3"/>
      <c r="Q43" s="3"/>
      <c r="R43" s="3"/>
    </row>
    <row r="44" spans="1:18" ht="12.75" customHeight="1">
      <c r="A44" s="3"/>
      <c r="B44" s="37"/>
      <c r="C44" s="37"/>
      <c r="D44" s="35"/>
      <c r="E44" s="35"/>
      <c r="F44" s="35"/>
      <c r="G44" s="35"/>
      <c r="H44" s="35"/>
      <c r="I44" s="35"/>
      <c r="J44" s="35"/>
      <c r="K44" s="13"/>
      <c r="L44" s="64"/>
      <c r="M44" s="65"/>
      <c r="N44" s="65"/>
      <c r="O44" s="65"/>
      <c r="P44" s="54"/>
      <c r="Q44" s="54"/>
      <c r="R44" s="54"/>
    </row>
    <row r="45" spans="1:18" ht="12.75" customHeight="1">
      <c r="A45" s="3"/>
      <c r="B45" s="37"/>
      <c r="C45" s="37"/>
      <c r="D45" s="48"/>
      <c r="E45" s="55"/>
      <c r="F45" s="399" t="s">
        <v>2</v>
      </c>
      <c r="G45" s="399"/>
      <c r="H45" s="399"/>
      <c r="I45" s="55"/>
      <c r="J45" s="55"/>
      <c r="K45" s="13"/>
      <c r="L45" s="400">
        <f>Internet2!$O67</f>
        <v>149785.71428571429</v>
      </c>
      <c r="M45" s="400"/>
      <c r="N45" s="400"/>
      <c r="O45" s="400"/>
      <c r="P45" s="3"/>
      <c r="Q45" s="3"/>
      <c r="R45" s="3"/>
    </row>
    <row r="46" spans="1:18" ht="12.75" customHeight="1">
      <c r="A46" s="3"/>
      <c r="B46" s="46"/>
      <c r="C46" s="46"/>
      <c r="D46" s="55"/>
      <c r="E46" s="55"/>
      <c r="F46" s="399"/>
      <c r="G46" s="399"/>
      <c r="H46" s="399"/>
      <c r="I46" s="55"/>
      <c r="J46" s="55"/>
      <c r="K46" s="12"/>
      <c r="L46" s="401"/>
      <c r="M46" s="401"/>
      <c r="N46" s="401"/>
      <c r="O46" s="401"/>
      <c r="P46" s="3"/>
      <c r="Q46" s="3"/>
      <c r="R46" s="3"/>
    </row>
    <row r="47" spans="1:18" ht="12.75" customHeight="1">
      <c r="A47" s="3"/>
      <c r="B47" s="1"/>
      <c r="C47" s="1"/>
      <c r="D47" s="14"/>
      <c r="E47" s="29"/>
      <c r="F47" s="29"/>
      <c r="G47" s="29"/>
      <c r="H47" s="29"/>
      <c r="I47" s="29"/>
      <c r="J47" s="29"/>
      <c r="K47" s="8"/>
      <c r="L47" s="8"/>
      <c r="M47" s="8"/>
      <c r="N47" s="8"/>
      <c r="O47" s="8"/>
      <c r="P47" s="8"/>
      <c r="Q47" s="8"/>
      <c r="R47" s="8"/>
    </row>
    <row r="48" spans="1:18" ht="12.75" customHeight="1">
      <c r="A48" s="3"/>
      <c r="B48" s="8"/>
      <c r="C48" s="8"/>
      <c r="D48" s="33"/>
      <c r="E48" s="33"/>
      <c r="F48" s="33"/>
      <c r="G48" s="33"/>
      <c r="M48" s="33"/>
    </row>
    <row r="49" spans="1:18" ht="12.75" customHeight="1">
      <c r="A49" s="3"/>
      <c r="B49" s="8"/>
      <c r="C49" s="8"/>
      <c r="D49" s="8"/>
      <c r="E49" s="8"/>
      <c r="F49" s="8"/>
    </row>
    <row r="50" spans="1:18" ht="12.75" customHeight="1">
      <c r="A50" s="3"/>
      <c r="B50" s="11"/>
      <c r="C50" s="11"/>
      <c r="D50" s="32"/>
      <c r="E50" s="32"/>
      <c r="F50" s="32"/>
      <c r="M50" s="41"/>
    </row>
    <row r="51" spans="1:18" ht="12.75" customHeight="1">
      <c r="B51" s="11"/>
      <c r="C51" s="11"/>
      <c r="D51" s="32"/>
      <c r="E51" s="32"/>
      <c r="F51" s="32"/>
      <c r="G51" s="34"/>
      <c r="M51" s="41"/>
    </row>
    <row r="52" spans="1:18" ht="12.75" customHeight="1">
      <c r="B52" s="11"/>
      <c r="C52" s="11"/>
      <c r="D52" s="32"/>
      <c r="E52" s="32"/>
      <c r="F52" s="32"/>
    </row>
    <row r="53" spans="1:18" ht="12.75" customHeight="1">
      <c r="B53" s="11"/>
      <c r="C53" s="11"/>
      <c r="D53" s="32"/>
      <c r="E53" s="32"/>
      <c r="F53" s="32"/>
    </row>
    <row r="54" spans="1:18" ht="12.75" customHeight="1">
      <c r="B54" s="11"/>
      <c r="C54" s="11"/>
      <c r="D54" s="32"/>
      <c r="E54" s="32"/>
      <c r="F54" s="32"/>
    </row>
    <row r="55" spans="1:18" ht="12.75" customHeight="1">
      <c r="B55" s="11"/>
      <c r="C55" s="11"/>
      <c r="D55" s="32"/>
      <c r="E55" s="32"/>
      <c r="F55" s="32"/>
    </row>
    <row r="56" spans="1:18" ht="12.75" customHeight="1">
      <c r="G56" s="405" t="str">
        <f>EqEval!$B61</f>
        <v>Evaluation Range: $160,000-$165,000</v>
      </c>
      <c r="H56" s="405"/>
      <c r="I56" s="405"/>
      <c r="J56" s="405"/>
      <c r="K56" s="405"/>
      <c r="L56" s="405"/>
      <c r="M56" s="405"/>
      <c r="N56" s="405"/>
      <c r="O56" s="405"/>
      <c r="P56" s="405"/>
      <c r="Q56" s="405"/>
      <c r="R56" s="166"/>
    </row>
    <row r="57" spans="1:18" ht="12.75" customHeight="1">
      <c r="G57" s="405"/>
      <c r="H57" s="405"/>
      <c r="I57" s="405"/>
      <c r="J57" s="405"/>
      <c r="K57" s="405"/>
      <c r="L57" s="405"/>
      <c r="M57" s="405"/>
      <c r="N57" s="405"/>
      <c r="O57" s="405"/>
      <c r="P57" s="405"/>
      <c r="Q57" s="405"/>
      <c r="R57" s="166"/>
    </row>
    <row r="58" spans="1:18" ht="12.75" customHeight="1">
      <c r="B58" s="6"/>
      <c r="C58" s="6"/>
      <c r="D58" s="9"/>
      <c r="E58" s="9"/>
      <c r="F58" s="9"/>
      <c r="G58" s="405"/>
      <c r="H58" s="405"/>
      <c r="I58" s="405"/>
      <c r="J58" s="405"/>
      <c r="K58" s="405"/>
      <c r="L58" s="405"/>
      <c r="M58" s="405"/>
      <c r="N58" s="405"/>
      <c r="O58" s="405"/>
      <c r="P58" s="405"/>
      <c r="Q58" s="405"/>
      <c r="R58" s="166"/>
    </row>
    <row r="59" spans="1:18" ht="12.75" customHeight="1">
      <c r="G59" s="42"/>
      <c r="H59" s="42"/>
      <c r="I59" s="42"/>
      <c r="J59" s="42"/>
      <c r="K59" s="42"/>
      <c r="L59" s="52"/>
      <c r="M59" s="52"/>
      <c r="N59" s="52"/>
      <c r="O59" s="52"/>
      <c r="P59" s="52"/>
      <c r="Q59" s="52"/>
      <c r="R59" s="52"/>
    </row>
    <row r="60" spans="1:18" ht="12.75" customHeight="1">
      <c r="B60" s="6"/>
      <c r="C60" s="6"/>
      <c r="D60" s="7"/>
      <c r="E60" s="7"/>
      <c r="F60" s="7"/>
      <c r="G60" s="7"/>
      <c r="H60" s="7"/>
      <c r="I60" s="7"/>
      <c r="J60" s="7"/>
      <c r="K60" s="7"/>
      <c r="L60" s="7"/>
      <c r="M60" s="7"/>
      <c r="N60" s="7"/>
      <c r="O60" s="7"/>
      <c r="P60" s="5"/>
      <c r="Q60" s="5"/>
      <c r="R60" s="5"/>
    </row>
    <row r="61" spans="1:18" ht="12.75" customHeight="1"/>
    <row r="62" spans="1:18" ht="12.75" customHeight="1">
      <c r="G62" s="406" t="str">
        <f>EqEval!$B66</f>
        <v>Target Price: $165,000</v>
      </c>
      <c r="H62" s="406"/>
      <c r="I62" s="406"/>
      <c r="J62" s="406"/>
      <c r="K62" s="406"/>
      <c r="L62" s="406"/>
      <c r="M62" s="406"/>
      <c r="N62" s="406"/>
      <c r="O62" s="406"/>
      <c r="P62" s="406"/>
      <c r="Q62" s="406"/>
      <c r="R62" s="165"/>
    </row>
    <row r="63" spans="1:18" ht="12.75" customHeight="1">
      <c r="G63" s="406"/>
      <c r="H63" s="406"/>
      <c r="I63" s="406"/>
      <c r="J63" s="406"/>
      <c r="K63" s="406"/>
      <c r="L63" s="406"/>
      <c r="M63" s="406"/>
      <c r="N63" s="406"/>
      <c r="O63" s="406"/>
      <c r="P63" s="406"/>
      <c r="Q63" s="406"/>
      <c r="R63" s="165"/>
    </row>
    <row r="64" spans="1:18" ht="12.75" customHeight="1">
      <c r="G64" s="406"/>
      <c r="H64" s="406"/>
      <c r="I64" s="406"/>
      <c r="J64" s="406"/>
      <c r="K64" s="406"/>
      <c r="L64" s="406"/>
      <c r="M64" s="406"/>
      <c r="N64" s="406"/>
      <c r="O64" s="406"/>
      <c r="P64" s="406"/>
      <c r="Q64" s="406"/>
      <c r="R64" s="165"/>
    </row>
    <row r="65" spans="2:18" ht="12.75" customHeight="1">
      <c r="G65" s="49"/>
      <c r="H65" s="49"/>
      <c r="I65" s="49"/>
      <c r="J65" s="49"/>
      <c r="K65" s="49"/>
      <c r="L65" s="53"/>
      <c r="M65" s="53"/>
      <c r="N65" s="53"/>
      <c r="O65" s="53"/>
      <c r="P65" s="53"/>
      <c r="Q65" s="53"/>
      <c r="R65" s="53"/>
    </row>
    <row r="68" spans="2:18" ht="15">
      <c r="B68" s="325" t="str">
        <f>Input!$B6&amp;", "&amp;Input!$B7</f>
        <v>Matthew McKenna, March 26th 2014</v>
      </c>
      <c r="C68" s="325"/>
      <c r="D68" s="325"/>
      <c r="E68" s="325"/>
      <c r="F68" s="325"/>
      <c r="G68" s="325"/>
      <c r="H68" s="325"/>
      <c r="I68" s="325"/>
      <c r="J68" s="325"/>
      <c r="K68" s="325"/>
      <c r="L68" s="325"/>
      <c r="M68" s="325"/>
      <c r="N68" s="325"/>
      <c r="O68" s="325"/>
      <c r="P68" s="325"/>
      <c r="Q68" s="50"/>
      <c r="R68" s="50"/>
    </row>
    <row r="69" spans="2:18" ht="15">
      <c r="B69" s="325"/>
      <c r="C69" s="325"/>
      <c r="D69" s="325"/>
      <c r="E69" s="325"/>
      <c r="F69" s="325"/>
      <c r="G69" s="325"/>
      <c r="H69" s="325"/>
      <c r="I69" s="325"/>
      <c r="J69" s="325"/>
      <c r="K69" s="325"/>
      <c r="L69" s="325"/>
      <c r="M69" s="325"/>
      <c r="N69" s="325"/>
      <c r="O69" s="325"/>
      <c r="P69" s="325"/>
      <c r="Q69" s="50"/>
      <c r="R69" s="50"/>
    </row>
  </sheetData>
  <mergeCells count="18">
    <mergeCell ref="F45:H46"/>
    <mergeCell ref="L45:O46"/>
    <mergeCell ref="G56:Q58"/>
    <mergeCell ref="G62:Q64"/>
    <mergeCell ref="B68:P69"/>
    <mergeCell ref="F42:H43"/>
    <mergeCell ref="L42:O43"/>
    <mergeCell ref="B3:P6"/>
    <mergeCell ref="B10:P11"/>
    <mergeCell ref="B12:P13"/>
    <mergeCell ref="B15:P17"/>
    <mergeCell ref="C21:I22"/>
    <mergeCell ref="K21:P22"/>
    <mergeCell ref="C27:J28"/>
    <mergeCell ref="L27:O28"/>
    <mergeCell ref="C33:I34"/>
    <mergeCell ref="L33:O34"/>
    <mergeCell ref="C39:I40"/>
  </mergeCells>
  <phoneticPr fontId="2" type="noConversion"/>
  <printOptions horizontalCentered="1" verticalCentered="1"/>
  <pageMargins left="0.32" right="0.19" top="0.5" bottom="0.5" header="0.5" footer="0.5"/>
  <pageSetup scale="80" orientation="portrait"/>
  <headerFooter alignWithMargins="0"/>
  <drawing r:id="rId1"/>
  <extLst>
    <ext xmlns:mx="http://schemas.microsoft.com/office/mac/excel/2008/main" uri="{64002731-A6B0-56B0-2670-7721B7C09600}">
      <mx:PLV Mode="1" OnePage="0" WScale="0"/>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enableFormatConditionsCalculation="0"/>
  <dimension ref="A1:R72"/>
  <sheetViews>
    <sheetView tabSelected="1" view="pageLayout" zoomScaleNormal="75" zoomScaleSheetLayoutView="75" zoomScalePageLayoutView="75" workbookViewId="0">
      <selection activeCell="Q69" sqref="Q69"/>
    </sheetView>
  </sheetViews>
  <sheetFormatPr baseColWidth="10" defaultColWidth="8.83203125" defaultRowHeight="12" x14ac:dyDescent="0"/>
  <cols>
    <col min="2" max="3" width="4.5" style="2" customWidth="1"/>
    <col min="4" max="4" width="9.1640625" style="2" customWidth="1"/>
    <col min="11" max="11" width="4.5" customWidth="1"/>
    <col min="12" max="12" width="4.6640625" customWidth="1"/>
    <col min="15" max="18" width="4.5" customWidth="1"/>
  </cols>
  <sheetData>
    <row r="1" spans="1:18" ht="12.75" customHeight="1">
      <c r="A1" s="3"/>
      <c r="B1" s="3"/>
      <c r="C1" s="3"/>
      <c r="D1" s="3"/>
      <c r="E1" s="3"/>
      <c r="F1" s="3"/>
      <c r="G1" s="3"/>
      <c r="H1" s="3"/>
      <c r="I1" s="3"/>
      <c r="J1" s="3"/>
      <c r="K1" s="3"/>
      <c r="L1" s="3"/>
      <c r="M1" s="3"/>
      <c r="N1" s="3"/>
      <c r="O1" s="3"/>
      <c r="P1" s="3"/>
      <c r="Q1" s="3"/>
      <c r="R1" s="3"/>
    </row>
    <row r="2" spans="1:18" ht="12.75" customHeight="1">
      <c r="A2" s="3"/>
      <c r="B2" s="3"/>
      <c r="C2" s="3"/>
      <c r="D2" s="3"/>
      <c r="E2" s="3"/>
      <c r="F2" s="3"/>
      <c r="G2" s="3"/>
      <c r="H2" s="3"/>
      <c r="I2" s="3"/>
      <c r="J2" s="3"/>
      <c r="K2" s="3"/>
      <c r="L2" s="3"/>
      <c r="M2" s="3"/>
      <c r="N2" s="3"/>
      <c r="O2" s="3"/>
      <c r="P2" s="3"/>
      <c r="Q2" s="3"/>
      <c r="R2" s="3"/>
    </row>
    <row r="3" spans="1:18" ht="12.75" customHeight="1">
      <c r="A3" s="3"/>
      <c r="B3" s="248" t="str">
        <f>Input!$A9</f>
        <v>Equity Evaluation</v>
      </c>
      <c r="C3" s="248"/>
      <c r="D3" s="248"/>
      <c r="E3" s="248"/>
      <c r="F3" s="248"/>
      <c r="G3" s="248"/>
      <c r="H3" s="248"/>
      <c r="I3" s="248"/>
      <c r="J3" s="248"/>
      <c r="K3" s="248"/>
      <c r="L3" s="248"/>
      <c r="M3" s="248"/>
      <c r="N3" s="248"/>
      <c r="O3" s="248"/>
      <c r="P3" s="248"/>
      <c r="Q3" s="162"/>
      <c r="R3" s="162"/>
    </row>
    <row r="4" spans="1:18" ht="12.75" customHeight="1">
      <c r="A4" s="3"/>
      <c r="B4" s="248"/>
      <c r="C4" s="248"/>
      <c r="D4" s="248"/>
      <c r="E4" s="248"/>
      <c r="F4" s="248"/>
      <c r="G4" s="248"/>
      <c r="H4" s="248"/>
      <c r="I4" s="248"/>
      <c r="J4" s="248"/>
      <c r="K4" s="248"/>
      <c r="L4" s="248"/>
      <c r="M4" s="248"/>
      <c r="N4" s="248"/>
      <c r="O4" s="248"/>
      <c r="P4" s="248"/>
      <c r="Q4" s="162"/>
      <c r="R4" s="162"/>
    </row>
    <row r="5" spans="1:18" ht="12.75" customHeight="1">
      <c r="A5" s="3"/>
      <c r="B5" s="248"/>
      <c r="C5" s="248"/>
      <c r="D5" s="248"/>
      <c r="E5" s="248"/>
      <c r="F5" s="248"/>
      <c r="G5" s="248"/>
      <c r="H5" s="248"/>
      <c r="I5" s="248"/>
      <c r="J5" s="248"/>
      <c r="K5" s="248"/>
      <c r="L5" s="248"/>
      <c r="M5" s="248"/>
      <c r="N5" s="248"/>
      <c r="O5" s="248"/>
      <c r="P5" s="248"/>
      <c r="Q5" s="162"/>
      <c r="R5" s="162"/>
    </row>
    <row r="6" spans="1:18" ht="12.75" customHeight="1">
      <c r="A6" s="3"/>
      <c r="B6" s="248"/>
      <c r="C6" s="248"/>
      <c r="D6" s="248"/>
      <c r="E6" s="248"/>
      <c r="F6" s="248"/>
      <c r="G6" s="248"/>
      <c r="H6" s="248"/>
      <c r="I6" s="248"/>
      <c r="J6" s="248"/>
      <c r="K6" s="248"/>
      <c r="L6" s="248"/>
      <c r="M6" s="248"/>
      <c r="N6" s="248"/>
      <c r="O6" s="248"/>
      <c r="P6" s="248"/>
      <c r="Q6" s="162"/>
      <c r="R6" s="162"/>
    </row>
    <row r="7" spans="1:18" ht="12.75" customHeight="1">
      <c r="A7" s="3"/>
      <c r="B7" s="3"/>
      <c r="C7" s="3"/>
      <c r="D7" s="3"/>
      <c r="E7" s="3"/>
      <c r="F7" s="3"/>
      <c r="G7" s="3"/>
      <c r="H7" s="3"/>
      <c r="I7" s="3"/>
      <c r="J7" s="3"/>
      <c r="K7" s="3"/>
      <c r="L7" s="3"/>
      <c r="M7" s="3"/>
      <c r="N7" s="3"/>
      <c r="O7" s="3"/>
      <c r="P7" s="3"/>
      <c r="Q7" s="3"/>
      <c r="R7" s="3"/>
    </row>
    <row r="8" spans="1:18" ht="12.75" customHeight="1">
      <c r="A8" s="3"/>
      <c r="B8" s="3"/>
      <c r="C8" s="3"/>
      <c r="D8" s="3"/>
      <c r="E8" s="3"/>
      <c r="F8" s="3"/>
      <c r="G8" s="3"/>
      <c r="H8" s="3"/>
      <c r="I8" s="3"/>
      <c r="J8" s="3"/>
      <c r="K8" s="3"/>
      <c r="L8" s="3"/>
      <c r="M8" s="3"/>
      <c r="N8" s="3"/>
      <c r="O8" s="3"/>
      <c r="P8" s="3"/>
      <c r="Q8" s="3"/>
      <c r="R8" s="3"/>
    </row>
    <row r="9" spans="1:18" ht="12.75" customHeight="1">
      <c r="A9" s="3"/>
      <c r="B9" s="3"/>
      <c r="C9" s="3"/>
      <c r="D9" s="3"/>
      <c r="E9" s="3"/>
      <c r="F9" s="3"/>
      <c r="G9" s="3"/>
      <c r="H9" s="3"/>
      <c r="I9" s="3"/>
      <c r="J9" s="3"/>
      <c r="K9" s="3"/>
      <c r="L9" s="3"/>
      <c r="M9" s="3"/>
      <c r="N9" s="3"/>
      <c r="O9" s="3"/>
      <c r="P9" s="3"/>
      <c r="Q9" s="3"/>
      <c r="R9" s="3"/>
    </row>
    <row r="10" spans="1:18" ht="12.75" customHeight="1">
      <c r="A10" s="3"/>
      <c r="B10" s="402" t="s">
        <v>39</v>
      </c>
      <c r="C10" s="402"/>
      <c r="D10" s="402"/>
      <c r="E10" s="402"/>
      <c r="F10" s="402"/>
      <c r="G10" s="402"/>
      <c r="H10" s="402"/>
      <c r="I10" s="402"/>
      <c r="J10" s="402"/>
      <c r="K10" s="402"/>
      <c r="L10" s="402"/>
      <c r="M10" s="402"/>
      <c r="N10" s="402"/>
      <c r="O10" s="402"/>
      <c r="P10" s="402"/>
      <c r="Q10" s="163"/>
      <c r="R10" s="163"/>
    </row>
    <row r="11" spans="1:18" ht="12.75" customHeight="1">
      <c r="A11" s="3"/>
      <c r="B11" s="402"/>
      <c r="C11" s="402"/>
      <c r="D11" s="402"/>
      <c r="E11" s="402"/>
      <c r="F11" s="402"/>
      <c r="G11" s="402"/>
      <c r="H11" s="402"/>
      <c r="I11" s="402"/>
      <c r="J11" s="402"/>
      <c r="K11" s="402"/>
      <c r="L11" s="402"/>
      <c r="M11" s="402"/>
      <c r="N11" s="402"/>
      <c r="O11" s="402"/>
      <c r="P11" s="402"/>
      <c r="Q11" s="163"/>
      <c r="R11" s="163"/>
    </row>
    <row r="12" spans="1:18" ht="12.75" customHeight="1">
      <c r="A12" s="3"/>
      <c r="B12" s="403"/>
      <c r="C12" s="403"/>
      <c r="D12" s="403"/>
      <c r="E12" s="403"/>
      <c r="F12" s="403"/>
      <c r="G12" s="403"/>
      <c r="H12" s="403"/>
      <c r="I12" s="403"/>
      <c r="J12" s="403"/>
      <c r="K12" s="403"/>
      <c r="L12" s="403"/>
      <c r="M12" s="403"/>
      <c r="N12" s="403"/>
      <c r="O12" s="403"/>
      <c r="P12" s="403"/>
      <c r="Q12" s="161"/>
      <c r="R12" s="161"/>
    </row>
    <row r="13" spans="1:18" ht="12.75" customHeight="1">
      <c r="A13" s="3"/>
      <c r="B13" s="403"/>
      <c r="C13" s="403"/>
      <c r="D13" s="403"/>
      <c r="E13" s="403"/>
      <c r="F13" s="403"/>
      <c r="G13" s="403"/>
      <c r="H13" s="403"/>
      <c r="I13" s="403"/>
      <c r="J13" s="403"/>
      <c r="K13" s="403"/>
      <c r="L13" s="403"/>
      <c r="M13" s="403"/>
      <c r="N13" s="403"/>
      <c r="O13" s="403"/>
      <c r="P13" s="403"/>
      <c r="Q13" s="161"/>
      <c r="R13" s="161"/>
    </row>
    <row r="14" spans="1:18" ht="12.75" customHeight="1">
      <c r="A14" s="3"/>
      <c r="B14" s="3"/>
      <c r="C14" s="3"/>
      <c r="D14" s="3"/>
      <c r="E14" s="3"/>
      <c r="F14" s="3"/>
      <c r="G14" s="3"/>
      <c r="H14" s="3"/>
      <c r="I14" s="3"/>
      <c r="J14" s="3"/>
      <c r="K14" s="3"/>
      <c r="L14" s="3"/>
      <c r="M14" s="3"/>
      <c r="N14" s="3"/>
      <c r="O14" s="3"/>
      <c r="P14" s="3"/>
      <c r="Q14" s="3"/>
      <c r="R14" s="3"/>
    </row>
    <row r="15" spans="1:18" ht="12.75" customHeight="1">
      <c r="A15" s="3"/>
      <c r="B15" s="250" t="str">
        <f>Input!$B4&amp;", "&amp;Input!$B5</f>
        <v>2909 Greenfield Road, Glenshaw PA 15116</v>
      </c>
      <c r="C15" s="250"/>
      <c r="D15" s="250"/>
      <c r="E15" s="250"/>
      <c r="F15" s="250"/>
      <c r="G15" s="250"/>
      <c r="H15" s="250"/>
      <c r="I15" s="250"/>
      <c r="J15" s="250"/>
      <c r="K15" s="250"/>
      <c r="L15" s="250"/>
      <c r="M15" s="250"/>
      <c r="N15" s="250"/>
      <c r="O15" s="250"/>
      <c r="P15" s="250"/>
      <c r="Q15" s="164"/>
      <c r="R15" s="164"/>
    </row>
    <row r="16" spans="1:18" ht="12.75" customHeight="1">
      <c r="A16" s="3"/>
      <c r="B16" s="250"/>
      <c r="C16" s="250"/>
      <c r="D16" s="250"/>
      <c r="E16" s="250"/>
      <c r="F16" s="250"/>
      <c r="G16" s="250"/>
      <c r="H16" s="250"/>
      <c r="I16" s="250"/>
      <c r="J16" s="250"/>
      <c r="K16" s="250"/>
      <c r="L16" s="250"/>
      <c r="M16" s="250"/>
      <c r="N16" s="250"/>
      <c r="O16" s="250"/>
      <c r="P16" s="250"/>
      <c r="Q16" s="164"/>
      <c r="R16" s="164"/>
    </row>
    <row r="17" spans="1:18" ht="12.75" customHeight="1">
      <c r="A17" s="3"/>
      <c r="B17" s="250"/>
      <c r="C17" s="250"/>
      <c r="D17" s="250"/>
      <c r="E17" s="250"/>
      <c r="F17" s="250"/>
      <c r="G17" s="250"/>
      <c r="H17" s="250"/>
      <c r="I17" s="250"/>
      <c r="J17" s="250"/>
      <c r="K17" s="250"/>
      <c r="L17" s="250"/>
      <c r="M17" s="250"/>
      <c r="N17" s="250"/>
      <c r="O17" s="250"/>
      <c r="P17" s="250"/>
      <c r="Q17" s="164"/>
      <c r="R17" s="164"/>
    </row>
    <row r="18" spans="1:18" ht="12.75" customHeight="1">
      <c r="A18" s="3"/>
      <c r="B18" s="4"/>
      <c r="C18" s="4"/>
      <c r="D18" s="4"/>
      <c r="M18" s="4"/>
      <c r="N18" s="4"/>
      <c r="O18" s="4"/>
      <c r="P18" s="4"/>
      <c r="Q18" s="4"/>
      <c r="R18" s="4"/>
    </row>
    <row r="19" spans="1:18" ht="12.75" customHeight="1">
      <c r="A19" s="3"/>
      <c r="B19" s="4"/>
      <c r="C19" s="4"/>
      <c r="L19" s="4"/>
    </row>
    <row r="20" spans="1:18" ht="12.75" customHeight="1">
      <c r="A20" s="3"/>
      <c r="B20" s="8"/>
      <c r="C20" s="8"/>
      <c r="D20" s="8"/>
      <c r="E20" s="8"/>
      <c r="F20" s="8"/>
      <c r="G20" s="8"/>
      <c r="H20" s="8"/>
      <c r="I20" s="8"/>
      <c r="J20" s="8"/>
      <c r="K20" s="10"/>
      <c r="L20" s="8"/>
      <c r="M20" s="10"/>
      <c r="N20" s="10"/>
      <c r="O20" s="10"/>
      <c r="P20" s="10"/>
      <c r="Q20" s="10"/>
      <c r="R20" s="10"/>
    </row>
    <row r="21" spans="1:18" ht="12.75" customHeight="1">
      <c r="A21" s="3"/>
      <c r="C21" s="399" t="s">
        <v>0</v>
      </c>
      <c r="D21" s="399"/>
      <c r="E21" s="399"/>
      <c r="F21" s="399"/>
      <c r="G21" s="399"/>
      <c r="H21" s="399"/>
      <c r="I21" s="399"/>
      <c r="J21" s="12"/>
      <c r="K21" s="404" t="str">
        <f>Comparable!$I51</f>
        <v>$160,000 - $165,000</v>
      </c>
      <c r="L21" s="296"/>
      <c r="M21" s="296"/>
      <c r="N21" s="296"/>
      <c r="O21" s="296"/>
      <c r="P21" s="296"/>
      <c r="Q21" s="62"/>
      <c r="R21" s="62"/>
    </row>
    <row r="22" spans="1:18" ht="12.75" customHeight="1">
      <c r="A22" s="3"/>
      <c r="B22" s="57"/>
      <c r="C22" s="399"/>
      <c r="D22" s="399"/>
      <c r="E22" s="399"/>
      <c r="F22" s="399"/>
      <c r="G22" s="399"/>
      <c r="H22" s="399"/>
      <c r="I22" s="399"/>
      <c r="J22" s="56"/>
      <c r="K22" s="297"/>
      <c r="L22" s="297"/>
      <c r="M22" s="297"/>
      <c r="N22" s="297"/>
      <c r="O22" s="297"/>
      <c r="P22" s="297"/>
      <c r="Q22" s="62"/>
      <c r="R22" s="62"/>
    </row>
    <row r="23" spans="1:18" ht="12.75" customHeight="1">
      <c r="A23" s="3"/>
      <c r="B23" s="8"/>
      <c r="C23" s="12"/>
      <c r="D23" s="13"/>
      <c r="E23" s="13"/>
      <c r="F23" s="13"/>
      <c r="G23" s="13"/>
      <c r="H23" s="13"/>
      <c r="I23" s="13"/>
      <c r="J23" s="13"/>
      <c r="K23" s="13"/>
      <c r="L23" s="63"/>
      <c r="M23" s="63"/>
      <c r="N23" s="63"/>
      <c r="O23" s="63"/>
      <c r="P23" s="8"/>
      <c r="Q23" s="8"/>
      <c r="R23" s="8"/>
    </row>
    <row r="24" spans="1:18" ht="12.75" customHeight="1">
      <c r="A24" s="3"/>
      <c r="B24" s="12"/>
      <c r="C24" s="12"/>
      <c r="D24" s="13"/>
      <c r="E24" s="13"/>
      <c r="F24" s="13"/>
      <c r="G24" s="13"/>
      <c r="H24" s="13"/>
      <c r="I24" s="13"/>
      <c r="J24" s="13"/>
      <c r="K24" s="13"/>
      <c r="L24" s="64"/>
      <c r="M24" s="64"/>
      <c r="N24" s="64"/>
      <c r="O24" s="64"/>
      <c r="P24" s="12"/>
      <c r="Q24" s="12"/>
      <c r="R24" s="12"/>
    </row>
    <row r="25" spans="1:18" ht="12.75" customHeight="1">
      <c r="A25" s="3"/>
      <c r="B25" s="12"/>
      <c r="C25" s="12"/>
      <c r="D25" s="13"/>
      <c r="E25" s="13"/>
      <c r="F25" s="13"/>
      <c r="G25" s="13"/>
      <c r="H25" s="13"/>
      <c r="I25" s="13"/>
      <c r="J25" s="13"/>
      <c r="K25" s="13"/>
      <c r="L25" s="64"/>
      <c r="M25" s="64"/>
      <c r="N25" s="64"/>
      <c r="O25" s="64"/>
      <c r="P25" s="12"/>
      <c r="Q25" s="12"/>
      <c r="R25" s="12"/>
    </row>
    <row r="26" spans="1:18" ht="12.75" customHeight="1">
      <c r="A26" s="3"/>
      <c r="B26" s="12"/>
      <c r="C26" s="12"/>
      <c r="D26" s="13"/>
      <c r="E26" s="13"/>
      <c r="F26" s="13"/>
      <c r="G26" s="13"/>
      <c r="H26" s="13"/>
      <c r="I26" s="13"/>
      <c r="J26" s="13"/>
      <c r="K26" s="13"/>
      <c r="L26" s="64"/>
      <c r="M26" s="64"/>
      <c r="N26" s="64"/>
      <c r="O26" s="64"/>
      <c r="P26" s="12"/>
      <c r="Q26" s="12"/>
      <c r="R26" s="12"/>
    </row>
    <row r="27" spans="1:18" ht="12.75" customHeight="1">
      <c r="A27" s="3"/>
      <c r="C27" s="399" t="s">
        <v>3</v>
      </c>
      <c r="D27" s="399"/>
      <c r="E27" s="399"/>
      <c r="F27" s="399"/>
      <c r="G27" s="399"/>
      <c r="H27" s="399"/>
      <c r="I27" s="399"/>
      <c r="J27" s="399"/>
      <c r="K27" s="12"/>
      <c r="L27" s="400">
        <f>Neighborhood!$I66</f>
        <v>146224.54420674284</v>
      </c>
      <c r="M27" s="400"/>
      <c r="N27" s="400"/>
      <c r="O27" s="400"/>
      <c r="P27" s="3"/>
      <c r="Q27" s="3"/>
      <c r="R27" s="3"/>
    </row>
    <row r="28" spans="1:18" ht="12.75" customHeight="1">
      <c r="A28" s="3"/>
      <c r="B28" s="57"/>
      <c r="C28" s="399"/>
      <c r="D28" s="399"/>
      <c r="E28" s="399"/>
      <c r="F28" s="399"/>
      <c r="G28" s="399"/>
      <c r="H28" s="399"/>
      <c r="I28" s="399"/>
      <c r="J28" s="399"/>
      <c r="K28" s="12"/>
      <c r="L28" s="401"/>
      <c r="M28" s="401"/>
      <c r="N28" s="401"/>
      <c r="O28" s="401"/>
      <c r="P28" s="3"/>
      <c r="Q28" s="3"/>
      <c r="R28" s="3"/>
    </row>
    <row r="29" spans="1:18" ht="12.75" customHeight="1">
      <c r="A29" s="3"/>
      <c r="B29" s="35"/>
      <c r="C29" s="35"/>
      <c r="D29" s="35"/>
      <c r="E29" s="35"/>
      <c r="F29" s="35"/>
      <c r="G29" s="35"/>
      <c r="H29" s="35"/>
      <c r="I29" s="35"/>
      <c r="J29" s="56"/>
      <c r="K29" s="12"/>
      <c r="L29" s="64"/>
      <c r="M29" s="65"/>
      <c r="N29" s="65"/>
      <c r="O29" s="65"/>
      <c r="P29" s="54"/>
      <c r="Q29" s="54"/>
      <c r="R29" s="54"/>
    </row>
    <row r="30" spans="1:18" ht="12.75" customHeight="1">
      <c r="A30" s="3"/>
      <c r="B30" s="35"/>
      <c r="C30" s="35"/>
      <c r="D30" s="35"/>
      <c r="E30" s="35"/>
      <c r="F30" s="35"/>
      <c r="G30" s="35"/>
      <c r="H30" s="35"/>
      <c r="I30" s="35"/>
      <c r="J30" s="56"/>
      <c r="K30" s="12"/>
      <c r="L30" s="64"/>
      <c r="M30" s="65"/>
      <c r="N30" s="65"/>
      <c r="O30" s="65"/>
      <c r="P30" s="54"/>
      <c r="Q30" s="54"/>
      <c r="R30" s="54"/>
    </row>
    <row r="31" spans="1:18" ht="12.75" customHeight="1">
      <c r="A31" s="3"/>
      <c r="B31" s="56"/>
      <c r="C31" s="56"/>
      <c r="D31" s="51"/>
      <c r="E31" s="13"/>
      <c r="F31" s="13"/>
      <c r="G31" s="13"/>
      <c r="H31" s="13"/>
      <c r="I31" s="13"/>
      <c r="J31" s="13"/>
      <c r="K31" s="13"/>
      <c r="L31" s="64"/>
      <c r="M31" s="66"/>
      <c r="N31" s="66"/>
      <c r="O31" s="66"/>
      <c r="P31" s="43"/>
      <c r="Q31" s="43"/>
      <c r="R31" s="43"/>
    </row>
    <row r="32" spans="1:18" ht="12.75" customHeight="1">
      <c r="A32" s="3"/>
      <c r="B32" s="56"/>
      <c r="C32" s="56"/>
      <c r="D32" s="13"/>
      <c r="E32" s="13"/>
      <c r="F32" s="13"/>
      <c r="G32" s="13"/>
      <c r="H32" s="13"/>
      <c r="I32" s="13"/>
      <c r="J32" s="13"/>
      <c r="K32" s="13"/>
      <c r="L32" s="64"/>
      <c r="M32" s="66"/>
      <c r="N32" s="66"/>
      <c r="O32" s="66"/>
      <c r="P32" s="43"/>
      <c r="Q32" s="43"/>
      <c r="R32" s="43"/>
    </row>
    <row r="33" spans="1:18" ht="12.75" customHeight="1">
      <c r="A33" s="3"/>
      <c r="C33" s="399" t="s">
        <v>36</v>
      </c>
      <c r="D33" s="399"/>
      <c r="E33" s="399"/>
      <c r="F33" s="399"/>
      <c r="G33" s="399"/>
      <c r="H33" s="399"/>
      <c r="I33" s="399"/>
      <c r="J33" s="12"/>
      <c r="K33" s="12"/>
      <c r="L33" s="400">
        <f>Technical!$Q56</f>
        <v>177739.72938974452</v>
      </c>
      <c r="M33" s="400"/>
      <c r="N33" s="400"/>
      <c r="O33" s="400"/>
      <c r="P33" s="3"/>
      <c r="Q33" s="3"/>
      <c r="R33" s="3"/>
    </row>
    <row r="34" spans="1:18" ht="12.75" customHeight="1">
      <c r="A34" s="3"/>
      <c r="B34" s="57"/>
      <c r="C34" s="399"/>
      <c r="D34" s="399"/>
      <c r="E34" s="399"/>
      <c r="F34" s="399"/>
      <c r="G34" s="399"/>
      <c r="H34" s="399"/>
      <c r="I34" s="399"/>
      <c r="J34" s="56"/>
      <c r="K34" s="12"/>
      <c r="L34" s="401"/>
      <c r="M34" s="401"/>
      <c r="N34" s="401"/>
      <c r="O34" s="401"/>
      <c r="P34" s="3"/>
      <c r="Q34" s="3"/>
      <c r="R34" s="3"/>
    </row>
    <row r="35" spans="1:18" ht="12.75" customHeight="1">
      <c r="A35" s="3"/>
      <c r="B35" s="35"/>
      <c r="C35" s="35"/>
      <c r="D35" s="35"/>
      <c r="E35" s="35"/>
      <c r="F35" s="35"/>
      <c r="G35" s="35"/>
      <c r="H35" s="35"/>
      <c r="I35" s="56"/>
      <c r="J35" s="56"/>
      <c r="K35" s="12"/>
      <c r="L35" s="67"/>
      <c r="M35" s="65"/>
      <c r="N35" s="65"/>
      <c r="O35" s="65"/>
      <c r="P35" s="54"/>
      <c r="Q35" s="54"/>
      <c r="R35" s="54"/>
    </row>
    <row r="36" spans="1:18" ht="12.75" customHeight="1">
      <c r="A36" s="3"/>
      <c r="B36" s="35"/>
      <c r="C36" s="35"/>
      <c r="D36" s="35"/>
      <c r="E36" s="35"/>
      <c r="F36" s="35"/>
      <c r="G36" s="35"/>
      <c r="H36" s="35"/>
      <c r="I36" s="56"/>
      <c r="J36" s="56"/>
      <c r="K36" s="12"/>
      <c r="L36" s="67"/>
      <c r="M36" s="65"/>
      <c r="N36" s="65"/>
      <c r="O36" s="65"/>
      <c r="P36" s="54"/>
      <c r="Q36" s="54"/>
      <c r="R36" s="54"/>
    </row>
    <row r="37" spans="1:18" ht="12.75" customHeight="1">
      <c r="A37" s="3"/>
      <c r="B37" s="12"/>
      <c r="C37" s="12"/>
      <c r="D37" s="13"/>
      <c r="E37" s="13"/>
      <c r="F37" s="13"/>
      <c r="G37" s="13"/>
      <c r="H37" s="13"/>
      <c r="I37" s="13"/>
      <c r="J37" s="13"/>
      <c r="K37" s="13"/>
      <c r="L37" s="67"/>
      <c r="M37" s="66"/>
      <c r="N37" s="66"/>
      <c r="O37" s="66"/>
      <c r="P37" s="43"/>
      <c r="Q37" s="43"/>
      <c r="R37" s="43"/>
    </row>
    <row r="38" spans="1:18" ht="12.75" customHeight="1">
      <c r="A38" s="3"/>
      <c r="B38" s="12"/>
      <c r="C38" s="12"/>
      <c r="D38" s="13"/>
      <c r="E38" s="13"/>
      <c r="F38" s="13"/>
      <c r="G38" s="13"/>
      <c r="H38" s="13"/>
      <c r="I38" s="13"/>
      <c r="J38" s="13"/>
      <c r="K38" s="13"/>
      <c r="L38" s="67"/>
      <c r="M38" s="66"/>
      <c r="N38" s="66"/>
      <c r="O38" s="66"/>
      <c r="P38" s="43"/>
      <c r="Q38" s="43"/>
      <c r="R38" s="43"/>
    </row>
    <row r="39" spans="1:18" ht="12.75" customHeight="1">
      <c r="A39" s="3"/>
      <c r="C39" s="399" t="s">
        <v>38</v>
      </c>
      <c r="D39" s="399"/>
      <c r="E39" s="399"/>
      <c r="F39" s="399"/>
      <c r="G39" s="399"/>
      <c r="H39" s="399"/>
      <c r="I39" s="399"/>
      <c r="J39" s="56"/>
      <c r="K39" s="12"/>
      <c r="L39" s="64"/>
      <c r="M39" s="66"/>
      <c r="N39" s="66"/>
      <c r="O39" s="66"/>
      <c r="P39" s="43"/>
      <c r="Q39" s="43"/>
      <c r="R39" s="43"/>
    </row>
    <row r="40" spans="1:18" ht="12.75" customHeight="1">
      <c r="A40" s="3"/>
      <c r="B40" s="57"/>
      <c r="C40" s="399"/>
      <c r="D40" s="399"/>
      <c r="E40" s="399"/>
      <c r="F40" s="399"/>
      <c r="G40" s="399"/>
      <c r="H40" s="399"/>
      <c r="I40" s="399"/>
      <c r="J40" s="46"/>
      <c r="K40" s="12"/>
      <c r="L40" s="64"/>
      <c r="M40" s="68"/>
      <c r="N40" s="68"/>
      <c r="O40" s="68"/>
      <c r="P40" s="43"/>
      <c r="Q40" s="43"/>
      <c r="R40" s="43"/>
    </row>
    <row r="41" spans="1:18" ht="12.75" customHeight="1">
      <c r="A41" s="3"/>
      <c r="B41" s="35"/>
      <c r="C41" s="35"/>
      <c r="D41" s="35"/>
      <c r="E41" s="35"/>
      <c r="F41" s="35"/>
      <c r="G41" s="35"/>
      <c r="H41" s="35"/>
      <c r="I41" s="46"/>
      <c r="J41" s="46"/>
      <c r="K41" s="12"/>
      <c r="L41" s="64"/>
      <c r="M41" s="68"/>
      <c r="N41" s="68"/>
      <c r="O41" s="68"/>
      <c r="P41" s="43"/>
      <c r="Q41" s="43"/>
      <c r="R41" s="43"/>
    </row>
    <row r="42" spans="1:18" ht="12.75" customHeight="1">
      <c r="A42" s="3"/>
      <c r="B42" s="35"/>
      <c r="C42" s="35"/>
      <c r="D42" s="48"/>
      <c r="E42" s="55"/>
      <c r="F42" s="399" t="s">
        <v>1</v>
      </c>
      <c r="G42" s="399"/>
      <c r="H42" s="399"/>
      <c r="I42" s="55"/>
      <c r="J42" s="55"/>
      <c r="K42" s="12"/>
      <c r="L42" s="400">
        <f>Internet2!$O64</f>
        <v>125709.71428571429</v>
      </c>
      <c r="M42" s="400"/>
      <c r="N42" s="400"/>
      <c r="O42" s="400"/>
      <c r="P42" s="3"/>
      <c r="Q42" s="3"/>
      <c r="R42" s="3"/>
    </row>
    <row r="43" spans="1:18" ht="12.75" customHeight="1">
      <c r="A43" s="3"/>
      <c r="B43" s="37"/>
      <c r="C43" s="37"/>
      <c r="D43" s="55"/>
      <c r="E43" s="55"/>
      <c r="F43" s="399"/>
      <c r="G43" s="399"/>
      <c r="H43" s="399"/>
      <c r="I43" s="55"/>
      <c r="J43" s="55"/>
      <c r="K43" s="13"/>
      <c r="L43" s="401"/>
      <c r="M43" s="401"/>
      <c r="N43" s="401"/>
      <c r="O43" s="401"/>
      <c r="P43" s="3"/>
      <c r="Q43" s="3"/>
      <c r="R43" s="3"/>
    </row>
    <row r="44" spans="1:18" ht="12.75" customHeight="1">
      <c r="A44" s="3"/>
      <c r="B44" s="37"/>
      <c r="C44" s="37"/>
      <c r="D44" s="35"/>
      <c r="E44" s="35"/>
      <c r="F44" s="35"/>
      <c r="G44" s="35"/>
      <c r="H44" s="35"/>
      <c r="I44" s="35"/>
      <c r="J44" s="35"/>
      <c r="K44" s="13"/>
      <c r="L44" s="64"/>
      <c r="M44" s="65"/>
      <c r="N44" s="65"/>
      <c r="O44" s="65"/>
      <c r="P44" s="54"/>
      <c r="Q44" s="54"/>
      <c r="R44" s="54"/>
    </row>
    <row r="45" spans="1:18" ht="12.75" customHeight="1">
      <c r="A45" s="3"/>
      <c r="B45" s="37"/>
      <c r="C45" s="37"/>
      <c r="D45" s="48"/>
      <c r="E45" s="55"/>
      <c r="F45" s="399" t="s">
        <v>2</v>
      </c>
      <c r="G45" s="399"/>
      <c r="H45" s="399"/>
      <c r="I45" s="55"/>
      <c r="J45" s="55"/>
      <c r="K45" s="13"/>
      <c r="L45" s="400">
        <f>Internet2!$O67</f>
        <v>149785.71428571429</v>
      </c>
      <c r="M45" s="400"/>
      <c r="N45" s="400"/>
      <c r="O45" s="400"/>
      <c r="P45" s="3"/>
      <c r="Q45" s="3"/>
      <c r="R45" s="3"/>
    </row>
    <row r="46" spans="1:18" ht="12.75" customHeight="1">
      <c r="A46" s="3"/>
      <c r="B46" s="46"/>
      <c r="C46" s="46"/>
      <c r="D46" s="55"/>
      <c r="E46" s="55"/>
      <c r="F46" s="399"/>
      <c r="G46" s="399"/>
      <c r="H46" s="399"/>
      <c r="I46" s="55"/>
      <c r="J46" s="55"/>
      <c r="K46" s="12"/>
      <c r="L46" s="401"/>
      <c r="M46" s="401"/>
      <c r="N46" s="401"/>
      <c r="O46" s="401"/>
      <c r="P46" s="3"/>
      <c r="Q46" s="3"/>
      <c r="R46" s="3"/>
    </row>
    <row r="47" spans="1:18" ht="12.75" customHeight="1">
      <c r="A47" s="3"/>
      <c r="B47" s="1"/>
      <c r="C47" s="1"/>
      <c r="D47" s="14"/>
      <c r="E47" s="29"/>
      <c r="F47" s="29"/>
      <c r="G47" s="29"/>
      <c r="H47" s="29"/>
      <c r="I47" s="29"/>
      <c r="J47" s="29"/>
      <c r="K47" s="8"/>
      <c r="L47" s="8"/>
      <c r="M47" s="8"/>
      <c r="N47" s="8"/>
      <c r="O47" s="8"/>
      <c r="P47" s="8"/>
      <c r="Q47" s="8"/>
      <c r="R47" s="8"/>
    </row>
    <row r="48" spans="1:18" ht="12.75" customHeight="1">
      <c r="A48" s="3"/>
      <c r="B48" s="8"/>
      <c r="C48" s="8"/>
      <c r="D48" s="33"/>
      <c r="E48" s="33"/>
      <c r="F48" s="33"/>
      <c r="G48" s="33"/>
      <c r="M48" s="33"/>
    </row>
    <row r="49" spans="1:18" ht="12.75" customHeight="1">
      <c r="A49" s="3"/>
      <c r="B49" s="8"/>
      <c r="C49" s="8"/>
      <c r="D49" s="8"/>
      <c r="E49" s="8"/>
      <c r="F49" s="8"/>
    </row>
    <row r="50" spans="1:18" ht="12.75" customHeight="1">
      <c r="A50" s="3"/>
      <c r="B50" s="11"/>
      <c r="C50" s="11"/>
      <c r="D50" s="32"/>
      <c r="E50" s="32"/>
      <c r="F50" s="32"/>
      <c r="M50" s="41"/>
    </row>
    <row r="51" spans="1:18" ht="12.75" customHeight="1">
      <c r="B51" s="11"/>
      <c r="C51" s="11"/>
      <c r="D51" s="32"/>
      <c r="E51" s="32"/>
      <c r="F51" s="32"/>
      <c r="G51" s="34"/>
      <c r="M51" s="41"/>
    </row>
    <row r="52" spans="1:18" ht="12.75" customHeight="1">
      <c r="B52" s="11"/>
      <c r="C52" s="11"/>
      <c r="D52" s="32"/>
      <c r="E52" s="32"/>
      <c r="F52" s="32"/>
    </row>
    <row r="53" spans="1:18" ht="12.75" customHeight="1">
      <c r="B53" s="11"/>
      <c r="C53" s="11"/>
      <c r="D53" s="32"/>
      <c r="E53" s="32"/>
      <c r="F53" s="32"/>
    </row>
    <row r="54" spans="1:18" ht="12.75" customHeight="1">
      <c r="B54" s="11"/>
      <c r="C54" s="11"/>
      <c r="D54" s="32"/>
      <c r="E54" s="32"/>
      <c r="F54" s="32"/>
    </row>
    <row r="55" spans="1:18" ht="12.75" customHeight="1">
      <c r="B55" s="11"/>
      <c r="C55" s="11"/>
      <c r="D55" s="32"/>
      <c r="E55" s="32"/>
      <c r="F55" s="32"/>
    </row>
    <row r="56" spans="1:18" ht="12.75" customHeight="1">
      <c r="G56" s="194"/>
      <c r="H56" s="194"/>
      <c r="I56" s="194"/>
      <c r="J56" s="194"/>
      <c r="K56" s="194"/>
      <c r="L56" s="194"/>
      <c r="M56" s="194"/>
      <c r="N56" s="194"/>
      <c r="O56" s="194"/>
      <c r="P56" s="194"/>
      <c r="Q56" s="194"/>
      <c r="R56" s="166"/>
    </row>
    <row r="57" spans="1:18" ht="12.75" customHeight="1">
      <c r="G57" s="194"/>
      <c r="H57" s="194"/>
      <c r="I57" s="194"/>
      <c r="J57" s="194"/>
      <c r="K57" s="194"/>
      <c r="L57" s="194"/>
      <c r="M57" s="194"/>
      <c r="N57" s="194"/>
      <c r="O57" s="194"/>
      <c r="P57" s="194"/>
      <c r="Q57" s="194"/>
      <c r="R57" s="166"/>
    </row>
    <row r="58" spans="1:18" ht="12.75" customHeight="1">
      <c r="B58" s="6"/>
      <c r="C58" s="6"/>
      <c r="D58" s="9"/>
      <c r="E58" s="9"/>
      <c r="F58" s="9"/>
      <c r="G58" s="406" t="str">
        <f>PrEval!$B61</f>
        <v xml:space="preserve"> Price: $165000</v>
      </c>
      <c r="H58" s="406"/>
      <c r="I58" s="406"/>
      <c r="J58" s="406"/>
      <c r="K58" s="406"/>
      <c r="L58" s="406"/>
      <c r="M58" s="406"/>
      <c r="N58" s="406"/>
      <c r="O58" s="406"/>
      <c r="P58" s="406"/>
      <c r="Q58" s="406"/>
      <c r="R58" s="166"/>
    </row>
    <row r="59" spans="1:18" ht="12.75" customHeight="1">
      <c r="G59" s="406"/>
      <c r="H59" s="406"/>
      <c r="I59" s="406"/>
      <c r="J59" s="406"/>
      <c r="K59" s="406"/>
      <c r="L59" s="406"/>
      <c r="M59" s="406"/>
      <c r="N59" s="406"/>
      <c r="O59" s="406"/>
      <c r="P59" s="406"/>
      <c r="Q59" s="406"/>
      <c r="R59" s="52"/>
    </row>
    <row r="60" spans="1:18" ht="12.75" customHeight="1">
      <c r="B60" s="6"/>
      <c r="C60" s="6"/>
      <c r="D60" s="7"/>
      <c r="E60" s="7"/>
      <c r="F60" s="7"/>
      <c r="G60" s="406"/>
      <c r="H60" s="406"/>
      <c r="I60" s="406"/>
      <c r="J60" s="406"/>
      <c r="K60" s="406"/>
      <c r="L60" s="406"/>
      <c r="M60" s="406"/>
      <c r="N60" s="406"/>
      <c r="O60" s="406"/>
      <c r="P60" s="406"/>
      <c r="Q60" s="406"/>
      <c r="R60" s="5"/>
    </row>
    <row r="61" spans="1:18" ht="12.75" customHeight="1"/>
    <row r="62" spans="1:18" ht="12.75" customHeight="1">
      <c r="R62" s="165"/>
    </row>
    <row r="63" spans="1:18" ht="12.75" customHeight="1">
      <c r="R63" s="165"/>
    </row>
    <row r="64" spans="1:18" ht="12.75" customHeight="1">
      <c r="R64" s="165"/>
    </row>
    <row r="65" spans="2:18" ht="12.75" customHeight="1">
      <c r="G65" s="49"/>
      <c r="H65" s="49"/>
      <c r="I65" s="49"/>
      <c r="J65" s="49"/>
      <c r="K65" s="49"/>
      <c r="L65" s="53"/>
      <c r="M65" s="53"/>
      <c r="N65" s="53"/>
      <c r="O65" s="53"/>
      <c r="P65" s="53"/>
      <c r="Q65" s="53"/>
      <c r="R65" s="53"/>
    </row>
    <row r="71" spans="2:18" ht="15">
      <c r="B71" s="325" t="str">
        <f>Input!$B6&amp;", "&amp;Input!$B7</f>
        <v>Matthew McKenna, March 26th 2014</v>
      </c>
      <c r="C71" s="325"/>
      <c r="D71" s="325"/>
      <c r="E71" s="325"/>
      <c r="F71" s="325"/>
      <c r="G71" s="325"/>
      <c r="H71" s="325"/>
      <c r="I71" s="325"/>
      <c r="J71" s="325"/>
      <c r="K71" s="325"/>
      <c r="L71" s="325"/>
      <c r="M71" s="325"/>
      <c r="N71" s="325"/>
      <c r="O71" s="325"/>
      <c r="P71" s="325"/>
      <c r="Q71" s="50"/>
      <c r="R71" s="50"/>
    </row>
    <row r="72" spans="2:18" ht="15">
      <c r="B72" s="325"/>
      <c r="C72" s="325"/>
      <c r="D72" s="325"/>
      <c r="E72" s="325"/>
      <c r="F72" s="325"/>
      <c r="G72" s="325"/>
      <c r="H72" s="325"/>
      <c r="I72" s="325"/>
      <c r="J72" s="325"/>
      <c r="K72" s="325"/>
      <c r="L72" s="325"/>
      <c r="M72" s="325"/>
      <c r="N72" s="325"/>
      <c r="O72" s="325"/>
      <c r="P72" s="325"/>
      <c r="Q72" s="50"/>
      <c r="R72" s="50"/>
    </row>
  </sheetData>
  <mergeCells count="17">
    <mergeCell ref="F45:H46"/>
    <mergeCell ref="B71:P72"/>
    <mergeCell ref="B12:P13"/>
    <mergeCell ref="B3:P6"/>
    <mergeCell ref="B10:P11"/>
    <mergeCell ref="B15:P17"/>
    <mergeCell ref="L27:O28"/>
    <mergeCell ref="G58:Q60"/>
    <mergeCell ref="C21:I22"/>
    <mergeCell ref="C27:J28"/>
    <mergeCell ref="L33:O34"/>
    <mergeCell ref="K21:P22"/>
    <mergeCell ref="L42:O43"/>
    <mergeCell ref="L45:O46"/>
    <mergeCell ref="C33:I34"/>
    <mergeCell ref="C39:I40"/>
    <mergeCell ref="F42:H43"/>
  </mergeCells>
  <phoneticPr fontId="2" type="noConversion"/>
  <printOptions horizontalCentered="1" verticalCentered="1"/>
  <pageMargins left="0.32" right="0.19" top="0.5" bottom="0.5" header="0.5" footer="0.5"/>
  <pageSetup scale="80" orientation="portrait"/>
  <headerFooter alignWithMargins="0"/>
  <extLst>
    <ext xmlns:mx="http://schemas.microsoft.com/office/mac/excel/2008/main" uri="{64002731-A6B0-56B0-2670-7721B7C09600}">
      <mx:PLV Mode="1"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16</vt:i4>
      </vt:variant>
    </vt:vector>
  </HeadingPairs>
  <TitlesOfParts>
    <vt:vector size="16" baseType="lpstr">
      <vt:lpstr>Input</vt:lpstr>
      <vt:lpstr>EqEval</vt:lpstr>
      <vt:lpstr>PrEval</vt:lpstr>
      <vt:lpstr>Overview1</vt:lpstr>
      <vt:lpstr>Overview2</vt:lpstr>
      <vt:lpstr>Comparable1</vt:lpstr>
      <vt:lpstr>Comparable</vt:lpstr>
      <vt:lpstr>Neighborhood1</vt:lpstr>
      <vt:lpstr>Neighborhood</vt:lpstr>
      <vt:lpstr>Technical1</vt:lpstr>
      <vt:lpstr>Technical</vt:lpstr>
      <vt:lpstr>Internet1</vt:lpstr>
      <vt:lpstr>Internet</vt:lpstr>
      <vt:lpstr>Internet2</vt:lpstr>
      <vt:lpstr>Equity Evaluation</vt:lpstr>
      <vt:lpstr>Price Evaluation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Equity Evaluation</dc:title>
  <dc:creator>Jake Grimm &amp; Jon Mesuga</dc:creator>
  <cp:lastModifiedBy>Matthew Mckenna</cp:lastModifiedBy>
  <cp:lastPrinted>2012-03-27T18:29:13Z</cp:lastPrinted>
  <dcterms:created xsi:type="dcterms:W3CDTF">2007-12-20T17:25:42Z</dcterms:created>
  <dcterms:modified xsi:type="dcterms:W3CDTF">2014-11-13T13:42:43Z</dcterms:modified>
</cp:coreProperties>
</file>