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urity Requirements" sheetId="1" r:id="rId4"/>
    <sheet state="visible" name="About" sheetId="2" r:id="rId5"/>
  </sheets>
  <definedNames/>
  <calcPr/>
</workbook>
</file>

<file path=xl/sharedStrings.xml><?xml version="1.0" encoding="utf-8"?>
<sst xmlns="http://schemas.openxmlformats.org/spreadsheetml/2006/main" count="434" uniqueCount="282">
  <si>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</si>
  <si>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</si>
  <si>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</si>
  <si>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</si>
  <si>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</si>
  <si>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</si>
  <si>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</si>
  <si>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</si>
  <si>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</si>
  <si>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</si>
  <si>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</si>
  <si>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</si>
  <si>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</si>
  <si>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</si>
  <si>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</si>
  <si>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Fail</t>
  </si>
  <si>
    <t>1.2</t>
  </si>
  <si>
    <t>MSTG-ARCH-2</t>
  </si>
  <si>
    <t>Security controls are never enforced only on the client side, but on the respective remote endpoints.</t>
  </si>
  <si>
    <t>N/A</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</si>
  <si>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</si>
  <si>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</si>
  <si>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</si>
  <si>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</si>
  <si>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</si>
  <si>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</si>
  <si>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Pass</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</si>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</sst>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sz val="25.0"/>
      <color theme="1"/>
      <name val="Avenir"/>
    </font>
    <font>
      <u/>
      <sz val="11.0"/>
      <color rgb="FFC0C0C0"/>
      <name val="Avenir"/>
    </font>
    <font>
      <b/>
      <sz val="15.0"/>
      <color rgb="FF499FFF"/>
      <name val="Avenir"/>
    </font>
    <font/>
    <font>
      <b/>
      <sz val="11.0"/>
      <color rgb="FFC0C0C0"/>
      <name val="Avenir"/>
    </font>
    <font>
      <sz val="11.0"/>
      <color theme="1"/>
      <name val="Avenir"/>
    </font>
    <font>
      <color theme="1"/>
      <name val="Calibri"/>
      <scheme val="minor"/>
    </font>
    <font>
      <u/>
      <sz val="12.0"/>
      <color theme="10"/>
      <name val="Calibri"/>
    </font>
    <font>
      <u/>
      <color rgb="FF0000FF"/>
    </font>
  </fonts>
  <fills count="5">
    <fill>
      <patternFill patternType="none"/>
    </fill>
    <fill>
      <patternFill patternType="lightGray"/>
    </fill>
    <fill>
      <patternFill patternType="solid">
        <fgColor rgb="FF33CCCC"/>
        <bgColor rgb="FF33CCCC"/>
      </patternFill>
    </fill>
    <fill>
      <patternFill patternType="solid">
        <fgColor rgb="FF99CC00"/>
        <bgColor rgb="FF99CC00"/>
      </patternFill>
    </fill>
    <fill>
      <patternFill patternType="solid">
        <fgColor rgb="FFFF9900"/>
        <bgColor rgb="FFFF9900"/>
      </patternFill>
    </fill>
  </fills>
  <borders count="3">
    <border/>
    <border>
      <bottom style="medium">
        <color rgb="FF499FFF"/>
      </bottom>
    </border>
    <border>
      <left style="thick">
        <color rgb="FFFFFFFF"/>
      </left>
      <right style="thick">
        <color rgb="FFFFFFFF"/>
      </right>
      <top style="thick">
        <color rgb="FFFFFFFF"/>
      </top>
      <bottom style="thick">
        <color rgb="FFFFFFF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1" vertical="center" wrapText="0"/>
    </xf>
    <xf borderId="0" fillId="0" fontId="3" numFmtId="0" xfId="0" applyFont="1"/>
    <xf borderId="1" fillId="0" fontId="4" numFmtId="0" xfId="0" applyAlignment="1" applyBorder="1" applyFont="1">
      <alignment shrinkToFit="1" vertical="center" wrapText="0"/>
    </xf>
    <xf borderId="1" fillId="0" fontId="5" numFmtId="0" xfId="0" applyBorder="1" applyFont="1"/>
    <xf borderId="0" fillId="0" fontId="6" numFmtId="0" xfId="0" applyAlignment="1" applyFont="1">
      <alignment horizontal="center" shrinkToFit="1" vertical="center" wrapText="0"/>
    </xf>
    <xf borderId="0" fillId="0" fontId="7" numFmtId="0" xfId="0" applyAlignment="1" applyFont="1">
      <alignment horizontal="center" shrinkToFit="1" vertical="center" wrapText="0"/>
    </xf>
    <xf borderId="0" fillId="0" fontId="7" numFmtId="0" xfId="0" applyAlignment="1" applyFont="1">
      <alignment shrinkToFit="1" vertical="center" wrapText="0"/>
    </xf>
    <xf borderId="2" fillId="2" fontId="7" numFmtId="0" xfId="0" applyAlignment="1" applyBorder="1" applyFill="1" applyFont="1">
      <alignment horizontal="center" shrinkToFit="1" vertical="center" wrapText="0"/>
    </xf>
    <xf borderId="2" fillId="3" fontId="7" numFmtId="0" xfId="0" applyAlignment="1" applyBorder="1" applyFill="1" applyFont="1">
      <alignment horizontal="center" shrinkToFit="1" vertical="center" wrapText="0"/>
    </xf>
    <xf borderId="0" fillId="0" fontId="8" numFmtId="0" xfId="0" applyFont="1"/>
    <xf borderId="0" fillId="0" fontId="9" numFmtId="0" xfId="0" applyAlignment="1" applyFont="1">
      <alignment horizontal="center" shrinkToFit="1" vertical="center" wrapText="0"/>
    </xf>
    <xf borderId="0" fillId="0" fontId="8" numFmtId="0" xfId="0" applyAlignment="1" applyFont="1">
      <alignment readingOrder="0"/>
    </xf>
    <xf borderId="2" fillId="4" fontId="7" numFmtId="0" xfId="0" applyAlignment="1" applyBorder="1" applyFill="1" applyFont="1">
      <alignment horizontal="center" shrinkToFit="1" vertical="center" wrapText="0"/>
    </xf>
    <xf borderId="0" fillId="0" fontId="10" numFmtId="0" xfId="0" applyFont="1"/>
  </cellXfs>
  <cellStyles count="1">
    <cellStyle xfId="0" name="Normal" builtinId="0"/>
  </cellStyles>
  <dxfs count="3">
    <dxf>
      <font>
        <color rgb="FF9C0006"/>
      </font>
      <fill>
        <patternFill patternType="solid">
          <fgColor rgb="FFFFC7CE"/>
          <bgColor rgb="FFFFC7CE"/>
        </patternFill>
      </fill>
      <alignment horizontal="center" shrinkToFit="1" vertical="center" wrapText="0"/>
      <border/>
    </dxf>
    <dxf>
      <font>
        <color rgb="FF38761D"/>
      </font>
      <fill>
        <patternFill patternType="solid">
          <fgColor rgb="FFB6D7A8"/>
          <bgColor rgb="FFB6D7A8"/>
        </patternFill>
      </fill>
      <alignment horizontal="center" shrinkToFit="1" vertical="center" wrapText="0"/>
      <border/>
    </dxf>
    <dxf>
      <font>
        <color rgb="FF666666"/>
      </font>
      <fill>
        <patternFill patternType="solid">
          <fgColor rgb="FFCCCCCC"/>
          <bgColor rgb="FFCCCCCC"/>
        </patternFill>
      </fill>
      <alignment horizontal="center" shrinkToFit="1" vertical="center"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333500" cy="1333500"/>
    <xdr:pic>
      <xdr:nvPicPr>
        <xdr:cNvPr descr="Picture"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xdr:row>
      <xdr:rowOff>0</xdr:rowOff>
    </xdr:from>
    <xdr:ext cx="1438275" cy="495300"/>
    <xdr:pic>
      <xdr:nvPicPr>
        <xdr:cNvPr descr="Picture"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333500" cy="1333500"/>
    <xdr:pic>
      <xdr:nvPicPr>
        <xdr:cNvPr descr="Picture"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xdr:row>
      <xdr:rowOff>0</xdr:rowOff>
    </xdr:from>
    <xdr:ext cx="1438275" cy="495300"/>
    <xdr:pic>
      <xdr:nvPicPr>
        <xdr:cNvPr descr="Picture"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5.29"/>
    <col customWidth="1" min="3" max="3" width="25.0"/>
    <col customWidth="1" min="4" max="4" width="143.0"/>
    <col customWidth="1" min="5" max="7" width="5.0"/>
    <col customWidth="1" min="8" max="11" width="10.0"/>
    <col customWidth="1" min="12" max="26" width="8.71"/>
  </cols>
  <sheetData>
    <row r="1" ht="14.25" customHeight="1"/>
    <row r="2" ht="64.5" customHeight="1">
      <c r="B2" s="1"/>
      <c r="D2" s="2" t="s">
        <v>0</v>
      </c>
    </row>
    <row r="3" ht="14.25" customHeight="1">
      <c r="D3" s="3" t="str">
        <f>HYPERLINK("https://github.com/OWASP/owasp-mastg/releases/tag/v1.5.0", "OWASP MASTG v1.5.0 (commit: 3b9278f)")</f>
        <v>OWASP MASTG v1.5.0 (commit: 3b9278f)</v>
      </c>
    </row>
    <row r="4" ht="14.25" customHeight="1">
      <c r="D4" s="3" t="str">
        <f>HYPERLINK("https://github.com/OWASP/owasp-masvs/releases/tag/v1.4.2", "OWASP MASVS v1.4.2 (commit: 2a8b582)")</f>
        <v>OWASP MASVS v1.4.2 (commit: 2a8b582)</v>
      </c>
    </row>
    <row r="5" ht="14.25" customHeight="1"/>
    <row r="6" ht="14.25" customHeight="1"/>
    <row r="7" ht="24.75" customHeight="1">
      <c r="B7" s="4" t="s">
        <v>1</v>
      </c>
      <c r="C7" s="5"/>
      <c r="D7" s="5"/>
      <c r="E7" s="5"/>
      <c r="F7" s="5"/>
      <c r="G7" s="5"/>
      <c r="H7" s="5"/>
      <c r="I7" s="5"/>
      <c r="J7" s="5"/>
      <c r="K7" s="5"/>
    </row>
    <row r="8" ht="14.25" customHeight="1"/>
    <row r="9" ht="14.25" customHeight="1">
      <c r="B9" s="6" t="s">
        <v>2</v>
      </c>
      <c r="C9" s="6" t="s">
        <v>3</v>
      </c>
      <c r="D9" s="6" t="s">
        <v>4</v>
      </c>
      <c r="E9" s="6" t="s">
        <v>5</v>
      </c>
      <c r="F9" s="6" t="s">
        <v>6</v>
      </c>
      <c r="G9" s="6" t="s">
        <v>7</v>
      </c>
      <c r="H9" s="6" t="s">
        <v>8</v>
      </c>
      <c r="I9" s="6" t="s">
        <v>9</v>
      </c>
      <c r="J9" s="6" t="s">
        <v>10</v>
      </c>
      <c r="K9" s="6" t="s">
        <v>11</v>
      </c>
    </row>
    <row r="10" ht="14.25" customHeight="1"/>
    <row r="11" ht="54.75" customHeight="1">
      <c r="B11" s="7" t="s">
        <v>12</v>
      </c>
      <c r="C11" s="7" t="s">
        <v>13</v>
      </c>
      <c r="D11" s="8" t="s">
        <v>14</v>
      </c>
      <c r="E11" s="9"/>
      <c r="F11" s="10"/>
      <c r="K11" s="11" t="s">
        <v>15</v>
      </c>
    </row>
    <row r="12" ht="54.75" customHeight="1">
      <c r="B12" s="7" t="s">
        <v>16</v>
      </c>
      <c r="C12" s="7" t="s">
        <v>17</v>
      </c>
      <c r="D12" s="8" t="s">
        <v>18</v>
      </c>
      <c r="E12" s="9"/>
      <c r="F12" s="10"/>
      <c r="H12" s="12" t="str">
        <f>HYPERLINK("https://github.com/OWASP/owasp-mastg/blob/master/Document/0x04h-Testing-Code-Quality.md#injection-flaws-mstg-arch-2-and-mstg-platform-2", "Test Case")</f>
        <v>Test Case</v>
      </c>
      <c r="K12" s="13" t="s">
        <v>19</v>
      </c>
    </row>
    <row r="13" ht="54.75" customHeight="1">
      <c r="B13" s="7" t="s">
        <v>20</v>
      </c>
      <c r="C13" s="7" t="s">
        <v>21</v>
      </c>
      <c r="D13" s="8" t="s">
        <v>22</v>
      </c>
      <c r="E13" s="9"/>
      <c r="F13" s="10"/>
      <c r="K13" s="13" t="s">
        <v>15</v>
      </c>
    </row>
    <row r="14" ht="54.75" customHeight="1">
      <c r="B14" s="7" t="s">
        <v>23</v>
      </c>
      <c r="C14" s="7" t="s">
        <v>24</v>
      </c>
      <c r="D14" s="8" t="s">
        <v>25</v>
      </c>
      <c r="E14" s="9"/>
      <c r="F14" s="10"/>
      <c r="K14" s="13" t="s">
        <v>26</v>
      </c>
    </row>
    <row r="15" ht="54.75" customHeight="1">
      <c r="B15" s="7" t="s">
        <v>27</v>
      </c>
      <c r="C15" s="7" t="s">
        <v>28</v>
      </c>
      <c r="D15" s="8" t="s">
        <v>29</v>
      </c>
      <c r="F15" s="10"/>
      <c r="K15" s="13" t="s">
        <v>19</v>
      </c>
    </row>
    <row r="16" ht="54.75" customHeight="1">
      <c r="B16" s="7" t="s">
        <v>30</v>
      </c>
      <c r="C16" s="7" t="s">
        <v>31</v>
      </c>
      <c r="D16" s="8" t="s">
        <v>32</v>
      </c>
      <c r="F16" s="10"/>
      <c r="K16" s="13" t="s">
        <v>15</v>
      </c>
    </row>
    <row r="17" ht="54.75" customHeight="1">
      <c r="B17" s="7" t="s">
        <v>33</v>
      </c>
      <c r="C17" s="7" t="s">
        <v>34</v>
      </c>
      <c r="D17" s="8" t="s">
        <v>35</v>
      </c>
      <c r="F17" s="10"/>
      <c r="K17" s="13" t="s">
        <v>15</v>
      </c>
    </row>
    <row r="18" ht="54.75" customHeight="1">
      <c r="B18" s="7" t="s">
        <v>36</v>
      </c>
      <c r="C18" s="7" t="s">
        <v>37</v>
      </c>
      <c r="D18" s="8" t="s">
        <v>38</v>
      </c>
      <c r="F18" s="10"/>
      <c r="K18" s="11" t="s">
        <v>19</v>
      </c>
    </row>
    <row r="19" ht="54.75" customHeight="1">
      <c r="B19" s="7" t="s">
        <v>39</v>
      </c>
      <c r="C19" s="7" t="s">
        <v>40</v>
      </c>
      <c r="D19" s="8" t="s">
        <v>41</v>
      </c>
      <c r="F19" s="10"/>
      <c r="I19" s="12" t="str">
        <f>HYPERLINK("https://github.com/OWASP/owasp-mastg/blob/master/Document/0x05h-Testing-Platform-Interaction.md#testing-enforced-updating-mstg-arch-9", "Test Case")</f>
        <v>Test Case</v>
      </c>
      <c r="J19" s="12" t="str">
        <f>HYPERLINK("https://github.com/OWASP/owasp-mastg/blob/master/Document/0x06h-Testing-Platform-Interaction.md#testing-enforced-updating-mstg-arch-9", "Test Case")</f>
        <v>Test Case</v>
      </c>
      <c r="K19" s="11" t="s">
        <v>15</v>
      </c>
    </row>
    <row r="20" ht="54.75" customHeight="1">
      <c r="B20" s="7" t="s">
        <v>42</v>
      </c>
      <c r="C20" s="7" t="s">
        <v>43</v>
      </c>
      <c r="D20" s="8" t="s">
        <v>44</v>
      </c>
      <c r="F20" s="10"/>
      <c r="K20" s="13" t="s">
        <v>15</v>
      </c>
    </row>
    <row r="21" ht="54.75" customHeight="1">
      <c r="B21" s="7" t="s">
        <v>45</v>
      </c>
      <c r="C21" s="7" t="s">
        <v>46</v>
      </c>
      <c r="D21" s="8" t="s">
        <v>47</v>
      </c>
      <c r="F21" s="10"/>
      <c r="K21" s="13" t="s">
        <v>19</v>
      </c>
    </row>
    <row r="22" ht="54.75" customHeight="1">
      <c r="B22" s="7" t="s">
        <v>48</v>
      </c>
      <c r="C22" s="7" t="s">
        <v>49</v>
      </c>
      <c r="D22" s="8" t="s">
        <v>50</v>
      </c>
      <c r="E22" s="9"/>
      <c r="F22" s="10"/>
      <c r="K22" s="11" t="s">
        <v>19</v>
      </c>
    </row>
    <row r="23" ht="14.25" customHeight="1"/>
    <row r="24" ht="24.75" customHeight="1">
      <c r="B24" s="4" t="s">
        <v>51</v>
      </c>
      <c r="C24" s="5"/>
      <c r="D24" s="5"/>
      <c r="E24" s="5"/>
      <c r="F24" s="5"/>
      <c r="G24" s="5"/>
      <c r="H24" s="5"/>
      <c r="I24" s="5"/>
      <c r="J24" s="5"/>
      <c r="K24" s="5"/>
    </row>
    <row r="25" ht="14.25" customHeight="1"/>
    <row r="26" ht="14.25" customHeight="1">
      <c r="B26" s="6" t="s">
        <v>2</v>
      </c>
      <c r="C26" s="6" t="s">
        <v>3</v>
      </c>
      <c r="D26" s="6" t="s">
        <v>4</v>
      </c>
      <c r="E26" s="6" t="s">
        <v>5</v>
      </c>
      <c r="F26" s="6" t="s">
        <v>6</v>
      </c>
      <c r="G26" s="6" t="s">
        <v>7</v>
      </c>
      <c r="H26" s="6" t="s">
        <v>8</v>
      </c>
      <c r="I26" s="6" t="s">
        <v>9</v>
      </c>
      <c r="J26" s="6" t="s">
        <v>10</v>
      </c>
      <c r="K26" s="6" t="s">
        <v>11</v>
      </c>
    </row>
    <row r="27" ht="14.25" customHeight="1"/>
    <row r="28" ht="54.75" customHeight="1">
      <c r="B28" s="7" t="s">
        <v>52</v>
      </c>
      <c r="C28" s="7" t="s">
        <v>53</v>
      </c>
      <c r="D28" s="8" t="s">
        <v>54</v>
      </c>
      <c r="E28" s="9"/>
      <c r="F28" s="10"/>
      <c r="I28" s="12" t="str">
        <f t="shared" ref="I28:I29" si="1">HYPERLINK("https://github.com/OWASP/owasp-mastg/blob/master/Document/0x05d-Testing-Data-Storage.md#testing-local-storage-for-sensitive-data-mstg-storage-1-and-mstg-storage-2", "Test Case")</f>
        <v>Test Case</v>
      </c>
      <c r="J28" s="12" t="str">
        <f t="shared" ref="J28:J29" si="2">HYPERLINK("https://github.com/OWASP/owasp-mastg/blob/master/Document/0x06d-Testing-Data-Storage.md#testing-local-data-storage-mstg-storage-1-and-mstg-storage-2", "Test Case")</f>
        <v>Test Case</v>
      </c>
      <c r="K28" s="13" t="s">
        <v>15</v>
      </c>
    </row>
    <row r="29" ht="54.75" customHeight="1">
      <c r="B29" s="7" t="s">
        <v>55</v>
      </c>
      <c r="C29" s="7" t="s">
        <v>56</v>
      </c>
      <c r="D29" s="8" t="s">
        <v>57</v>
      </c>
      <c r="E29" s="9"/>
      <c r="F29" s="10"/>
      <c r="I29" s="12" t="str">
        <f t="shared" si="1"/>
        <v>Test Case</v>
      </c>
      <c r="J29" s="12" t="str">
        <f t="shared" si="2"/>
        <v>Test Case</v>
      </c>
      <c r="K29" s="13" t="s">
        <v>19</v>
      </c>
    </row>
    <row r="30" ht="54.75" customHeight="1">
      <c r="B30" s="7" t="s">
        <v>58</v>
      </c>
      <c r="C30" s="7" t="s">
        <v>59</v>
      </c>
      <c r="D30" s="8" t="s">
        <v>60</v>
      </c>
      <c r="E30" s="9"/>
      <c r="F30" s="10"/>
      <c r="I30" s="12" t="str">
        <f>HYPERLINK("https://github.com/OWASP/owasp-mastg/blob/master/Document/0x05d-Testing-Data-Storage.md#testing-logs-for-sensitive-data-mstg-storage-3", "Test Case")</f>
        <v>Test Case</v>
      </c>
      <c r="J30" s="12" t="str">
        <f>HYPERLINK("https://github.com/OWASP/owasp-mastg/blob/master/Document/0x06d-Testing-Data-Storage.md#checking-logs-for-sensitive-data-mstg-storage-3", "Test Case")</f>
        <v>Test Case</v>
      </c>
      <c r="K30" s="13" t="s">
        <v>26</v>
      </c>
    </row>
    <row r="31" ht="54.75" customHeight="1">
      <c r="B31" s="7" t="s">
        <v>61</v>
      </c>
      <c r="C31" s="7" t="s">
        <v>62</v>
      </c>
      <c r="D31" s="8" t="s">
        <v>63</v>
      </c>
      <c r="E31" s="9"/>
      <c r="F31" s="10"/>
      <c r="I31" s="12" t="str">
        <f>HYPERLINK("https://github.com/OWASP/owasp-mastg/blob/master/Document/0x05d-Testing-Data-Storage.md#determining-whether-sensitive-data-is-shared-with-third-parties-mstg-storage-4", "Test Case")</f>
        <v>Test Case</v>
      </c>
      <c r="J31" s="12" t="str">
        <f>HYPERLINK("https://github.com/OWASP/owasp-mastg/blob/master/Document/0x06d-Testing-Data-Storage.md#determining-whether-sensitive-data-is-shared-with-third-parties-mstg-storage-4", "Test Case")</f>
        <v>Test Case</v>
      </c>
      <c r="K31" s="13" t="s">
        <v>26</v>
      </c>
    </row>
    <row r="32" ht="54.75" customHeight="1">
      <c r="B32" s="7" t="s">
        <v>64</v>
      </c>
      <c r="C32" s="7" t="s">
        <v>65</v>
      </c>
      <c r="D32" s="8" t="s">
        <v>66</v>
      </c>
      <c r="E32" s="9"/>
      <c r="F32" s="10"/>
      <c r="I32" s="12" t="str">
        <f>HYPERLINK("https://github.com/OWASP/owasp-mastg/blob/master/Document/0x05d-Testing-Data-Storage.md#determining-whether-the-keyboard-cache-is-disabled-for-text-input-fields-mstg-storage-5", "Test Case")</f>
        <v>Test Case</v>
      </c>
      <c r="J32" s="12" t="str">
        <f>HYPERLINK("https://github.com/OWASP/owasp-mastg/blob/master/Document/0x06d-Testing-Data-Storage.md#finding-sensitive-data-in-the-keyboard-cache-mstg-storage-5", "Test Case")</f>
        <v>Test Case</v>
      </c>
      <c r="K32" s="13" t="s">
        <v>19</v>
      </c>
    </row>
    <row r="33" ht="54.75" customHeight="1">
      <c r="B33" s="7" t="s">
        <v>67</v>
      </c>
      <c r="C33" s="7" t="s">
        <v>68</v>
      </c>
      <c r="D33" s="8" t="s">
        <v>69</v>
      </c>
      <c r="E33" s="9"/>
      <c r="F33" s="10"/>
      <c r="I33" s="12" t="str">
        <f>HYPERLINK("https://github.com/OWASP/owasp-mastg/blob/master/Document/0x05d-Testing-Data-Storage.md#determining-whether-sensitive-stored-data-has-been-exposed-via-ipc-mechanisms-mstg-storage-6", "Test Case")</f>
        <v>Test Case</v>
      </c>
      <c r="J33" s="12" t="str">
        <f>HYPERLINK("https://github.com/OWASP/owasp-mastg/blob/master/Document/0x06d-Testing-Data-Storage.md#determining-whether-sensitive-data-is-exposed-via-ipc-mechanisms-mstg-storage-6", "Test Case")</f>
        <v>Test Case</v>
      </c>
      <c r="K33" s="13" t="s">
        <v>19</v>
      </c>
    </row>
    <row r="34" ht="54.75" customHeight="1">
      <c r="B34" s="7" t="s">
        <v>70</v>
      </c>
      <c r="C34" s="7" t="s">
        <v>71</v>
      </c>
      <c r="D34" s="8" t="s">
        <v>72</v>
      </c>
      <c r="E34" s="9"/>
      <c r="F34" s="10"/>
      <c r="I34" s="12" t="str">
        <f>HYPERLINK("https://github.com/OWASP/owasp-mastg/blob/master/Document/0x05d-Testing-Data-Storage.md#checking-for-sensitive-data-disclosure-through-the-user-interface-mstg-storage-7", "Test Case")</f>
        <v>Test Case</v>
      </c>
      <c r="J34" s="12" t="str">
        <f>HYPERLINK("https://github.com/OWASP/owasp-mastg/blob/master/Document/0x06d-Testing-Data-Storage.md#checking-for-sensitive-data-disclosed-through-the-user-interface-mstg-storage-7", "Test Case")</f>
        <v>Test Case</v>
      </c>
      <c r="K34" s="13" t="s">
        <v>26</v>
      </c>
    </row>
    <row r="35" ht="54.75" customHeight="1">
      <c r="B35" s="7" t="s">
        <v>73</v>
      </c>
      <c r="C35" s="7" t="s">
        <v>74</v>
      </c>
      <c r="D35" s="8" t="s">
        <v>75</v>
      </c>
      <c r="F35" s="10"/>
      <c r="I35" s="12" t="str">
        <f>HYPERLINK("https://github.com/OWASP/owasp-mastg/blob/master/Document/0x05d-Testing-Data-Storage.md#testing-backups-for-sensitive-data-mstg-storage-8", "Test Case")</f>
        <v>Test Case</v>
      </c>
      <c r="J35" s="12" t="str">
        <f>HYPERLINK("https://github.com/OWASP/owasp-mastg/blob/master/Document/0x06d-Testing-Data-Storage.md#testing-backups-for-sensitive-data-mstg-storage-8", "Test Case")</f>
        <v>Test Case</v>
      </c>
      <c r="K35" s="13" t="s">
        <v>19</v>
      </c>
    </row>
    <row r="36" ht="54.75" customHeight="1">
      <c r="B36" s="7" t="s">
        <v>76</v>
      </c>
      <c r="C36" s="7" t="s">
        <v>77</v>
      </c>
      <c r="D36" s="8" t="s">
        <v>78</v>
      </c>
      <c r="F36" s="10"/>
      <c r="I36" s="12" t="str">
        <f>HYPERLINK("https://github.com/OWASP/owasp-mastg/blob/master/Document/0x05d-Testing-Data-Storage.md#finding-sensitive-information-in-auto-generated-screenshots-mstg-storage-9", "Test Case")</f>
        <v>Test Case</v>
      </c>
      <c r="J36" s="12" t="str">
        <f>HYPERLINK("https://github.com/OWASP/owasp-mastg/blob/master/Document/0x06d-Testing-Data-Storage.md#testing-auto-generated-screenshots-for-sensitive-information-mstg-storage-9", "Test Case")</f>
        <v>Test Case</v>
      </c>
      <c r="K36" s="13" t="s">
        <v>26</v>
      </c>
    </row>
    <row r="37" ht="54.75" customHeight="1">
      <c r="B37" s="7" t="s">
        <v>79</v>
      </c>
      <c r="C37" s="7" t="s">
        <v>80</v>
      </c>
      <c r="D37" s="8" t="s">
        <v>81</v>
      </c>
      <c r="F37" s="10"/>
      <c r="I37" s="12" t="str">
        <f>HYPERLINK("https://github.com/OWASP/owasp-mastg/blob/master/Document/0x05d-Testing-Data-Storage.md#testing-memory-for-sensitive-data-mstg-storage-10", "Test Case")</f>
        <v>Test Case</v>
      </c>
      <c r="J37" s="12" t="str">
        <f>HYPERLINK("https://github.com/OWASP/owasp-mastg/blob/master/Document/0x06d-Testing-Data-Storage.md#testing-memory-for-sensitive-data-mstg-storage-10", "Test Case")</f>
        <v>Test Case</v>
      </c>
      <c r="K37" s="13" t="s">
        <v>15</v>
      </c>
    </row>
    <row r="38" ht="54.75" customHeight="1">
      <c r="B38" s="7" t="s">
        <v>82</v>
      </c>
      <c r="C38" s="7" t="s">
        <v>83</v>
      </c>
      <c r="D38" s="8" t="s">
        <v>84</v>
      </c>
      <c r="F38" s="10"/>
      <c r="I38" s="12" t="str">
        <f>HYPERLINK("https://github.com/OWASP/owasp-mastg/blob/master/Document/0x05f-Testing-Local-Authentication.md#testing-confirm-credentials-mstg-auth-1-and-mstg-storage-11", "Test Case")</f>
        <v>Test Case</v>
      </c>
      <c r="J38" s="12" t="str">
        <f>HYPERLINK("https://github.com/OWASP/owasp-mastg/blob/master/Document/0x06f-Testing-Local-Authentication.md#testing-local-authentication-mstg-auth-8-and-mstg-storage-11", "Test Case")</f>
        <v>Test Case</v>
      </c>
      <c r="K38" s="13" t="s">
        <v>15</v>
      </c>
    </row>
    <row r="39" ht="54.75" customHeight="1">
      <c r="B39" s="7" t="s">
        <v>85</v>
      </c>
      <c r="C39" s="7" t="s">
        <v>86</v>
      </c>
      <c r="D39" s="8" t="s">
        <v>87</v>
      </c>
      <c r="E39" s="9"/>
      <c r="F39" s="10"/>
      <c r="H39" s="12" t="str">
        <f>HYPERLINK("https://github.com/OWASP/owasp-mastg/blob/master/Document/0x04i-Testing-User-Privacy-Protection.md#testing-user-education-mstg-storage-12", "Test Case")</f>
        <v>Test Case</v>
      </c>
      <c r="K39" s="13" t="s">
        <v>15</v>
      </c>
    </row>
    <row r="40" ht="54.75" customHeight="1">
      <c r="B40" s="7" t="s">
        <v>88</v>
      </c>
      <c r="C40" s="7" t="s">
        <v>89</v>
      </c>
      <c r="D40" s="8" t="s">
        <v>90</v>
      </c>
      <c r="F40" s="10"/>
      <c r="K40" s="13" t="s">
        <v>19</v>
      </c>
    </row>
    <row r="41" ht="54.75" customHeight="1">
      <c r="B41" s="7" t="s">
        <v>91</v>
      </c>
      <c r="C41" s="7" t="s">
        <v>92</v>
      </c>
      <c r="D41" s="8" t="s">
        <v>93</v>
      </c>
      <c r="F41" s="10"/>
      <c r="K41" s="13" t="s">
        <v>19</v>
      </c>
    </row>
    <row r="42" ht="54.75" customHeight="1">
      <c r="B42" s="7" t="s">
        <v>94</v>
      </c>
      <c r="C42" s="7" t="s">
        <v>95</v>
      </c>
      <c r="D42" s="8" t="s">
        <v>96</v>
      </c>
      <c r="F42" s="10"/>
      <c r="K42" s="13" t="s">
        <v>15</v>
      </c>
    </row>
    <row r="43" ht="14.25" customHeight="1"/>
    <row r="44" ht="24.75" customHeight="1">
      <c r="B44" s="4" t="s">
        <v>97</v>
      </c>
      <c r="C44" s="5"/>
      <c r="D44" s="5"/>
      <c r="E44" s="5"/>
      <c r="F44" s="5"/>
      <c r="G44" s="5"/>
      <c r="H44" s="5"/>
      <c r="I44" s="5"/>
      <c r="J44" s="5"/>
      <c r="K44" s="5"/>
    </row>
    <row r="45" ht="14.25" customHeight="1"/>
    <row r="46" ht="14.25" customHeight="1">
      <c r="B46" s="6" t="s">
        <v>2</v>
      </c>
      <c r="C46" s="6" t="s">
        <v>3</v>
      </c>
      <c r="D46" s="6" t="s">
        <v>4</v>
      </c>
      <c r="E46" s="6" t="s">
        <v>5</v>
      </c>
      <c r="F46" s="6" t="s">
        <v>6</v>
      </c>
      <c r="G46" s="6" t="s">
        <v>7</v>
      </c>
      <c r="H46" s="6" t="s">
        <v>8</v>
      </c>
      <c r="I46" s="6" t="s">
        <v>9</v>
      </c>
      <c r="J46" s="6" t="s">
        <v>10</v>
      </c>
      <c r="K46" s="6" t="s">
        <v>11</v>
      </c>
    </row>
    <row r="47" ht="14.25" customHeight="1"/>
    <row r="48" ht="54.75" customHeight="1">
      <c r="B48" s="7" t="s">
        <v>98</v>
      </c>
      <c r="C48" s="7" t="s">
        <v>99</v>
      </c>
      <c r="D48" s="8" t="s">
        <v>100</v>
      </c>
      <c r="E48" s="9"/>
      <c r="F48" s="10"/>
      <c r="H48" s="12" t="str">
        <f t="shared" ref="H48:H50" si="3">HYPERLINK("https://github.com/OWASP/owasp-mastg/blob/master/Document/0x04g-Testing-Cryptography.md#common-configuration-issues-mstg-crypto-1-mstg-crypto-2-and-mstg-crypto-3", "Test Case")</f>
        <v>Test Case</v>
      </c>
      <c r="I48" s="12" t="str">
        <f>HYPERLINK("https://github.com/OWASP/owasp-mastg/blob/master/Document/0x05e-Testing-Cryptography.md#testing-symmetric-cryptography-mstg-crypto-1", "Test Case")</f>
        <v>Test Case</v>
      </c>
      <c r="J48" s="12" t="str">
        <f>HYPERLINK("https://github.com/OWASP/owasp-mastg/blob/master/Document/0x06e-Testing-Cryptography.md#testing-key-management-mstg-crypto-1-and-mstg-crypto-5", "Test Case")</f>
        <v>Test Case</v>
      </c>
      <c r="K48" s="11" t="s">
        <v>19</v>
      </c>
    </row>
    <row r="49" ht="54.75" customHeight="1">
      <c r="B49" s="7" t="s">
        <v>101</v>
      </c>
      <c r="C49" s="7" t="s">
        <v>102</v>
      </c>
      <c r="D49" s="8" t="s">
        <v>103</v>
      </c>
      <c r="E49" s="9"/>
      <c r="F49" s="10"/>
      <c r="H49" s="12" t="str">
        <f t="shared" si="3"/>
        <v>Test Case</v>
      </c>
      <c r="I49" s="12" t="str">
        <f t="shared" ref="I49:I51" si="4">HYPERLINK("https://github.com/OWASP/owasp-mastg/blob/master/Document/0x05e-Testing-Cryptography.md#testing-the-configuration-of-cryptographic-standard-algorithms-mstg-crypto-2-mstg-crypto-3-and-mstg-crypto-4", "Test Case")</f>
        <v>Test Case</v>
      </c>
      <c r="J49" s="12" t="str">
        <f t="shared" ref="J49:J50" si="5">HYPERLINK("https://github.com/OWASP/owasp-mastg/blob/master/Document/0x06e-Testing-Cryptography.md#verifying-the-configuration-of-cryptographic-standard-algorithms-mstg-crypto-2-and-mstg-crypto-3", "Test Case")</f>
        <v>Test Case</v>
      </c>
      <c r="K49" s="11" t="s">
        <v>19</v>
      </c>
    </row>
    <row r="50" ht="54.75" customHeight="1">
      <c r="B50" s="7" t="s">
        <v>104</v>
      </c>
      <c r="C50" s="7" t="s">
        <v>105</v>
      </c>
      <c r="D50" s="8" t="s">
        <v>106</v>
      </c>
      <c r="E50" s="9"/>
      <c r="F50" s="10"/>
      <c r="H50" s="12" t="str">
        <f t="shared" si="3"/>
        <v>Test Case</v>
      </c>
      <c r="I50" s="12" t="str">
        <f t="shared" si="4"/>
        <v>Test Case</v>
      </c>
      <c r="J50" s="12" t="str">
        <f t="shared" si="5"/>
        <v>Test Case</v>
      </c>
      <c r="K50" s="11" t="s">
        <v>19</v>
      </c>
    </row>
    <row r="51" ht="54.75" customHeight="1">
      <c r="B51" s="7" t="s">
        <v>107</v>
      </c>
      <c r="C51" s="7" t="s">
        <v>108</v>
      </c>
      <c r="D51" s="8" t="s">
        <v>109</v>
      </c>
      <c r="E51" s="9"/>
      <c r="F51" s="10"/>
      <c r="H51" s="12" t="str">
        <f>HYPERLINK("https://github.com/OWASP/owasp-mastg/blob/master/Document/0x04g-Testing-Cryptography.md#identifying-insecure-andor-deprecated-cryptographic-algorithms-mstg-crypto-4", "Test Case")</f>
        <v>Test Case</v>
      </c>
      <c r="I51" s="12" t="str">
        <f t="shared" si="4"/>
        <v>Test Case</v>
      </c>
      <c r="K51" s="11" t="s">
        <v>19</v>
      </c>
    </row>
    <row r="52" ht="54.75" customHeight="1">
      <c r="B52" s="7" t="s">
        <v>110</v>
      </c>
      <c r="C52" s="7" t="s">
        <v>111</v>
      </c>
      <c r="D52" s="8" t="s">
        <v>112</v>
      </c>
      <c r="E52" s="9"/>
      <c r="F52" s="10"/>
      <c r="I52" s="12" t="str">
        <f>HYPERLINK("https://github.com/OWASP/owasp-mastg/blob/master/Document/0x05e-Testing-Cryptography.md#testing-the-purposes-of-keys-mstg-crypto-5", "Test Case")</f>
        <v>Test Case</v>
      </c>
      <c r="J52" s="12" t="str">
        <f>HYPERLINK("https://github.com/OWASP/owasp-mastg/blob/master/Document/0x06e-Testing-Cryptography.md#testing-key-management-mstg-crypto-1-and-mstg-crypto-5", "Test Case")</f>
        <v>Test Case</v>
      </c>
      <c r="K52" s="11" t="s">
        <v>19</v>
      </c>
    </row>
    <row r="53" ht="54.75" customHeight="1">
      <c r="B53" s="7" t="s">
        <v>113</v>
      </c>
      <c r="C53" s="7" t="s">
        <v>114</v>
      </c>
      <c r="D53" s="8" t="s">
        <v>115</v>
      </c>
      <c r="E53" s="9"/>
      <c r="F53" s="10"/>
      <c r="I53" s="12" t="str">
        <f>HYPERLINK("https://github.com/OWASP/owasp-mastg/blob/master/Document/0x05e-Testing-Cryptography.md#testing-random-number-generation-mstg-crypto-6", "Test Case")</f>
        <v>Test Case</v>
      </c>
      <c r="J53" s="12" t="str">
        <f>HYPERLINK("https://github.com/OWASP/owasp-mastg/blob/master/Document/0x06e-Testing-Cryptography.md#testing-random-number-generation-mstg-crypto-6", "Test Case")</f>
        <v>Test Case</v>
      </c>
      <c r="K53" s="11" t="s">
        <v>19</v>
      </c>
    </row>
    <row r="54" ht="14.25" customHeight="1"/>
    <row r="55" ht="24.75" customHeight="1">
      <c r="B55" s="4" t="s">
        <v>116</v>
      </c>
      <c r="C55" s="5"/>
      <c r="D55" s="5"/>
      <c r="E55" s="5"/>
      <c r="F55" s="5"/>
      <c r="G55" s="5"/>
      <c r="H55" s="5"/>
      <c r="I55" s="5"/>
      <c r="J55" s="5"/>
      <c r="K55" s="5"/>
    </row>
    <row r="56" ht="14.25" customHeight="1"/>
    <row r="57" ht="14.25" customHeight="1">
      <c r="B57" s="6" t="s">
        <v>2</v>
      </c>
      <c r="C57" s="6" t="s">
        <v>3</v>
      </c>
      <c r="D57" s="6" t="s">
        <v>4</v>
      </c>
      <c r="E57" s="6" t="s">
        <v>5</v>
      </c>
      <c r="F57" s="6" t="s">
        <v>6</v>
      </c>
      <c r="G57" s="6" t="s">
        <v>7</v>
      </c>
      <c r="H57" s="6" t="s">
        <v>8</v>
      </c>
      <c r="I57" s="6" t="s">
        <v>9</v>
      </c>
      <c r="J57" s="6" t="s">
        <v>10</v>
      </c>
      <c r="K57" s="6" t="s">
        <v>11</v>
      </c>
    </row>
    <row r="58" ht="14.25" customHeight="1"/>
    <row r="59" ht="54.75" customHeight="1">
      <c r="B59" s="7" t="s">
        <v>117</v>
      </c>
      <c r="C59" s="7" t="s">
        <v>118</v>
      </c>
      <c r="D59" s="8" t="s">
        <v>119</v>
      </c>
      <c r="E59" s="9"/>
      <c r="F59" s="10"/>
      <c r="H59" s="12" t="str">
        <f>HYPERLINK("https://github.com/OWASP/owasp-mastg/blob/master/Document/0x04e-Testing-Authentication-and-Session-Management.md#verifying-that-appropriate-authentication-is-in-place-mstg-arch-2-and-mstg-auth-1", "Test Case")</f>
        <v>Test Case</v>
      </c>
      <c r="I59" s="12" t="str">
        <f>HYPERLINK("https://github.com/OWASP/owasp-mastg/blob/master/Document/0x05f-Testing-Local-Authentication.md#testing-confirm-credentials-mstg-auth-1-and-mstg-storage-11", "Test Case")</f>
        <v>Test Case</v>
      </c>
      <c r="K59" s="13" t="s">
        <v>19</v>
      </c>
    </row>
    <row r="60" ht="54.75" customHeight="1">
      <c r="B60" s="7" t="s">
        <v>120</v>
      </c>
      <c r="C60" s="7" t="s">
        <v>121</v>
      </c>
      <c r="D60" s="8" t="s">
        <v>122</v>
      </c>
      <c r="E60" s="9"/>
      <c r="F60" s="10"/>
      <c r="H60" s="12" t="str">
        <f>HYPERLINK("https://github.com/OWASP/owasp-mastg/blob/master/Document/0x04e-Testing-Authentication-and-Session-Management.md#testing-stateful-session-management-mstg-auth-2", "Test Case")</f>
        <v>Test Case</v>
      </c>
      <c r="K60" s="13" t="s">
        <v>19</v>
      </c>
    </row>
    <row r="61" ht="54.75" customHeight="1">
      <c r="B61" s="7" t="s">
        <v>123</v>
      </c>
      <c r="C61" s="7" t="s">
        <v>124</v>
      </c>
      <c r="D61" s="8" t="s">
        <v>125</v>
      </c>
      <c r="E61" s="9"/>
      <c r="F61" s="10"/>
      <c r="H61" s="12" t="str">
        <f>HYPERLINK("https://github.com/OWASP/owasp-mastg/blob/master/Document/0x04e-Testing-Authentication-and-Session-Management.md#testing-stateless-token-based-authentication-mstg-auth-3", "Test Case")</f>
        <v>Test Case</v>
      </c>
      <c r="K61" s="13" t="s">
        <v>19</v>
      </c>
    </row>
    <row r="62" ht="54.75" customHeight="1">
      <c r="B62" s="7" t="s">
        <v>126</v>
      </c>
      <c r="C62" s="7" t="s">
        <v>127</v>
      </c>
      <c r="D62" s="8" t="s">
        <v>128</v>
      </c>
      <c r="E62" s="9"/>
      <c r="F62" s="10"/>
      <c r="H62" s="12" t="str">
        <f>HYPERLINK("https://github.com/OWASP/owasp-mastg/blob/master/Document/0x04e-Testing-Authentication-and-Session-Management.md#testing-user-logout-mstg-auth-4", "Test Case")</f>
        <v>Test Case</v>
      </c>
      <c r="K62" s="13" t="s">
        <v>19</v>
      </c>
    </row>
    <row r="63" ht="54.75" customHeight="1">
      <c r="B63" s="7" t="s">
        <v>129</v>
      </c>
      <c r="C63" s="7" t="s">
        <v>130</v>
      </c>
      <c r="D63" s="8" t="s">
        <v>131</v>
      </c>
      <c r="E63" s="9"/>
      <c r="F63" s="10"/>
      <c r="H63" s="12" t="str">
        <f t="shared" ref="H63:H64" si="6">HYPERLINK("https://github.com/OWASP/owasp-mastg/blob/master/Document/0x04e-Testing-Authentication-and-Session-Management.md#testing-best-practices-for-passwords-mstg-auth-5-and-mstg-auth-6", "Test Case")</f>
        <v>Test Case</v>
      </c>
      <c r="K63" s="13" t="s">
        <v>19</v>
      </c>
    </row>
    <row r="64" ht="54.75" customHeight="1">
      <c r="B64" s="7" t="s">
        <v>132</v>
      </c>
      <c r="C64" s="7" t="s">
        <v>133</v>
      </c>
      <c r="D64" s="8" t="s">
        <v>134</v>
      </c>
      <c r="E64" s="9"/>
      <c r="F64" s="10"/>
      <c r="H64" s="12" t="str">
        <f t="shared" si="6"/>
        <v>Test Case</v>
      </c>
      <c r="K64" s="13" t="s">
        <v>15</v>
      </c>
    </row>
    <row r="65" ht="54.75" customHeight="1">
      <c r="B65" s="7" t="s">
        <v>135</v>
      </c>
      <c r="C65" s="7" t="s">
        <v>136</v>
      </c>
      <c r="D65" s="8" t="s">
        <v>137</v>
      </c>
      <c r="E65" s="9"/>
      <c r="F65" s="10"/>
      <c r="H65" s="12" t="str">
        <f>HYPERLINK("https://github.com/OWASP/owasp-mastg/blob/master/Document/0x04e-Testing-Authentication-and-Session-Management.md#testing-session-timeout-mstg-auth-7", "Test Case")</f>
        <v>Test Case</v>
      </c>
      <c r="K65" s="13" t="s">
        <v>15</v>
      </c>
    </row>
    <row r="66" ht="54.75" customHeight="1">
      <c r="B66" s="7" t="s">
        <v>138</v>
      </c>
      <c r="C66" s="7" t="s">
        <v>139</v>
      </c>
      <c r="D66" s="8" t="s">
        <v>140</v>
      </c>
      <c r="F66" s="10"/>
      <c r="I66" s="12" t="str">
        <f>HYPERLINK("https://github.com/OWASP/owasp-mastg/blob/master/Document/0x05f-Testing-Local-Authentication.md#testing-biometric-authentication-mstg-auth-8", "Test Case")</f>
        <v>Test Case</v>
      </c>
      <c r="J66" s="12" t="str">
        <f>HYPERLINK("https://github.com/OWASP/owasp-mastg/blob/master/Document/0x06f-Testing-Local-Authentication.md#testing-local-authentication-mstg-auth-8-and-mstg-storage-11", "Test Case")</f>
        <v>Test Case</v>
      </c>
      <c r="K66" s="11" t="s">
        <v>19</v>
      </c>
    </row>
    <row r="67" ht="54.75" customHeight="1">
      <c r="B67" s="7" t="s">
        <v>141</v>
      </c>
      <c r="C67" s="7" t="s">
        <v>142</v>
      </c>
      <c r="D67" s="8" t="s">
        <v>143</v>
      </c>
      <c r="F67" s="10"/>
      <c r="H67" s="12" t="str">
        <f t="shared" ref="H67:H68" si="7">HYPERLINK("https://github.com/OWASP/owasp-mastg/blob/master/Document/0x04e-Testing-Authentication-and-Session-Management.md#testing-two-factor-authentication-and-step-up-authentication-mstg-auth-9-and-mstg-auth-10", "Test Case")</f>
        <v>Test Case</v>
      </c>
      <c r="K67" s="13" t="s">
        <v>15</v>
      </c>
    </row>
    <row r="68" ht="54.75" customHeight="1">
      <c r="B68" s="7" t="s">
        <v>144</v>
      </c>
      <c r="C68" s="7" t="s">
        <v>145</v>
      </c>
      <c r="D68" s="8" t="s">
        <v>146</v>
      </c>
      <c r="F68" s="10"/>
      <c r="H68" s="12" t="str">
        <f t="shared" si="7"/>
        <v>Test Case</v>
      </c>
      <c r="K68" s="11" t="s">
        <v>19</v>
      </c>
    </row>
    <row r="69" ht="54.75" customHeight="1">
      <c r="B69" s="7" t="s">
        <v>147</v>
      </c>
      <c r="C69" s="7" t="s">
        <v>148</v>
      </c>
      <c r="D69" s="8" t="s">
        <v>149</v>
      </c>
      <c r="F69" s="10"/>
      <c r="H69" s="12" t="str">
        <f>HYPERLINK("https://github.com/OWASP/owasp-mastg/blob/master/Document/0x04e-Testing-Authentication-and-Session-Management.md#testing-login-activity-and-device-blocking-mstg-auth-11", "Test Case")</f>
        <v>Test Case</v>
      </c>
      <c r="K69" s="11" t="s">
        <v>15</v>
      </c>
    </row>
    <row r="70" ht="54.75" customHeight="1">
      <c r="B70" s="7" t="s">
        <v>150</v>
      </c>
      <c r="C70" s="7" t="s">
        <v>151</v>
      </c>
      <c r="D70" s="8" t="s">
        <v>152</v>
      </c>
      <c r="E70" s="9"/>
      <c r="F70" s="10"/>
      <c r="K70" s="11" t="s">
        <v>15</v>
      </c>
    </row>
    <row r="71" ht="14.25" customHeight="1"/>
    <row r="72" ht="24.75" customHeight="1">
      <c r="B72" s="4" t="s">
        <v>153</v>
      </c>
      <c r="C72" s="5"/>
      <c r="D72" s="5"/>
      <c r="E72" s="5"/>
      <c r="F72" s="5"/>
      <c r="G72" s="5"/>
      <c r="H72" s="5"/>
      <c r="I72" s="5"/>
      <c r="J72" s="5"/>
      <c r="K72" s="5"/>
    </row>
    <row r="73" ht="14.25" customHeight="1"/>
    <row r="74" ht="14.25" customHeight="1">
      <c r="B74" s="6" t="s">
        <v>2</v>
      </c>
      <c r="C74" s="6" t="s">
        <v>3</v>
      </c>
      <c r="D74" s="6" t="s">
        <v>4</v>
      </c>
      <c r="E74" s="6" t="s">
        <v>5</v>
      </c>
      <c r="F74" s="6" t="s">
        <v>6</v>
      </c>
      <c r="G74" s="6" t="s">
        <v>7</v>
      </c>
      <c r="H74" s="6" t="s">
        <v>8</v>
      </c>
      <c r="I74" s="6" t="s">
        <v>9</v>
      </c>
      <c r="J74" s="6" t="s">
        <v>10</v>
      </c>
      <c r="K74" s="6" t="s">
        <v>11</v>
      </c>
    </row>
    <row r="75" ht="14.25" customHeight="1"/>
    <row r="76" ht="54.75" customHeight="1">
      <c r="B76" s="7" t="s">
        <v>154</v>
      </c>
      <c r="C76" s="7" t="s">
        <v>155</v>
      </c>
      <c r="D76" s="8" t="s">
        <v>156</v>
      </c>
      <c r="E76" s="9"/>
      <c r="F76" s="10"/>
      <c r="H76" s="12" t="str">
        <f>HYPERLINK("https://github.com/OWASP/owasp-mastg/blob/master/Document/0x04f-Testing-Network-Communication.md#verifying-data-encryption-on-the-network-mstg-network-1", "Test Case")</f>
        <v>Test Case</v>
      </c>
      <c r="I76" s="12" t="str">
        <f>HYPERLINK("https://github.com/OWASP/owasp-mastg/blob/master/Document/0x05g-Testing-Network-Communication.md#testing-data-encryption-on-the-network-mstg-network-1", "Test Case")</f>
        <v>Test Case</v>
      </c>
      <c r="J76" s="12" t="str">
        <f>HYPERLINK("https://github.com/OWASP/owasp-mastg/blob/master/Document/0x06g-Testing-Network-Communication.md#testing-data-encryption-on-the-network-mstg-network-1", "Test Case")</f>
        <v>Test Case</v>
      </c>
      <c r="K76" s="11" t="s">
        <v>19</v>
      </c>
    </row>
    <row r="77" ht="54.75" customHeight="1">
      <c r="B77" s="7" t="s">
        <v>157</v>
      </c>
      <c r="C77" s="7" t="s">
        <v>158</v>
      </c>
      <c r="D77" s="8" t="s">
        <v>159</v>
      </c>
      <c r="E77" s="9"/>
      <c r="F77" s="10"/>
      <c r="H77" s="12" t="str">
        <f>HYPERLINK("https://github.com/OWASP/owasp-mastg/blob/master/Document/0x04f-Testing-Network-Communication.md#verifying-the-tls-settings-mstg-network-2", "Test Case")</f>
        <v>Test Case</v>
      </c>
      <c r="I77" s="12" t="str">
        <f>HYPERLINK("https://github.com/OWASP/owasp-mastg/blob/master/Document/0x05g-Testing-Network-Communication.md#testing-the-tls-settings-mstg-network-2", "Test Case")</f>
        <v>Test Case</v>
      </c>
      <c r="J77" s="12" t="str">
        <f>HYPERLINK("https://github.com/OWASP/owasp-mastg/blob/master/Document/0x06g-Testing-Network-Communication.md#testing-the-tls-settings-mstg-network-2", "Test Case")</f>
        <v>Test Case</v>
      </c>
      <c r="K77" s="11" t="s">
        <v>19</v>
      </c>
    </row>
    <row r="78" ht="54.75" customHeight="1">
      <c r="B78" s="7" t="s">
        <v>160</v>
      </c>
      <c r="C78" s="7" t="s">
        <v>161</v>
      </c>
      <c r="D78" s="8" t="s">
        <v>162</v>
      </c>
      <c r="E78" s="9"/>
      <c r="F78" s="10"/>
      <c r="I78" s="12" t="str">
        <f>HYPERLINK("https://github.com/OWASP/owasp-mastg/blob/master/Document/0x05g-Testing-Network-Communication.md#testing-endpoint-identify-verification-mstg-network-3", "Test Case")</f>
        <v>Test Case</v>
      </c>
      <c r="J78" s="12" t="str">
        <f>HYPERLINK("https://github.com/OWASP/owasp-mastg/blob/master/Document/0x06g-Testing-Network-Communication.md#testing-endpoint-identity-verification-mstg-network-3", "Test Case")</f>
        <v>Test Case</v>
      </c>
      <c r="K78" s="11" t="s">
        <v>19</v>
      </c>
    </row>
    <row r="79" ht="54.75" customHeight="1">
      <c r="B79" s="7" t="s">
        <v>163</v>
      </c>
      <c r="C79" s="7" t="s">
        <v>164</v>
      </c>
      <c r="D79" s="8" t="s">
        <v>165</v>
      </c>
      <c r="F79" s="10"/>
      <c r="I79" s="12" t="str">
        <f>HYPERLINK("https://github.com/OWASP/owasp-mastg/blob/master/Document/0x05g-Testing-Network-Communication.md#testing-custom-certificate-stores-and-certificate-pinning-mstg-network-4", "Test Case")</f>
        <v>Test Case</v>
      </c>
      <c r="J79" s="12" t="str">
        <f>HYPERLINK("https://github.com/OWASP/owasp-mastg/blob/master/Document/0x06g-Testing-Network-Communication.md#testing-custom-certificate-stores-and-certificate-pinning-mstg-network-4", "Test Case")</f>
        <v>Test Case</v>
      </c>
      <c r="K79" s="11" t="s">
        <v>15</v>
      </c>
    </row>
    <row r="80" ht="54.75" customHeight="1">
      <c r="B80" s="7" t="s">
        <v>166</v>
      </c>
      <c r="C80" s="7" t="s">
        <v>167</v>
      </c>
      <c r="D80" s="8" t="s">
        <v>168</v>
      </c>
      <c r="F80" s="10"/>
      <c r="H80" s="12" t="str">
        <f>HYPERLINK("https://github.com/OWASP/owasp-mastg/blob/master/Document/0x04f-Testing-Network-Communication.md#making-sure-that-critical-operations-use-secure-communication-channels-mstg-network-5", "Test Case")</f>
        <v>Test Case</v>
      </c>
      <c r="K80" s="11" t="s">
        <v>15</v>
      </c>
    </row>
    <row r="81" ht="54.75" customHeight="1">
      <c r="B81" s="7" t="s">
        <v>169</v>
      </c>
      <c r="C81" s="7" t="s">
        <v>170</v>
      </c>
      <c r="D81" s="8" t="s">
        <v>171</v>
      </c>
      <c r="F81" s="10"/>
      <c r="I81" s="12" t="str">
        <f>HYPERLINK("https://github.com/OWASP/owasp-mastg/blob/master/Document/0x05g-Testing-Network-Communication.md#testing-the-security-provider-mstg-network-6", "Test Case")</f>
        <v>Test Case</v>
      </c>
      <c r="K81" s="11" t="s">
        <v>26</v>
      </c>
    </row>
    <row r="82" ht="14.25" customHeight="1"/>
    <row r="83" ht="24.75" customHeight="1">
      <c r="B83" s="4" t="s">
        <v>172</v>
      </c>
      <c r="C83" s="5"/>
      <c r="D83" s="5"/>
      <c r="E83" s="5"/>
      <c r="F83" s="5"/>
      <c r="G83" s="5"/>
      <c r="H83" s="5"/>
      <c r="I83" s="5"/>
      <c r="J83" s="5"/>
      <c r="K83" s="5"/>
    </row>
    <row r="84" ht="14.25" customHeight="1"/>
    <row r="85" ht="14.25" customHeight="1">
      <c r="B85" s="6" t="s">
        <v>2</v>
      </c>
      <c r="C85" s="6" t="s">
        <v>3</v>
      </c>
      <c r="D85" s="6" t="s">
        <v>4</v>
      </c>
      <c r="E85" s="6" t="s">
        <v>5</v>
      </c>
      <c r="F85" s="6" t="s">
        <v>6</v>
      </c>
      <c r="G85" s="6" t="s">
        <v>7</v>
      </c>
      <c r="H85" s="6" t="s">
        <v>8</v>
      </c>
      <c r="I85" s="6" t="s">
        <v>9</v>
      </c>
      <c r="J85" s="6" t="s">
        <v>10</v>
      </c>
      <c r="K85" s="6" t="s">
        <v>11</v>
      </c>
    </row>
    <row r="86" ht="14.25" customHeight="1"/>
    <row r="87" ht="54.75" customHeight="1">
      <c r="B87" s="7" t="s">
        <v>173</v>
      </c>
      <c r="C87" s="7" t="s">
        <v>174</v>
      </c>
      <c r="D87" s="8" t="s">
        <v>175</v>
      </c>
      <c r="E87" s="9"/>
      <c r="F87" s="10"/>
      <c r="I87" s="12" t="str">
        <f>HYPERLINK("https://github.com/OWASP/owasp-mastg/blob/master/Document/0x05h-Testing-Platform-Interaction.md#testing-app-permissions-mstg-platform-1", "Test Case")</f>
        <v>Test Case</v>
      </c>
      <c r="J87" s="12" t="str">
        <f>HYPERLINK("https://github.com/OWASP/owasp-mastg/blob/master/Document/0x06h-Testing-Platform-Interaction.md#testing-app-permissions-mstg-platform-1", "Test Case")</f>
        <v>Test Case</v>
      </c>
      <c r="K87" s="13" t="s">
        <v>26</v>
      </c>
    </row>
    <row r="88" ht="54.75" customHeight="1">
      <c r="B88" s="7" t="s">
        <v>176</v>
      </c>
      <c r="C88" s="7" t="s">
        <v>177</v>
      </c>
      <c r="D88" s="8" t="s">
        <v>178</v>
      </c>
      <c r="E88" s="9"/>
      <c r="F88" s="10"/>
      <c r="H88" s="12" t="str">
        <f>HYPERLINK("https://github.com/OWASP/owasp-mastg/blob/master/Document/0x04h-Testing-Code-Quality.md#injection-flaws-mstg-arch-2-and-mstg-platform-2", "Test Case")</f>
        <v>Test Case</v>
      </c>
      <c r="I88" s="12" t="str">
        <f>HYPERLINK("https://github.com/OWASP/owasp-mastg/blob/master/Document/0x05h-Testing-Platform-Interaction.md#testing-for-injection-flaws-mstg-platform-2", "Test Case")</f>
        <v>Test Case</v>
      </c>
      <c r="K88" s="13" t="s">
        <v>15</v>
      </c>
    </row>
    <row r="89" ht="54.75" customHeight="1">
      <c r="B89" s="7" t="s">
        <v>179</v>
      </c>
      <c r="C89" s="7" t="s">
        <v>180</v>
      </c>
      <c r="D89" s="8" t="s">
        <v>181</v>
      </c>
      <c r="E89" s="9"/>
      <c r="F89" s="10"/>
      <c r="I89" s="12" t="str">
        <f>HYPERLINK("https://github.com/OWASP/owasp-mastg/blob/master/Document/0x05h-Testing-Platform-Interaction.md#testing-deep-links-mstg-platform-3", "Test Case")</f>
        <v>Test Case</v>
      </c>
      <c r="J89" s="12" t="str">
        <f>HYPERLINK("https://github.com/OWASP/owasp-mastg/blob/master/Document/0x06h-Testing-Platform-Interaction.md#testing-custom-url-schemes-mstg-platform-3", "Test Case")</f>
        <v>Test Case</v>
      </c>
      <c r="K89" s="13" t="s">
        <v>19</v>
      </c>
    </row>
    <row r="90" ht="54.75" customHeight="1">
      <c r="B90" s="7" t="s">
        <v>182</v>
      </c>
      <c r="C90" s="7" t="s">
        <v>183</v>
      </c>
      <c r="D90" s="8" t="s">
        <v>184</v>
      </c>
      <c r="E90" s="9"/>
      <c r="F90" s="10"/>
      <c r="I90" s="12" t="str">
        <f>HYPERLINK("https://github.com/OWASP/owasp-mastg/blob/master/Document/0x05h-Testing-Platform-Interaction.md#testing-for-sensitive-functionality-exposure-through-ipc-mstg-platform-4", "Test Case")</f>
        <v>Test Case</v>
      </c>
      <c r="J90" s="12" t="str">
        <f>HYPERLINK("https://github.com/OWASP/owasp-mastg/blob/master/Document/0x06h-Testing-Platform-Interaction.md#testing-for-sensitive-functionality-exposure-through-ipc-mstg-platform-4", "Test Case")</f>
        <v>Test Case</v>
      </c>
      <c r="K90" s="13" t="s">
        <v>19</v>
      </c>
    </row>
    <row r="91" ht="54.75" customHeight="1">
      <c r="B91" s="7" t="s">
        <v>185</v>
      </c>
      <c r="C91" s="7" t="s">
        <v>186</v>
      </c>
      <c r="D91" s="8" t="s">
        <v>187</v>
      </c>
      <c r="E91" s="9"/>
      <c r="F91" s="10"/>
      <c r="I91" s="12" t="str">
        <f>HYPERLINK("https://github.com/OWASP/owasp-mastg/blob/master/Document/0x05h-Testing-Platform-Interaction.md#testing-javascript-execution-in-webviews-mstg-platform-5", "Test Case")</f>
        <v>Test Case</v>
      </c>
      <c r="J91" s="12" t="str">
        <f>HYPERLINK("https://github.com/OWASP/owasp-mastg/blob/master/Document/0x06h-Testing-Platform-Interaction.md#testing-ios-webviews-mstg-platform-5", "Test Case")</f>
        <v>Test Case</v>
      </c>
      <c r="K91" s="13" t="s">
        <v>19</v>
      </c>
    </row>
    <row r="92" ht="54.75" customHeight="1">
      <c r="B92" s="7" t="s">
        <v>188</v>
      </c>
      <c r="C92" s="7" t="s">
        <v>189</v>
      </c>
      <c r="D92" s="8" t="s">
        <v>190</v>
      </c>
      <c r="E92" s="9"/>
      <c r="F92" s="10"/>
      <c r="I92" s="12" t="str">
        <f>HYPERLINK("https://github.com/OWASP/owasp-mastg/blob/master/Document/0x05h-Testing-Platform-Interaction.md#testing-webview-protocol-handlers-mstg-platform-6", "Test Case")</f>
        <v>Test Case</v>
      </c>
      <c r="J92" s="12" t="str">
        <f>HYPERLINK("https://github.com/OWASP/owasp-mastg/blob/master/Document/0x06h-Testing-Platform-Interaction.md#testing-webview-protocol-handlers-mstg-platform-6", "Test Case")</f>
        <v>Test Case</v>
      </c>
      <c r="K92" s="13" t="s">
        <v>19</v>
      </c>
    </row>
    <row r="93" ht="54.75" customHeight="1">
      <c r="B93" s="7" t="s">
        <v>191</v>
      </c>
      <c r="C93" s="7" t="s">
        <v>192</v>
      </c>
      <c r="D93" s="8" t="s">
        <v>193</v>
      </c>
      <c r="E93" s="9"/>
      <c r="F93" s="10"/>
      <c r="I93" s="12" t="str">
        <f>HYPERLINK("https://github.com/OWASP/owasp-mastg/blob/master/Document/0x05h-Testing-Platform-Interaction.md#determining-whether-java-objects-are-exposed-through-webviews-mstg-platform-7", "Test Case")</f>
        <v>Test Case</v>
      </c>
      <c r="J93" s="12" t="str">
        <f>HYPERLINK("https://github.com/OWASP/owasp-mastg/blob/master/Document/0x06h-Testing-Platform-Interaction.md#determining-whether-native-methods-are-exposed-through-webviews-mstg-platform-7", "Test Case")</f>
        <v>Test Case</v>
      </c>
      <c r="K93" s="13" t="s">
        <v>19</v>
      </c>
    </row>
    <row r="94" ht="54.75" customHeight="1">
      <c r="B94" s="7" t="s">
        <v>194</v>
      </c>
      <c r="C94" s="7" t="s">
        <v>195</v>
      </c>
      <c r="D94" s="8" t="s">
        <v>196</v>
      </c>
      <c r="E94" s="9"/>
      <c r="F94" s="10"/>
      <c r="I94" s="12" t="str">
        <f>HYPERLINK("https://github.com/OWASP/owasp-mastg/blob/master/Document/0x05h-Testing-Platform-Interaction.md#testing-object-persistence-mstg-platform-8", "Test Case")</f>
        <v>Test Case</v>
      </c>
      <c r="J94" s="12" t="str">
        <f>HYPERLINK("https://github.com/OWASP/owasp-mastg/blob/master/Document/0x06h-Testing-Platform-Interaction.md#testing-object-persistence-mstg-platform-8", "Test Case")</f>
        <v>Test Case</v>
      </c>
      <c r="K94" s="13" t="s">
        <v>19</v>
      </c>
    </row>
    <row r="95" ht="54.75" customHeight="1">
      <c r="B95" s="7" t="s">
        <v>197</v>
      </c>
      <c r="C95" s="7" t="s">
        <v>198</v>
      </c>
      <c r="D95" s="8" t="s">
        <v>199</v>
      </c>
      <c r="F95" s="10"/>
      <c r="I95" s="12" t="str">
        <f>HYPERLINK("https://github.com/OWASP/owasp-mastg/blob/master/Document/0x05h-Testing-Platform-Interaction.md#testing-for-overlay-attacks-mstg-platform-9", "Test Case")</f>
        <v>Test Case</v>
      </c>
      <c r="K95" s="13" t="s">
        <v>19</v>
      </c>
    </row>
    <row r="96" ht="54.75" customHeight="1">
      <c r="B96" s="7" t="s">
        <v>200</v>
      </c>
      <c r="C96" s="7" t="s">
        <v>201</v>
      </c>
      <c r="D96" s="8" t="s">
        <v>202</v>
      </c>
      <c r="F96" s="10"/>
      <c r="K96" s="13" t="s">
        <v>19</v>
      </c>
    </row>
    <row r="97" ht="54.75" customHeight="1">
      <c r="B97" s="7" t="s">
        <v>203</v>
      </c>
      <c r="C97" s="7" t="s">
        <v>204</v>
      </c>
      <c r="D97" s="8" t="s">
        <v>205</v>
      </c>
      <c r="F97" s="10"/>
      <c r="K97" s="11" t="s">
        <v>19</v>
      </c>
    </row>
    <row r="98" ht="14.25" customHeight="1"/>
    <row r="99" ht="24.75" customHeight="1">
      <c r="B99" s="4" t="s">
        <v>206</v>
      </c>
      <c r="C99" s="5"/>
      <c r="D99" s="5"/>
      <c r="E99" s="5"/>
      <c r="F99" s="5"/>
      <c r="G99" s="5"/>
      <c r="H99" s="5"/>
      <c r="I99" s="5"/>
      <c r="J99" s="5"/>
      <c r="K99" s="5"/>
    </row>
    <row r="100" ht="14.25" customHeight="1"/>
    <row r="101" ht="14.25" customHeight="1">
      <c r="B101" s="6" t="s">
        <v>2</v>
      </c>
      <c r="C101" s="6" t="s">
        <v>3</v>
      </c>
      <c r="D101" s="6" t="s">
        <v>4</v>
      </c>
      <c r="E101" s="6" t="s">
        <v>5</v>
      </c>
      <c r="F101" s="6" t="s">
        <v>6</v>
      </c>
      <c r="G101" s="6" t="s">
        <v>7</v>
      </c>
      <c r="H101" s="6" t="s">
        <v>8</v>
      </c>
      <c r="I101" s="6" t="s">
        <v>9</v>
      </c>
      <c r="J101" s="6" t="s">
        <v>10</v>
      </c>
      <c r="K101" s="6" t="s">
        <v>11</v>
      </c>
    </row>
    <row r="102" ht="14.25" customHeight="1"/>
    <row r="103" ht="54.75" customHeight="1">
      <c r="B103" s="7" t="s">
        <v>207</v>
      </c>
      <c r="C103" s="7" t="s">
        <v>208</v>
      </c>
      <c r="D103" s="8" t="s">
        <v>209</v>
      </c>
      <c r="E103" s="9"/>
      <c r="F103" s="10"/>
      <c r="I103" s="12" t="str">
        <f>HYPERLINK("https://github.com/OWASP/owasp-mastg/blob/master/Document/0x05i-Testing-Code-Quality-and-Build-Settings.md#making-sure-that-the-app-is-properly-signed-mstg-code-1", "Test Case")</f>
        <v>Test Case</v>
      </c>
      <c r="J103" s="12" t="str">
        <f>HYPERLINK("https://github.com/OWASP/owasp-mastg/blob/master/Document/0x06i-Testing-Code-Quality-and-Build-Settings.md#making-sure-that-the-app-is-properly-signed-mstg-code-1", "Test Case")</f>
        <v>Test Case</v>
      </c>
      <c r="K103" s="13" t="s">
        <v>15</v>
      </c>
    </row>
    <row r="104" ht="54.75" customHeight="1">
      <c r="B104" s="7" t="s">
        <v>210</v>
      </c>
      <c r="C104" s="7" t="s">
        <v>211</v>
      </c>
      <c r="D104" s="8" t="s">
        <v>212</v>
      </c>
      <c r="E104" s="9"/>
      <c r="F104" s="10"/>
      <c r="I104" s="12" t="str">
        <f>HYPERLINK("https://github.com/OWASP/owasp-mastg/blob/master/Document/0x05i-Testing-Code-Quality-and-Build-Settings.md#testing-whether-the-app-is-debuggable-mstg-code-2", "Test Case")</f>
        <v>Test Case</v>
      </c>
      <c r="J104" s="12" t="str">
        <f>HYPERLINK("https://github.com/OWASP/owasp-mastg/blob/master/Document/0x06i-Testing-Code-Quality-and-Build-Settings.md#determining-whether-the-app-is-debuggable-mstg-code-2", "Test Case")</f>
        <v>Test Case</v>
      </c>
      <c r="K104" s="13" t="s">
        <v>15</v>
      </c>
    </row>
    <row r="105" ht="54.75" customHeight="1">
      <c r="B105" s="7" t="s">
        <v>213</v>
      </c>
      <c r="C105" s="7" t="s">
        <v>214</v>
      </c>
      <c r="D105" s="8" t="s">
        <v>215</v>
      </c>
      <c r="E105" s="9"/>
      <c r="F105" s="10"/>
      <c r="I105" s="12" t="str">
        <f>HYPERLINK("https://github.com/OWASP/owasp-mastg/blob/master/Document/0x05i-Testing-Code-Quality-and-Build-Settings.md#testing-for-debugging-symbols-mstg-code-3", "Test Case")</f>
        <v>Test Case</v>
      </c>
      <c r="J105" s="12" t="str">
        <f>HYPERLINK("https://github.com/OWASP/owasp-mastg/blob/master/Document/0x06i-Testing-Code-Quality-and-Build-Settings.md#finding-debugging-symbols-mstg-code-3", "Test Case")</f>
        <v>Test Case</v>
      </c>
      <c r="K105" s="13" t="s">
        <v>19</v>
      </c>
    </row>
    <row r="106" ht="54.75" customHeight="1">
      <c r="B106" s="7" t="s">
        <v>216</v>
      </c>
      <c r="C106" s="7" t="s">
        <v>217</v>
      </c>
      <c r="D106" s="8" t="s">
        <v>218</v>
      </c>
      <c r="E106" s="9"/>
      <c r="F106" s="10"/>
      <c r="I106" s="12" t="str">
        <f>HYPERLINK("https://github.com/OWASP/owasp-mastg/blob/master/Document/0x05i-Testing-Code-Quality-and-Build-Settings.md#testing-for-debugging-code-and-verbose-error-logging-mstg-code-4", "Test Case")</f>
        <v>Test Case</v>
      </c>
      <c r="J106" s="12" t="str">
        <f>HYPERLINK("https://github.com/OWASP/owasp-mastg/blob/master/Document/0x06i-Testing-Code-Quality-and-Build-Settings.md#finding-debugging-code-and-verbose-error-logging-mstg-code-4", "Test Case")</f>
        <v>Test Case</v>
      </c>
      <c r="K106" s="13" t="s">
        <v>15</v>
      </c>
    </row>
    <row r="107" ht="54.75" customHeight="1">
      <c r="B107" s="7" t="s">
        <v>219</v>
      </c>
      <c r="C107" s="7" t="s">
        <v>220</v>
      </c>
      <c r="D107" s="8" t="s">
        <v>221</v>
      </c>
      <c r="E107" s="9"/>
      <c r="F107" s="10"/>
      <c r="I107" s="12" t="str">
        <f>HYPERLINK("https://github.com/OWASP/owasp-mastg/blob/master/Document/0x05i-Testing-Code-Quality-and-Build-Settings.md#checking-for-weaknesses-in-third-party-libraries-mstg-code-5", "Test Case")</f>
        <v>Test Case</v>
      </c>
      <c r="J107" s="12" t="str">
        <f>HYPERLINK("https://github.com/OWASP/owasp-mastg/blob/master/Document/0x06i-Testing-Code-Quality-and-Build-Settings.md#checking-for-weaknesses-in-third-party-libraries-mstg-code-5", "Test Case")</f>
        <v>Test Case</v>
      </c>
      <c r="K107" s="13" t="s">
        <v>15</v>
      </c>
    </row>
    <row r="108" ht="54.75" customHeight="1">
      <c r="B108" s="7" t="s">
        <v>222</v>
      </c>
      <c r="C108" s="7" t="s">
        <v>223</v>
      </c>
      <c r="D108" s="8" t="s">
        <v>224</v>
      </c>
      <c r="E108" s="9"/>
      <c r="F108" s="10"/>
      <c r="I108" s="12" t="str">
        <f t="shared" ref="I108:I109" si="8">HYPERLINK("https://github.com/OWASP/owasp-mastg/blob/master/Document/0x05i-Testing-Code-Quality-and-Build-Settings.md#testing-exception-handling-mstg-code-6-and-mstg-code-7", "Test Case")</f>
        <v>Test Case</v>
      </c>
      <c r="J108" s="12" t="str">
        <f>HYPERLINK("https://github.com/OWASP/owasp-mastg/blob/master/Document/0x06i-Testing-Code-Quality-and-Build-Settings.md#testing-exception-handling-mstg-code-6", "Test Case")</f>
        <v>Test Case</v>
      </c>
      <c r="K108" s="13" t="s">
        <v>15</v>
      </c>
    </row>
    <row r="109" ht="54.75" customHeight="1">
      <c r="B109" s="7" t="s">
        <v>225</v>
      </c>
      <c r="C109" s="7" t="s">
        <v>226</v>
      </c>
      <c r="D109" s="8" t="s">
        <v>227</v>
      </c>
      <c r="E109" s="9"/>
      <c r="F109" s="10"/>
      <c r="I109" s="12" t="str">
        <f t="shared" si="8"/>
        <v>Test Case</v>
      </c>
      <c r="K109" s="13" t="s">
        <v>19</v>
      </c>
    </row>
    <row r="110" ht="54.75" customHeight="1">
      <c r="B110" s="7" t="s">
        <v>228</v>
      </c>
      <c r="C110" s="7" t="s">
        <v>229</v>
      </c>
      <c r="D110" s="8" t="s">
        <v>230</v>
      </c>
      <c r="E110" s="9"/>
      <c r="F110" s="10"/>
      <c r="H110" s="12" t="str">
        <f>HYPERLINK("https://github.com/OWASP/owasp-mastg/blob/master/Document/0x04h-Testing-Code-Quality.md#memory-corruption-bugs-mstg-code-8", "Test Case")</f>
        <v>Test Case</v>
      </c>
      <c r="I110" s="12" t="str">
        <f>HYPERLINK("https://github.com/OWASP/owasp-mastg/blob/master/Document/0x05i-Testing-Code-Quality-and-Build-Settings.md#memory-corruption-bugs-mstg-code-8", "Test Case")</f>
        <v>Test Case</v>
      </c>
      <c r="J110" s="12" t="str">
        <f>HYPERLINK("https://github.com/OWASP/owasp-mastg/blob/master/Document/0x06i-Testing-Code-Quality-and-Build-Settings.md#memory-corruption-bugs-mstg-code-8", "Test Case")</f>
        <v>Test Case</v>
      </c>
      <c r="K110" s="13" t="s">
        <v>19</v>
      </c>
    </row>
    <row r="111" ht="54.75" customHeight="1">
      <c r="B111" s="7" t="s">
        <v>231</v>
      </c>
      <c r="C111" s="7" t="s">
        <v>232</v>
      </c>
      <c r="D111" s="8" t="s">
        <v>233</v>
      </c>
      <c r="E111" s="9"/>
      <c r="F111" s="10"/>
      <c r="I111" s="12" t="str">
        <f>HYPERLINK("https://github.com/OWASP/owasp-mastg/blob/master/Document/0x05i-Testing-Code-Quality-and-Build-Settings.md#make-sure-that-free-security-features-are-activated-mstg-code-9", "Test Case")</f>
        <v>Test Case</v>
      </c>
      <c r="J111" s="12" t="str">
        <f>HYPERLINK("https://github.com/OWASP/owasp-mastg/blob/master/Document/0x06i-Testing-Code-Quality-and-Build-Settings.md#make-sure-that-free-security-features-are-activated-mstg-code-9", "Test Case")</f>
        <v>Test Case</v>
      </c>
      <c r="K111" s="13" t="s">
        <v>15</v>
      </c>
    </row>
    <row r="112" ht="14.25" customHeight="1"/>
    <row r="113" ht="24.75" customHeight="1">
      <c r="B113" s="4" t="s">
        <v>234</v>
      </c>
      <c r="C113" s="5"/>
      <c r="D113" s="5"/>
      <c r="E113" s="5"/>
      <c r="F113" s="5"/>
      <c r="G113" s="5"/>
      <c r="H113" s="5"/>
      <c r="I113" s="5"/>
      <c r="J113" s="5"/>
      <c r="K113" s="5"/>
    </row>
    <row r="114" ht="14.25" customHeight="1"/>
    <row r="115" ht="14.25" customHeight="1">
      <c r="B115" s="6" t="s">
        <v>2</v>
      </c>
      <c r="C115" s="6" t="s">
        <v>3</v>
      </c>
      <c r="D115" s="6" t="s">
        <v>4</v>
      </c>
      <c r="E115" s="6" t="s">
        <v>5</v>
      </c>
      <c r="F115" s="6" t="s">
        <v>6</v>
      </c>
      <c r="G115" s="6" t="s">
        <v>7</v>
      </c>
      <c r="H115" s="6" t="s">
        <v>8</v>
      </c>
      <c r="I115" s="6" t="s">
        <v>9</v>
      </c>
      <c r="J115" s="6" t="s">
        <v>10</v>
      </c>
      <c r="K115" s="6" t="s">
        <v>11</v>
      </c>
    </row>
    <row r="116" ht="14.25" customHeight="1"/>
    <row r="117" ht="54.75" customHeight="1">
      <c r="B117" s="7" t="s">
        <v>235</v>
      </c>
      <c r="C117" s="7" t="s">
        <v>236</v>
      </c>
      <c r="D117" s="8" t="s">
        <v>237</v>
      </c>
      <c r="G117" s="14"/>
      <c r="I117" s="12" t="str">
        <f>HYPERLINK("https://github.com/OWASP/owasp-mastg/blob/master/Document/0x05j-Testing-Resiliency-Against-Reverse-Engineering.md#testing-root-detection-mstg-resilience-1", "Test Case")</f>
        <v>Test Case</v>
      </c>
      <c r="J117" s="12" t="str">
        <f>HYPERLINK("https://github.com/OWASP/owasp-mastg/blob/master/Document/0x06j-Testing-Resiliency-Against-Reverse-Engineering.md#jailbreak-detection-mstg-resilience-1", "Test Case")</f>
        <v>Test Case</v>
      </c>
      <c r="K117" s="13" t="s">
        <v>15</v>
      </c>
    </row>
    <row r="118" ht="54.75" customHeight="1">
      <c r="B118" s="7" t="s">
        <v>238</v>
      </c>
      <c r="C118" s="7" t="s">
        <v>239</v>
      </c>
      <c r="D118" s="8" t="s">
        <v>240</v>
      </c>
      <c r="G118" s="14"/>
      <c r="I118" s="12" t="str">
        <f>HYPERLINK("https://github.com/OWASP/owasp-mastg/blob/master/Document/0x05j-Testing-Resiliency-Against-Reverse-Engineering.md#testing-anti-debugging-detection-mstg-resilience-2", "Test Case")</f>
        <v>Test Case</v>
      </c>
      <c r="J118" s="12" t="str">
        <f>HYPERLINK("https://github.com/OWASP/owasp-mastg/blob/master/Document/0x06j-Testing-Resiliency-Against-Reverse-Engineering.md#testing-anti-debugging-detection-mstg-resilience-2", "Test Case")</f>
        <v>Test Case</v>
      </c>
      <c r="K118" s="13" t="s">
        <v>19</v>
      </c>
    </row>
    <row r="119" ht="54.75" customHeight="1">
      <c r="B119" s="7" t="s">
        <v>241</v>
      </c>
      <c r="C119" s="7" t="s">
        <v>242</v>
      </c>
      <c r="D119" s="8" t="s">
        <v>243</v>
      </c>
      <c r="G119" s="14"/>
      <c r="I119" s="12" t="str">
        <f>HYPERLINK("https://github.com/OWASP/owasp-mastg/blob/master/Document/0x05j-Testing-Resiliency-Against-Reverse-Engineering.md#testing-file-integrity-checks-mstg-resilience-3", "Test Case")</f>
        <v>Test Case</v>
      </c>
      <c r="J119" s="12" t="str">
        <f>HYPERLINK("https://github.com/OWASP/owasp-mastg/blob/master/Document/0x06j-Testing-Resiliency-Against-Reverse-Engineering.md#file-integrity-checks-mstg-resilience-3-and-mstg-resilience-11", "Test Case")</f>
        <v>Test Case</v>
      </c>
      <c r="K119" s="13" t="s">
        <v>15</v>
      </c>
    </row>
    <row r="120" ht="54.75" customHeight="1">
      <c r="B120" s="7" t="s">
        <v>244</v>
      </c>
      <c r="C120" s="7" t="s">
        <v>245</v>
      </c>
      <c r="D120" s="8" t="s">
        <v>246</v>
      </c>
      <c r="G120" s="14"/>
      <c r="I120" s="12" t="str">
        <f>HYPERLINK("https://github.com/OWASP/owasp-mastg/blob/master/Document/0x05j-Testing-Resiliency-Against-Reverse-Engineering.md#testing-reverse-engineering-tools-detection-mstg-resilience-4", "Test Case")</f>
        <v>Test Case</v>
      </c>
      <c r="J120" s="12" t="str">
        <f>HYPERLINK("https://github.com/OWASP/owasp-mastg/blob/master/Document/0x06j-Testing-Resiliency-Against-Reverse-Engineering.md#testing-reverse-engineering-tools-detection-mstg-resilience-4", "Test Case")</f>
        <v>Test Case</v>
      </c>
      <c r="K120" s="13" t="s">
        <v>15</v>
      </c>
    </row>
    <row r="121" ht="54.75" customHeight="1">
      <c r="B121" s="7" t="s">
        <v>247</v>
      </c>
      <c r="C121" s="7" t="s">
        <v>248</v>
      </c>
      <c r="D121" s="8" t="s">
        <v>249</v>
      </c>
      <c r="G121" s="14"/>
      <c r="I121" s="12" t="str">
        <f>HYPERLINK("https://github.com/OWASP/owasp-mastg/blob/master/Document/0x05j-Testing-Resiliency-Against-Reverse-Engineering.md#testing-emulator-detection-mstg-resilience-5", "Test Case")</f>
        <v>Test Case</v>
      </c>
      <c r="J121" s="12" t="str">
        <f>HYPERLINK("https://github.com/OWASP/owasp-mastg/blob/master/Document/0x06j-Testing-Resiliency-Against-Reverse-Engineering.md#testing-emulator-detection-mstg-resilience-5", "Test Case")</f>
        <v>Test Case</v>
      </c>
      <c r="K121" s="13" t="s">
        <v>15</v>
      </c>
    </row>
    <row r="122" ht="54.75" customHeight="1">
      <c r="B122" s="7" t="s">
        <v>250</v>
      </c>
      <c r="C122" s="7" t="s">
        <v>251</v>
      </c>
      <c r="D122" s="8" t="s">
        <v>252</v>
      </c>
      <c r="G122" s="14"/>
      <c r="I122" s="12" t="str">
        <f>HYPERLINK("https://github.com/OWASP/owasp-mastg/blob/master/Document/0x05j-Testing-Resiliency-Against-Reverse-Engineering.md#testing-runtime-integrity-checks-mstg-resilience-6", "Test Case")</f>
        <v>Test Case</v>
      </c>
      <c r="K122" s="13" t="s">
        <v>15</v>
      </c>
    </row>
    <row r="123" ht="54.75" customHeight="1">
      <c r="B123" s="7" t="s">
        <v>253</v>
      </c>
      <c r="C123" s="7" t="s">
        <v>254</v>
      </c>
      <c r="D123" s="8" t="s">
        <v>255</v>
      </c>
      <c r="G123" s="14"/>
      <c r="K123" s="13" t="s">
        <v>15</v>
      </c>
    </row>
    <row r="124" ht="54.75" customHeight="1">
      <c r="B124" s="7" t="s">
        <v>256</v>
      </c>
      <c r="C124" s="7" t="s">
        <v>257</v>
      </c>
      <c r="D124" s="8" t="s">
        <v>258</v>
      </c>
      <c r="G124" s="14"/>
      <c r="K124" s="13" t="s">
        <v>15</v>
      </c>
    </row>
    <row r="125" ht="54.75" customHeight="1">
      <c r="B125" s="7" t="s">
        <v>259</v>
      </c>
      <c r="C125" s="7" t="s">
        <v>260</v>
      </c>
      <c r="D125" s="8" t="s">
        <v>261</v>
      </c>
      <c r="G125" s="14"/>
      <c r="I125" s="12" t="str">
        <f>HYPERLINK("https://github.com/OWASP/owasp-mastg/blob/master/Document/0x05j-Testing-Resiliency-Against-Reverse-Engineering.md#testing-obfuscation-mstg-resilience-9", "Test Case")</f>
        <v>Test Case</v>
      </c>
      <c r="J125" s="12" t="str">
        <f>HYPERLINK("https://github.com/OWASP/owasp-mastg/blob/master/Document/0x06j-Testing-Resiliency-Against-Reverse-Engineering.md#testing-obfuscation-mstg-resilience-9", "Test Case")</f>
        <v>Test Case</v>
      </c>
      <c r="K125" s="13" t="s">
        <v>15</v>
      </c>
    </row>
    <row r="126" ht="54.75" customHeight="1">
      <c r="B126" s="7" t="s">
        <v>262</v>
      </c>
      <c r="C126" s="7" t="s">
        <v>263</v>
      </c>
      <c r="D126" s="8" t="s">
        <v>264</v>
      </c>
      <c r="G126" s="14"/>
      <c r="I126" s="12" t="str">
        <f>HYPERLINK("https://github.com/OWASP/owasp-mastg/blob/master/Document/0x05j-Testing-Resiliency-Against-Reverse-Engineering.md#testing-device-binding-mstg-resilience-10", "Test Case")</f>
        <v>Test Case</v>
      </c>
      <c r="J126" s="12" t="str">
        <f>HYPERLINK("https://github.com/OWASP/owasp-mastg/blob/master/Document/0x06j-Testing-Resiliency-Against-Reverse-Engineering.md#device-binding-mstg-resilience-10", "Test Case")</f>
        <v>Test Case</v>
      </c>
      <c r="K126" s="13" t="s">
        <v>19</v>
      </c>
    </row>
    <row r="127" ht="54.75" customHeight="1">
      <c r="B127" s="7" t="s">
        <v>265</v>
      </c>
      <c r="C127" s="7" t="s">
        <v>266</v>
      </c>
      <c r="D127" s="8" t="s">
        <v>267</v>
      </c>
      <c r="G127" s="14"/>
      <c r="J127" s="12" t="str">
        <f>HYPERLINK("https://github.com/OWASP/owasp-mastg/blob/master/Document/0x06j-Testing-Resiliency-Against-Reverse-Engineering.md#file-integrity-checks-mstg-resilience-3-and-mstg-resilience-11", "Test Case")</f>
        <v>Test Case</v>
      </c>
      <c r="K127" s="13" t="s">
        <v>15</v>
      </c>
    </row>
    <row r="128" ht="54.75" customHeight="1">
      <c r="B128" s="7" t="s">
        <v>268</v>
      </c>
      <c r="C128" s="7" t="s">
        <v>269</v>
      </c>
      <c r="D128" s="8" t="s">
        <v>270</v>
      </c>
      <c r="G128" s="14"/>
      <c r="K128" s="13" t="s">
        <v>15</v>
      </c>
    </row>
    <row r="129" ht="54.75" customHeight="1">
      <c r="B129" s="7" t="s">
        <v>271</v>
      </c>
      <c r="C129" s="7" t="s">
        <v>272</v>
      </c>
      <c r="D129" s="8" t="s">
        <v>273</v>
      </c>
      <c r="G129" s="14"/>
      <c r="K129" s="13" t="s">
        <v>19</v>
      </c>
    </row>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B99:K99"/>
    <mergeCell ref="B113:K113"/>
    <mergeCell ref="B2:C4"/>
    <mergeCell ref="B7:K7"/>
    <mergeCell ref="B24:K24"/>
    <mergeCell ref="B44:K44"/>
    <mergeCell ref="B55:K55"/>
    <mergeCell ref="B72:K72"/>
    <mergeCell ref="B83:K83"/>
  </mergeCells>
  <conditionalFormatting sqref="K11:K1000">
    <cfRule type="containsText" dxfId="0" priority="1" operator="containsText" text="Fail">
      <formula>NOT(ISERROR(SEARCH(("Fail"),(K11))))</formula>
    </cfRule>
  </conditionalFormatting>
  <conditionalFormatting sqref="K11:K1000">
    <cfRule type="containsText" dxfId="1" priority="2" operator="containsText" text="Pass">
      <formula>NOT(ISERROR(SEARCH(("Pass"),(K11))))</formula>
    </cfRule>
  </conditionalFormatting>
  <conditionalFormatting sqref="K11:K1000">
    <cfRule type="containsText" dxfId="2" priority="3" operator="containsText" text="N/A">
      <formula>NOT(ISERROR(SEARCH(("N/A"),(K11))))</formula>
    </cfRule>
  </conditionalFormatting>
  <dataValidations>
    <dataValidation type="list" allowBlank="1" showErrorMessage="1" sqref="K11:K22 K28:K42 K48:K53 K59:K70 K76:K81 K87:K97 K103:K111 K117:K129">
      <formula1>"Pass,Fail,N/A"</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0.0"/>
    <col customWidth="1" min="3" max="3" width="25.0"/>
    <col customWidth="1" min="4" max="4" width="80.0"/>
    <col customWidth="1" min="5" max="7" width="5.0"/>
    <col customWidth="1" min="8" max="11" width="10.0"/>
    <col customWidth="1" min="12" max="26" width="8.71"/>
  </cols>
  <sheetData>
    <row r="1" ht="14.25" customHeight="1"/>
    <row r="2" ht="64.5" customHeight="1">
      <c r="B2" s="1"/>
      <c r="D2" s="2" t="s">
        <v>0</v>
      </c>
    </row>
    <row r="3" ht="14.25" customHeight="1">
      <c r="D3" s="3" t="str">
        <f>HYPERLINK("https://github.com/OWASP/owasp-mastg/releases/tag/v1.5.0", "OWASP MASTG v1.5.0 (commit: 3b9278f)")</f>
        <v>OWASP MASTG v1.5.0 (commit: 3b9278f)</v>
      </c>
    </row>
    <row r="4" ht="14.25" customHeight="1">
      <c r="D4" s="3" t="str">
        <f>HYPERLINK("https://github.com/OWASP/owasp-masvs/releases/tag/v1.4.2", "OWASP MASVS v1.4.2 (commit: 2a8b582)")</f>
        <v>OWASP MASVS v1.4.2 (commit: 2a8b582)</v>
      </c>
    </row>
    <row r="5" ht="14.25" customHeight="1"/>
    <row r="6" ht="14.25" customHeight="1"/>
    <row r="7" ht="14.25" customHeight="1"/>
    <row r="8" ht="24.75" customHeight="1">
      <c r="B8" s="4" t="s">
        <v>274</v>
      </c>
      <c r="C8" s="5"/>
      <c r="D8" s="5"/>
      <c r="E8" s="5"/>
      <c r="F8" s="5"/>
      <c r="G8" s="5"/>
      <c r="H8" s="5"/>
      <c r="I8" s="5"/>
      <c r="J8" s="5"/>
      <c r="K8" s="5"/>
    </row>
    <row r="9" ht="14.25" customHeight="1"/>
    <row r="10" ht="14.25" customHeight="1">
      <c r="B10" s="8" t="s">
        <v>275</v>
      </c>
    </row>
    <row r="11" ht="14.25" customHeight="1"/>
    <row r="12" ht="14.25" customHeight="1">
      <c r="B12" s="15" t="str">
        <f>HYPERLINK("https://owasp.org/mas/", "https://owasp.org/mas/")</f>
        <v>https://owasp.org/mas/</v>
      </c>
    </row>
    <row r="13" ht="14.25" customHeight="1"/>
    <row r="14" ht="14.25" customHeight="1">
      <c r="B14" s="8" t="s">
        <v>276</v>
      </c>
    </row>
    <row r="15" ht="14.25" customHeight="1"/>
    <row r="16" ht="14.25" customHeight="1">
      <c r="B16" s="15" t="str">
        <f>HYPERLINK("https://mas.owasp.org/MASTG/0x01-Foreword/", "https://mas.owasp.org/MASTG/0x01-Foreword/")</f>
        <v>https://mas.owasp.org/MASTG/0x01-Foreword/</v>
      </c>
    </row>
    <row r="17" ht="14.25" customHeight="1"/>
    <row r="18" ht="14.25" customHeight="1">
      <c r="B18" s="8" t="s">
        <v>277</v>
      </c>
    </row>
    <row r="19" ht="14.25" customHeight="1"/>
    <row r="20" ht="14.25" customHeight="1">
      <c r="B20" s="15" t="str">
        <f>HYPERLINK("https://mas.owasp.org/MASVS/0x01-Foreword/", "https://mas.owasp.org/MASVS/0x01-Foreword/")</f>
        <v>https://mas.owasp.org/MASVS/0x01-Foreword/</v>
      </c>
    </row>
    <row r="21" ht="14.25" customHeight="1"/>
    <row r="22" ht="24.75" customHeight="1">
      <c r="B22" s="4" t="s">
        <v>278</v>
      </c>
      <c r="C22" s="5"/>
      <c r="D22" s="5"/>
      <c r="E22" s="5"/>
      <c r="F22" s="5"/>
      <c r="G22" s="5"/>
      <c r="H22" s="5"/>
      <c r="I22" s="5"/>
      <c r="J22" s="5"/>
      <c r="K22" s="5"/>
    </row>
    <row r="23" ht="14.25" customHeight="1"/>
    <row r="24" ht="14.25" customHeight="1">
      <c r="B24" s="8" t="s">
        <v>279</v>
      </c>
    </row>
    <row r="25" ht="14.25" customHeight="1"/>
    <row r="26" ht="14.25" customHeight="1">
      <c r="B26" s="15" t="str">
        <f>HYPERLINK("https://github.com/OWASP/owasp-mastg/discussions/categories/ideas", "https://github.com/OWASP/owasp-mastg/discussions/categories/ideas")</f>
        <v>https://github.com/OWASP/owasp-mastg/discussions/categories/ideas</v>
      </c>
    </row>
    <row r="27" ht="14.25" customHeight="1"/>
    <row r="28" ht="24.75" customHeight="1">
      <c r="B28" s="4" t="s">
        <v>280</v>
      </c>
      <c r="C28" s="5"/>
      <c r="D28" s="5"/>
      <c r="E28" s="5"/>
      <c r="F28" s="5"/>
      <c r="G28" s="5"/>
      <c r="H28" s="5"/>
      <c r="I28" s="5"/>
      <c r="J28" s="5"/>
      <c r="K28" s="5"/>
    </row>
    <row r="29" ht="14.25" customHeight="1"/>
    <row r="30" ht="14.25" customHeight="1">
      <c r="B30" s="8" t="s">
        <v>281</v>
      </c>
    </row>
    <row r="31" ht="14.25" customHeight="1"/>
    <row r="32" ht="14.25" customHeight="1">
      <c r="B32" s="15" t="str">
        <f>HYPERLINK("https://github.com/OWASP/owasp-mastg/blob/master/License.md", "https://github.com/OWASP/owasp-mastg/blob/master/License.md")</f>
        <v>https://github.com/OWASP/owasp-mastg/blob/master/License.md</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B28:K28"/>
    <mergeCell ref="B30:K30"/>
    <mergeCell ref="B2:C4"/>
    <mergeCell ref="B8:K8"/>
    <mergeCell ref="B10:K10"/>
    <mergeCell ref="B14:K14"/>
    <mergeCell ref="B18:K18"/>
    <mergeCell ref="B22:K22"/>
    <mergeCell ref="B24:K24"/>
  </mergeCells>
  <printOptions/>
  <pageMargins bottom="1.0" footer="0.0" header="0.0" left="0.75" right="0.75" top="1.0"/>
  <pageSetup orientation="landscape"/>
  <drawing r:id="rId1"/>
</worksheet>
</file>