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or\Desktop\Файлы X\PDF\Лабы\Tabels\"/>
    </mc:Choice>
  </mc:AlternateContent>
  <xr:revisionPtr revIDLastSave="0" documentId="13_ncr:1_{19339D37-AA1E-492E-9A75-D94D3E83D0E0}" xr6:coauthVersionLast="47" xr6:coauthVersionMax="47" xr10:uidLastSave="{00000000-0000-0000-0000-000000000000}"/>
  <bookViews>
    <workbookView xWindow="-108" yWindow="-108" windowWidth="23256" windowHeight="12456" xr2:uid="{F95FCFA1-AEEE-4C9A-820B-0BC6494F559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4" i="1" l="1" a="1"/>
  <c r="L24" i="1" s="1"/>
  <c r="L23" i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17" i="1" a="1"/>
  <c r="M17" i="1" s="1"/>
  <c r="L18" i="1"/>
  <c r="L19" i="1"/>
  <c r="L20" i="1"/>
  <c r="L21" i="1"/>
  <c r="L22" i="1"/>
  <c r="L17" i="1"/>
  <c r="K18" i="1"/>
  <c r="K19" i="1"/>
  <c r="K20" i="1"/>
  <c r="K21" i="1"/>
  <c r="K22" i="1"/>
  <c r="K17" i="1"/>
  <c r="J18" i="1" a="1"/>
  <c r="J18" i="1"/>
  <c r="J19" i="1" a="1"/>
  <c r="J19" i="1" s="1"/>
  <c r="J20" i="1" a="1"/>
  <c r="J20" i="1" s="1"/>
  <c r="J21" i="1" a="1"/>
  <c r="J21" i="1" s="1"/>
  <c r="J22" i="1" a="1"/>
  <c r="J22" i="1" s="1"/>
  <c r="J17" i="1" a="1"/>
  <c r="J17" i="1" s="1"/>
  <c r="S7" i="1" a="1"/>
  <c r="S7" i="1" s="1"/>
  <c r="R7" i="1"/>
  <c r="I14" i="1" a="1"/>
  <c r="I14" i="1" s="1"/>
  <c r="P14" i="1" s="1"/>
  <c r="Q14" i="1" s="1"/>
  <c r="I13" i="1" a="1"/>
  <c r="I13" i="1" s="1"/>
  <c r="P13" i="1" s="1"/>
  <c r="Q13" i="1" s="1"/>
  <c r="I12" i="1" a="1"/>
  <c r="I12" i="1" s="1"/>
  <c r="P12" i="1" s="1"/>
  <c r="Q12" i="1" s="1"/>
  <c r="I11" i="1" a="1"/>
  <c r="I11" i="1" s="1"/>
  <c r="P11" i="1" s="1"/>
  <c r="Q11" i="1" s="1"/>
  <c r="I10" i="1" a="1"/>
  <c r="I10" i="1" s="1"/>
  <c r="P10" i="1" s="1"/>
  <c r="Q10" i="1" s="1"/>
  <c r="Q4" i="1"/>
  <c r="Q5" i="1"/>
  <c r="Q6" i="1"/>
  <c r="Q7" i="1"/>
  <c r="Q3" i="1"/>
  <c r="P4" i="1"/>
  <c r="P5" i="1"/>
  <c r="P6" i="1"/>
  <c r="P7" i="1"/>
  <c r="P3" i="1"/>
  <c r="I7" i="1" a="1"/>
  <c r="I7" i="1" s="1"/>
  <c r="I6" i="1" a="1"/>
  <c r="I6" i="1" s="1"/>
  <c r="I5" i="1" a="1"/>
  <c r="I5" i="1" s="1"/>
  <c r="I4" i="1" a="1"/>
  <c r="I4" i="1" s="1"/>
  <c r="I3" i="1" a="1"/>
  <c r="I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<sst xmlns="http://schemas.openxmlformats.org/spreadsheetml/2006/main" count="38" uniqueCount="26">
  <si>
    <t>f</t>
  </si>
  <si>
    <t>L1</t>
  </si>
  <si>
    <t>L2</t>
  </si>
  <si>
    <t>L3</t>
  </si>
  <si>
    <t>L4</t>
  </si>
  <si>
    <t>L5</t>
  </si>
  <si>
    <t>L6</t>
  </si>
  <si>
    <t>Air</t>
  </si>
  <si>
    <t>k</t>
  </si>
  <si>
    <t>lambda</t>
  </si>
  <si>
    <t>c</t>
  </si>
  <si>
    <t>CO2</t>
  </si>
  <si>
    <t>sr</t>
  </si>
  <si>
    <t>ss</t>
  </si>
  <si>
    <t>sf</t>
  </si>
  <si>
    <t>T</t>
  </si>
  <si>
    <t>f1</t>
  </si>
  <si>
    <t>f2</t>
  </si>
  <si>
    <t>f3</t>
  </si>
  <si>
    <t>f4</t>
  </si>
  <si>
    <t>f5</t>
  </si>
  <si>
    <t>f6</t>
  </si>
  <si>
    <t>f7</t>
  </si>
  <si>
    <t>c/2L</t>
  </si>
  <si>
    <t>gamma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</si>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</sst>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F465-8AC0-494C-B6CB-A529AA64707B}">
  <dimension ref="B1:U24"/>
  <sheetViews>
    <sheetView tabSelected="1" topLeftCell="A4" workbookViewId="0">
      <selection activeCell="L23" sqref="L23"/>
    </sheetView>
  </sheetViews>
  <sheetFormatPr defaultRowHeight="14.4" x14ac:dyDescent="0.3"/>
  <sheetData>
    <row r="1" spans="2:21" x14ac:dyDescent="0.3">
      <c r="B1" t="s">
        <v>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2:2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8</v>
      </c>
      <c r="P2" t="s">
        <v>9</v>
      </c>
      <c r="Q2" t="s">
        <v>10</v>
      </c>
    </row>
    <row r="3" spans="2:21" x14ac:dyDescent="0.3">
      <c r="B3">
        <v>1.7</v>
      </c>
      <c r="C3">
        <v>5.4</v>
      </c>
      <c r="D3">
        <v>15.6</v>
      </c>
      <c r="I3" cm="1">
        <f t="array" ref="I3">(AVERAGE(C3:D3*J3:K3) - AVERAGE(C3:D3)*AVERAGE(J3:K3))/(AVERAGE(J3:K3^2) - AVERAGE(J3:K3)^2)</f>
        <v>10.200000000000003</v>
      </c>
      <c r="J3">
        <v>1</v>
      </c>
      <c r="K3">
        <v>2</v>
      </c>
      <c r="P3">
        <f>I3*2/100</f>
        <v>0.20400000000000007</v>
      </c>
      <c r="Q3">
        <f>1000 *B3 * P3</f>
        <v>346.80000000000013</v>
      </c>
    </row>
    <row r="4" spans="2:21" x14ac:dyDescent="0.3">
      <c r="B4">
        <v>2.5499999999999998</v>
      </c>
      <c r="C4">
        <v>4.2</v>
      </c>
      <c r="D4">
        <v>10.9</v>
      </c>
      <c r="E4">
        <v>17.600000000000001</v>
      </c>
      <c r="I4" cm="1">
        <f t="array" ref="I4">(AVERAGE(C4:E4*J4:L4) - AVERAGE(C4:E4)*AVERAGE(J4:L4))/(AVERAGE(J4:L4^2) - AVERAGE(J4:L4)^2)</f>
        <v>6.7</v>
      </c>
      <c r="J4">
        <v>1</v>
      </c>
      <c r="K4">
        <v>2</v>
      </c>
      <c r="L4">
        <v>3</v>
      </c>
      <c r="P4">
        <f t="shared" ref="P4:P7" si="0">I4*2/100</f>
        <v>0.13400000000000001</v>
      </c>
      <c r="Q4">
        <f t="shared" ref="Q4:Q7" si="1">1000 *B4 * P4</f>
        <v>341.70000000000005</v>
      </c>
    </row>
    <row r="5" spans="2:21" x14ac:dyDescent="0.3">
      <c r="B5">
        <v>3.4</v>
      </c>
      <c r="C5">
        <v>3.3</v>
      </c>
      <c r="D5">
        <v>8.4</v>
      </c>
      <c r="E5">
        <v>13.3</v>
      </c>
      <c r="F5">
        <v>18.399999999999999</v>
      </c>
      <c r="I5" cm="1">
        <f t="array" ref="I5">(AVERAGE(C5:F5*J5:M5) - AVERAGE(C5:F5)*AVERAGE(J5:M5))/(AVERAGE(J5:M5^2) - AVERAGE(J5:M5)^2)</f>
        <v>5.0199999999999987</v>
      </c>
      <c r="J5">
        <v>1</v>
      </c>
      <c r="K5">
        <v>2</v>
      </c>
      <c r="L5">
        <v>3</v>
      </c>
      <c r="M5">
        <v>4</v>
      </c>
      <c r="P5">
        <f t="shared" si="0"/>
        <v>0.10039999999999998</v>
      </c>
      <c r="Q5">
        <f t="shared" si="1"/>
        <v>341.3599999999999</v>
      </c>
    </row>
    <row r="6" spans="2:21" x14ac:dyDescent="0.3">
      <c r="B6">
        <v>4.25</v>
      </c>
      <c r="C6">
        <v>4.7</v>
      </c>
      <c r="D6">
        <v>8.8000000000000007</v>
      </c>
      <c r="E6">
        <v>12.9</v>
      </c>
      <c r="F6">
        <v>16.899999999999999</v>
      </c>
      <c r="G6">
        <v>21</v>
      </c>
      <c r="I6" cm="1">
        <f t="array" ref="I6">(AVERAGE(C6:G6*J6:N6) - AVERAGE(C6:G6)*AVERAGE(J6:N6))/(AVERAGE(J6:N6^2) - AVERAGE(J6:N6)^2)</f>
        <v>4.07</v>
      </c>
      <c r="J6">
        <v>1</v>
      </c>
      <c r="K6">
        <v>2</v>
      </c>
      <c r="L6">
        <v>3</v>
      </c>
      <c r="M6">
        <v>4</v>
      </c>
      <c r="N6">
        <v>5</v>
      </c>
      <c r="P6">
        <f t="shared" si="0"/>
        <v>8.14E-2</v>
      </c>
      <c r="Q6">
        <f t="shared" si="1"/>
        <v>345.95</v>
      </c>
      <c r="R6" t="s">
        <v>10</v>
      </c>
      <c r="S6" t="s">
        <v>12</v>
      </c>
      <c r="T6" t="s">
        <v>13</v>
      </c>
      <c r="U6" t="s">
        <v>14</v>
      </c>
    </row>
    <row r="7" spans="2:21" x14ac:dyDescent="0.3">
      <c r="B7">
        <v>5.0999999999999996</v>
      </c>
      <c r="C7">
        <v>1.4</v>
      </c>
      <c r="D7">
        <v>4.7</v>
      </c>
      <c r="E7">
        <v>8.1</v>
      </c>
      <c r="F7">
        <v>11.5</v>
      </c>
      <c r="G7">
        <v>14.8</v>
      </c>
      <c r="H7">
        <v>18.2</v>
      </c>
      <c r="I7" cm="1">
        <f t="array" ref="I7">(AVERAGE(C7:H7*J7:O7) - AVERAGE(C7:H7)*AVERAGE(J7:O7))/(AVERAGE(J7:O7^2) - AVERAGE(J7:O7)^2)</f>
        <v>3.3628571428571399</v>
      </c>
      <c r="J7">
        <v>1</v>
      </c>
      <c r="K7">
        <v>2</v>
      </c>
      <c r="L7">
        <v>3</v>
      </c>
      <c r="M7">
        <v>4</v>
      </c>
      <c r="N7">
        <v>5</v>
      </c>
      <c r="O7">
        <v>6</v>
      </c>
      <c r="P7">
        <f t="shared" si="0"/>
        <v>6.7257142857142793E-2</v>
      </c>
      <c r="Q7">
        <f t="shared" si="1"/>
        <v>343.01142857142827</v>
      </c>
      <c r="R7">
        <f>AVERAGE(Q3:Q7)</f>
        <v>343.76428571428568</v>
      </c>
      <c r="S7" cm="1">
        <f t="array" ref="S7">SQRT(0.05*SUMSQ(Q3:Q7-R7))</f>
        <v>1.1090889808067754</v>
      </c>
    </row>
    <row r="8" spans="2:21" x14ac:dyDescent="0.3">
      <c r="B8" t="s">
        <v>11</v>
      </c>
    </row>
    <row r="9" spans="2:21" x14ac:dyDescent="0.3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P9" t="s">
        <v>9</v>
      </c>
      <c r="Q9" t="s">
        <v>10</v>
      </c>
    </row>
    <row r="10" spans="2:21" x14ac:dyDescent="0.3">
      <c r="B10">
        <v>1.1000000000000001</v>
      </c>
      <c r="C10">
        <v>1.4</v>
      </c>
      <c r="D10">
        <v>15.6</v>
      </c>
      <c r="I10" cm="1">
        <f t="array" ref="I10">(AVERAGE(C10:D10*J10:K10) - AVERAGE(C10:D10)*AVERAGE(J10:K10))/(AVERAGE(J10:K10^2) - AVERAGE(J10:K10)^2)</f>
        <v>14.200000000000003</v>
      </c>
      <c r="J10">
        <v>1</v>
      </c>
      <c r="K10">
        <v>2</v>
      </c>
      <c r="P10">
        <f>I10*2/100</f>
        <v>0.28400000000000003</v>
      </c>
      <c r="Q10">
        <f>1000 *B10 * P10</f>
        <v>312.40000000000003</v>
      </c>
    </row>
    <row r="11" spans="2:21" x14ac:dyDescent="0.3">
      <c r="B11">
        <v>1.6</v>
      </c>
      <c r="C11">
        <v>4.4000000000000004</v>
      </c>
      <c r="D11">
        <v>13.1</v>
      </c>
      <c r="E11">
        <v>21.8</v>
      </c>
      <c r="I11" cm="1">
        <f t="array" ref="I11">(AVERAGE(C11:E11*J11:L11) - AVERAGE(C11:E11)*AVERAGE(J11:L11))/(AVERAGE(J11:L11^2) - AVERAGE(J11:L11)^2)</f>
        <v>8.6999999999999975</v>
      </c>
      <c r="J11">
        <v>1</v>
      </c>
      <c r="K11">
        <v>2</v>
      </c>
      <c r="L11">
        <v>3</v>
      </c>
      <c r="P11">
        <f t="shared" ref="P11:P14" si="2">I11*2/100</f>
        <v>0.17399999999999996</v>
      </c>
      <c r="Q11">
        <f t="shared" ref="Q11:Q14" si="3">1000 *B11 * P11</f>
        <v>278.39999999999992</v>
      </c>
    </row>
    <row r="12" spans="2:21" x14ac:dyDescent="0.3">
      <c r="B12">
        <v>2.7</v>
      </c>
      <c r="C12">
        <v>0.1</v>
      </c>
      <c r="D12">
        <v>6.3</v>
      </c>
      <c r="E12">
        <v>12.7</v>
      </c>
      <c r="F12">
        <v>18.899999999999999</v>
      </c>
      <c r="I12" cm="1">
        <f t="array" ref="I12">(AVERAGE(C12:F12*J12:M12) - AVERAGE(C12:F12)*AVERAGE(J12:M12))/(AVERAGE(J12:M12^2) - AVERAGE(J12:M12)^2)</f>
        <v>6.2799999999999985</v>
      </c>
      <c r="J12">
        <v>1</v>
      </c>
      <c r="K12">
        <v>2</v>
      </c>
      <c r="L12">
        <v>3</v>
      </c>
      <c r="M12">
        <v>4</v>
      </c>
      <c r="P12">
        <f t="shared" si="2"/>
        <v>0.12559999999999996</v>
      </c>
      <c r="Q12">
        <f t="shared" si="3"/>
        <v>339.11999999999989</v>
      </c>
    </row>
    <row r="13" spans="2:21" x14ac:dyDescent="0.3">
      <c r="B13">
        <v>3.5</v>
      </c>
      <c r="C13">
        <v>2.1</v>
      </c>
      <c r="D13">
        <v>7</v>
      </c>
      <c r="E13">
        <v>11.8</v>
      </c>
      <c r="F13">
        <v>16.7</v>
      </c>
      <c r="G13">
        <v>21.6</v>
      </c>
      <c r="I13" cm="1">
        <f t="array" ref="I13">(AVERAGE(C13:G13*J13:N13) - AVERAGE(C13:G13)*AVERAGE(J13:N13))/(AVERAGE(J13:N13^2) - AVERAGE(J13:N13)^2)</f>
        <v>4.8700000000000045</v>
      </c>
      <c r="J13">
        <v>1</v>
      </c>
      <c r="K13">
        <v>2</v>
      </c>
      <c r="L13">
        <v>3</v>
      </c>
      <c r="M13">
        <v>4</v>
      </c>
      <c r="N13">
        <v>5</v>
      </c>
      <c r="P13">
        <f t="shared" si="2"/>
        <v>9.7400000000000098E-2</v>
      </c>
      <c r="Q13">
        <f t="shared" si="3"/>
        <v>340.90000000000032</v>
      </c>
    </row>
    <row r="14" spans="2:21" x14ac:dyDescent="0.3">
      <c r="B14">
        <v>4.2</v>
      </c>
      <c r="C14">
        <v>0.8</v>
      </c>
      <c r="D14">
        <v>5</v>
      </c>
      <c r="E14">
        <v>9</v>
      </c>
      <c r="F14">
        <v>13.1</v>
      </c>
      <c r="G14">
        <v>17.2</v>
      </c>
      <c r="H14">
        <v>21.2</v>
      </c>
      <c r="I14" cm="1">
        <f t="array" ref="I14">(AVERAGE(C14:H14*J14:O14) - AVERAGE(C14:H14)*AVERAGE(J14:O14))/(AVERAGE(J14:O14^2) - AVERAGE(J14:O14)^2)</f>
        <v>4.0771428571428574</v>
      </c>
      <c r="J14">
        <v>1</v>
      </c>
      <c r="K14">
        <v>2</v>
      </c>
      <c r="L14">
        <v>3</v>
      </c>
      <c r="M14">
        <v>4</v>
      </c>
      <c r="N14">
        <v>5</v>
      </c>
      <c r="O14">
        <v>6</v>
      </c>
      <c r="P14">
        <f t="shared" si="2"/>
        <v>8.1542857142857153E-2</v>
      </c>
      <c r="Q14">
        <f t="shared" si="3"/>
        <v>342.48</v>
      </c>
    </row>
    <row r="15" spans="2:21" x14ac:dyDescent="0.3">
      <c r="B15">
        <v>2</v>
      </c>
      <c r="J15">
        <v>1</v>
      </c>
      <c r="K15">
        <v>2</v>
      </c>
      <c r="L15">
        <v>3</v>
      </c>
      <c r="M15">
        <v>4</v>
      </c>
      <c r="N15">
        <v>5</v>
      </c>
      <c r="O15">
        <v>6</v>
      </c>
      <c r="P15">
        <v>7</v>
      </c>
    </row>
    <row r="16" spans="2:21" x14ac:dyDescent="0.3"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10</v>
      </c>
      <c r="L16" t="s">
        <v>24</v>
      </c>
      <c r="M16" t="s">
        <v>25</v>
      </c>
    </row>
    <row r="17" spans="2:13" x14ac:dyDescent="0.3">
      <c r="B17">
        <v>24.8</v>
      </c>
      <c r="C17">
        <v>1525</v>
      </c>
      <c r="D17">
        <v>1743</v>
      </c>
      <c r="E17">
        <v>1959</v>
      </c>
      <c r="F17">
        <v>2176</v>
      </c>
      <c r="G17">
        <v>2393</v>
      </c>
      <c r="H17">
        <v>2611</v>
      </c>
      <c r="I17">
        <v>2827</v>
      </c>
      <c r="J17" cm="1">
        <f t="array" ref="J17">(AVERAGE(C17:I17*J$15:P$15)-AVERAGE(C17:I17)*AVERAGE(J$15:P$15))/(AVERAGE(J$15:P$15^2)-AVERAGE(J$15:P$15)^2)</f>
        <v>217</v>
      </c>
      <c r="K17">
        <f>J17*2*0.8</f>
        <v>347.20000000000005</v>
      </c>
      <c r="L17">
        <f>0.029/8.31/(B17+273.15)*K17^2</f>
        <v>1.4119295167600348</v>
      </c>
      <c r="M17" cm="1">
        <f t="array" ref="M17">SQRT(1/7*((AVERAGE(C17:I17^2)-AVERAGE(C17:I17)^2)/(AVERAGE(J$15:P$15^2)-AVERAGE(J$15:P$15)^2)-J17^2))</f>
        <v>8.5373472194701636E-2</v>
      </c>
    </row>
    <row r="18" spans="2:13" x14ac:dyDescent="0.3">
      <c r="B18">
        <v>30</v>
      </c>
      <c r="C18">
        <v>1319</v>
      </c>
      <c r="D18">
        <v>1538</v>
      </c>
      <c r="E18">
        <v>1757</v>
      </c>
      <c r="F18">
        <v>1975</v>
      </c>
      <c r="G18">
        <v>2194</v>
      </c>
      <c r="H18">
        <v>2413</v>
      </c>
      <c r="I18">
        <v>2633</v>
      </c>
      <c r="J18" cm="1">
        <f t="array" ref="J18">(AVERAGE(C18:I18*J$15:P$15)-AVERAGE(C18:I18)*AVERAGE(J$15:P$15))/(AVERAGE(J$15:P$15^2)-AVERAGE(J$15:P$15)^2)</f>
        <v>218.89285714285711</v>
      </c>
      <c r="K18">
        <f t="shared" ref="K18:K22" si="4">J18*2*0.8</f>
        <v>350.2285714285714</v>
      </c>
      <c r="L18">
        <f t="shared" ref="L18:L22" si="5">0.029/8.31/(B18+273.15)*K18^2</f>
        <v>1.4120255230636043</v>
      </c>
      <c r="M18" cm="1">
        <f t="array" ref="M18">SQRT(1/7*((AVERAGE(C18:I18^2)-AVERAGE(C18:I18)^2)/(AVERAGE(J$15:P$15^2)-AVERAGE(J$15:P$15)^2)-J18^2))</f>
        <v>8.4299549167991136E-2</v>
      </c>
    </row>
    <row r="19" spans="2:13" x14ac:dyDescent="0.3">
      <c r="B19">
        <v>35</v>
      </c>
      <c r="C19">
        <v>1330</v>
      </c>
      <c r="D19">
        <v>1551</v>
      </c>
      <c r="E19">
        <v>1771</v>
      </c>
      <c r="F19">
        <v>1991</v>
      </c>
      <c r="G19">
        <v>2211</v>
      </c>
      <c r="H19">
        <v>2432</v>
      </c>
      <c r="I19">
        <v>2653</v>
      </c>
      <c r="J19" cm="1">
        <f t="array" ref="J19">(AVERAGE(C19:I19*J$15:P$15)-AVERAGE(C19:I19)*AVERAGE(J$15:P$15))/(AVERAGE(J$15:P$15^2)-AVERAGE(J$15:P$15)^2)</f>
        <v>220.39285714285734</v>
      </c>
      <c r="K19">
        <f t="shared" si="4"/>
        <v>352.62857142857177</v>
      </c>
      <c r="L19">
        <f t="shared" si="5"/>
        <v>1.4082176961283861</v>
      </c>
      <c r="M19" cm="1">
        <f t="array" ref="M19">SQRT(1/7*((AVERAGE(C19:I19^2)-AVERAGE(C19:I19)^2)/(AVERAGE(J$15:P$15^2)-AVERAGE(J$15:P$15)^2)-J19^2))</f>
        <v>7.5157754433482951E-2</v>
      </c>
    </row>
    <row r="20" spans="2:13" x14ac:dyDescent="0.3">
      <c r="B20">
        <v>40</v>
      </c>
      <c r="C20">
        <v>1340</v>
      </c>
      <c r="D20">
        <v>1563</v>
      </c>
      <c r="E20">
        <v>1785</v>
      </c>
      <c r="F20">
        <v>2007</v>
      </c>
      <c r="G20">
        <v>2229</v>
      </c>
      <c r="H20">
        <v>2451</v>
      </c>
      <c r="I20">
        <v>2674</v>
      </c>
      <c r="J20" cm="1">
        <f t="array" ref="J20">(AVERAGE(C20:I20*J$15:P$15)-AVERAGE(C20:I20)*AVERAGE(J$15:P$15))/(AVERAGE(J$15:P$15^2)-AVERAGE(J$15:P$15)^2)</f>
        <v>222.21428571428578</v>
      </c>
      <c r="K20">
        <f t="shared" si="4"/>
        <v>355.54285714285726</v>
      </c>
      <c r="L20">
        <f t="shared" si="5"/>
        <v>1.4087323059997199</v>
      </c>
      <c r="M20" cm="1">
        <f t="array" ref="M20">SQRT(1/7*((AVERAGE(C20:I20^2)-AVERAGE(C20:I20)^2)/(AVERAGE(J$15:P$15^2)-AVERAGE(J$15:P$15)^2)-J20^2))</f>
        <v>6.0368161053442448E-2</v>
      </c>
    </row>
    <row r="21" spans="2:13" x14ac:dyDescent="0.3">
      <c r="B21">
        <v>45</v>
      </c>
      <c r="C21">
        <v>1351</v>
      </c>
      <c r="D21">
        <v>1575</v>
      </c>
      <c r="E21">
        <v>1799</v>
      </c>
      <c r="F21">
        <v>2022</v>
      </c>
      <c r="G21">
        <v>2246</v>
      </c>
      <c r="H21">
        <v>2470</v>
      </c>
      <c r="I21">
        <v>2695</v>
      </c>
      <c r="J21" cm="1">
        <f t="array" ref="J21">(AVERAGE(C21:I21*J$15:P$15)-AVERAGE(C21:I21)*AVERAGE(J$15:P$15))/(AVERAGE(J$15:P$15^2)-AVERAGE(J$15:P$15)^2)</f>
        <v>223.89285714285711</v>
      </c>
      <c r="K21">
        <f t="shared" si="4"/>
        <v>358.2285714285714</v>
      </c>
      <c r="L21">
        <f t="shared" si="5"/>
        <v>1.4076201945342848</v>
      </c>
      <c r="M21" cm="1">
        <f t="array" ref="M21">SQRT(1/7*((AVERAGE(C21:I21^2)-AVERAGE(C21:I21)^2)/(AVERAGE(J$15:P$15^2)-AVERAGE(J$15:P$15)^2)-J21^2))</f>
        <v>8.4299549032359949E-2</v>
      </c>
    </row>
    <row r="22" spans="2:13" x14ac:dyDescent="0.3">
      <c r="B22">
        <v>50</v>
      </c>
      <c r="C22">
        <v>1359</v>
      </c>
      <c r="D22">
        <v>1585</v>
      </c>
      <c r="E22">
        <v>1810</v>
      </c>
      <c r="F22">
        <v>2034</v>
      </c>
      <c r="G22">
        <v>2260</v>
      </c>
      <c r="H22">
        <v>2486</v>
      </c>
      <c r="I22">
        <v>2711</v>
      </c>
      <c r="J22" cm="1">
        <f t="array" ref="J22">(AVERAGE(C22:I22*J$15:P$15)-AVERAGE(C22:I22)*AVERAGE(J$15:P$15))/(AVERAGE(J$15:P$15^2)-AVERAGE(J$15:P$15)^2)</f>
        <v>225.28571428571422</v>
      </c>
      <c r="K22">
        <f t="shared" si="4"/>
        <v>360.4571428571428</v>
      </c>
      <c r="L22">
        <f t="shared" si="5"/>
        <v>1.4031370287426381</v>
      </c>
      <c r="M22" cm="1">
        <f t="array" ref="M22">SQRT(1/7*((AVERAGE(C22:I22^2)-AVERAGE(C22:I22)^2)/(AVERAGE(J$15:P$15^2)-AVERAGE(J$15:P$15)^2)-J22^2))</f>
        <v>9.3521953006028183E-2</v>
      </c>
    </row>
    <row r="23" spans="2:13" x14ac:dyDescent="0.3">
      <c r="L23">
        <f>AVERAGE(L17:L22)</f>
        <v>1.4086103775381114</v>
      </c>
    </row>
    <row r="24" spans="2:13" x14ac:dyDescent="0.3">
      <c r="L24" cm="1">
        <f t="array" ref="L24">SQRT(1/30*SUMSQ(L17:L22-L23))</f>
        <v>1.3389918943254038E-3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Соболь</dc:creator>
  <cp:lastModifiedBy>Федор Соболь</cp:lastModifiedBy>
  <dcterms:created xsi:type="dcterms:W3CDTF">2022-05-08T13:53:16Z</dcterms:created>
  <dcterms:modified xsi:type="dcterms:W3CDTF">2022-05-09T12:51:49Z</dcterms:modified>
</cp:coreProperties>
</file>