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8_{C68A07CB-D7B3-4689-B992-B7FC88F1FC24}" xr6:coauthVersionLast="47" xr6:coauthVersionMax="47" xr10:uidLastSave="{00000000-0000-0000-0000-000000000000}"/>
  <bookViews>
    <workbookView xWindow="-108" yWindow="-108" windowWidth="23256" windowHeight="12576" xr2:uid="{5A373C92-0EC7-4D9E-A2D7-6DB5DB0CD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6" i="1" l="1" a="1"/>
  <c r="V6" i="1" s="1"/>
  <c r="U6" i="1" a="1"/>
  <c r="U6" i="1" s="1"/>
  <c r="Q8" i="1"/>
  <c r="R8" i="1"/>
  <c r="S8" i="1"/>
  <c r="T8" i="1"/>
  <c r="P8" i="1"/>
  <c r="Q6" i="1"/>
  <c r="R6" i="1"/>
  <c r="S6" i="1"/>
  <c r="T6" i="1"/>
  <c r="P6" i="1"/>
  <c r="N12" i="1"/>
  <c r="N16" i="1"/>
  <c r="N20" i="1"/>
  <c r="N24" i="1"/>
  <c r="N8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5" i="1"/>
  <c r="J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<sst xmlns="http://schemas.openxmlformats.org/spreadsheetml/2006/main" count="13" uniqueCount="13">
  <si>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№</t>
  </si>
  <si>
    <t>r, м</t>
  </si>
  <si>
    <t>rho, кг/м3</t>
  </si>
  <si>
    <t>rhol</t>
  </si>
  <si>
    <t>t1</t>
  </si>
  <si>
    <t>t2</t>
  </si>
  <si>
    <t>t</t>
  </si>
  <si>
    <t>tcr</t>
  </si>
  <si>
    <t>vust</t>
  </si>
  <si>
    <t>eta</t>
  </si>
  <si>
    <t>Re</t>
  </si>
  <si>
    <t>tau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</si>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</sst>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785-DBD2-409F-9822-BA640D02F65D}">
  <dimension ref="A4:V24"/>
  <sheetViews>
    <sheetView tabSelected="1" topLeftCell="E1" workbookViewId="0">
      <selection activeCell="V6" sqref="V6"/>
    </sheetView>
  </sheetViews>
  <sheetFormatPr defaultRowHeight="14.4" x14ac:dyDescent="0.3"/>
  <cols>
    <col min="8" max="8" width="7.44140625" customWidth="1"/>
    <col min="9" max="9" width="8" customWidth="1"/>
    <col min="10" max="10" width="6.6640625" customWidth="1"/>
    <col min="11" max="11" width="7.77734375" customWidth="1"/>
    <col min="12" max="12" width="6.77734375" customWidth="1"/>
    <col min="13" max="13" width="10" customWidth="1"/>
  </cols>
  <sheetData>
    <row r="4" spans="1:22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6</v>
      </c>
      <c r="G4" t="s">
        <v>5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22" x14ac:dyDescent="0.3">
      <c r="A5">
        <v>1</v>
      </c>
      <c r="B5">
        <v>2.7500000000000002E-4</v>
      </c>
      <c r="C5">
        <v>7800</v>
      </c>
      <c r="D5">
        <v>1259</v>
      </c>
      <c r="E5">
        <v>79.150000000000006</v>
      </c>
      <c r="F5">
        <v>159.44</v>
      </c>
      <c r="G5">
        <f>F5-E5</f>
        <v>80.289999999999992</v>
      </c>
      <c r="H5">
        <f>F5/2</f>
        <v>79.72</v>
      </c>
      <c r="I5" s="4">
        <f>0.1/H5</f>
        <v>1.2543903662819871E-3</v>
      </c>
      <c r="J5" s="3">
        <f>2/9*9.81*B5^2*(C5-D5)/I5</f>
        <v>0.85967306628499995</v>
      </c>
      <c r="K5" s="2">
        <f>I5*B5*D5/J5</f>
        <v>5.0519356904221171E-4</v>
      </c>
      <c r="L5" s="2">
        <f>2/9*B5^2*C5/J5</f>
        <v>1.5248044689802627E-4</v>
      </c>
      <c r="M5" s="1">
        <f>L5*I5</f>
        <v>1.9127000363525626E-7</v>
      </c>
      <c r="P5">
        <v>294.75</v>
      </c>
      <c r="Q5">
        <v>300</v>
      </c>
      <c r="R5">
        <v>305</v>
      </c>
      <c r="S5">
        <v>310</v>
      </c>
      <c r="T5">
        <v>315</v>
      </c>
    </row>
    <row r="6" spans="1:22" x14ac:dyDescent="0.3">
      <c r="A6">
        <v>2</v>
      </c>
      <c r="B6">
        <v>2.7500000000000002E-4</v>
      </c>
      <c r="C6">
        <v>7800</v>
      </c>
      <c r="D6">
        <v>1259</v>
      </c>
      <c r="E6">
        <v>76.650000000000006</v>
      </c>
      <c r="F6">
        <v>154.68</v>
      </c>
      <c r="G6">
        <f t="shared" ref="G6:G24" si="0">F6-E6</f>
        <v>78.03</v>
      </c>
      <c r="H6">
        <f t="shared" ref="H6:H24" si="1">F6/2</f>
        <v>77.34</v>
      </c>
      <c r="I6" s="4">
        <f t="shared" ref="I6:I24" si="2">0.1/H6</f>
        <v>1.2929919834497026E-3</v>
      </c>
      <c r="J6" s="3">
        <f t="shared" ref="J6:J24" si="3">2/9*9.81*B6^2*(C6-D6)/I6</f>
        <v>0.83400796470750005</v>
      </c>
      <c r="K6" s="2">
        <f t="shared" ref="K6:K24" si="4">I6*B6*D6/J6</f>
        <v>5.3676483728411033E-4</v>
      </c>
      <c r="L6" s="2">
        <f t="shared" ref="L6:L24" si="5">2/9*B6^2*C6/J6</f>
        <v>1.5717275959025925E-4</v>
      </c>
      <c r="M6" s="1">
        <f t="shared" ref="M6:M24" si="6">L6*I6</f>
        <v>2.0322311816687258E-7</v>
      </c>
      <c r="P6">
        <f>1/P5</f>
        <v>3.3927056827820186E-3</v>
      </c>
      <c r="Q6">
        <f t="shared" ref="Q6:T6" si="7">1/Q5</f>
        <v>3.3333333333333335E-3</v>
      </c>
      <c r="R6">
        <f t="shared" si="7"/>
        <v>3.2786885245901639E-3</v>
      </c>
      <c r="S6">
        <f t="shared" si="7"/>
        <v>3.2258064516129032E-3</v>
      </c>
      <c r="T6">
        <f t="shared" si="7"/>
        <v>3.1746031746031746E-3</v>
      </c>
      <c r="U6" cm="1">
        <f t="array" ref="U6">(AVERAGE(P6:T6*P8:T8)-AVERAGE(P6:T6)*AVERAGE(P8:T8))/(AVERAGE(P6:T6*P6:T6) - AVERAGE(P6:T6)^2)</f>
        <v>6447.4513524350086</v>
      </c>
      <c r="V6" cm="1">
        <f t="array" ref="V6">SQRT(0.2*((AVERAGE(P8:T8*P8:T8)-AVERAGE(P8:T8)^2)/(AVERAGE(P6:T6*P6:T6)-AVERAGE(P6:T6)^2)-U6^2))</f>
        <v>94.145922155984479</v>
      </c>
    </row>
    <row r="7" spans="1:22" x14ac:dyDescent="0.3">
      <c r="A7">
        <v>11</v>
      </c>
      <c r="B7">
        <v>1.0499999999999999E-3</v>
      </c>
      <c r="C7">
        <v>2500</v>
      </c>
      <c r="D7">
        <v>1259</v>
      </c>
      <c r="E7">
        <v>33.340000000000003</v>
      </c>
      <c r="F7">
        <v>66.55</v>
      </c>
      <c r="G7">
        <f t="shared" si="0"/>
        <v>33.209999999999994</v>
      </c>
      <c r="H7">
        <f t="shared" si="1"/>
        <v>33.274999999999999</v>
      </c>
      <c r="I7" s="4">
        <f t="shared" si="2"/>
        <v>3.0052592036063112E-3</v>
      </c>
      <c r="J7" s="3">
        <f t="shared" si="3"/>
        <v>0.99248725248749992</v>
      </c>
      <c r="K7" s="2">
        <f t="shared" si="4"/>
        <v>4.0028749933565515E-3</v>
      </c>
      <c r="L7" s="2">
        <f t="shared" si="5"/>
        <v>6.1713638987792856E-4</v>
      </c>
      <c r="M7" s="1">
        <f t="shared" si="6"/>
        <v>1.8546548155610176E-6</v>
      </c>
      <c r="P7">
        <v>0.91500000000000004</v>
      </c>
      <c r="Q7">
        <v>0.621</v>
      </c>
      <c r="R7">
        <v>0.45100000000000001</v>
      </c>
      <c r="S7">
        <v>0.31900000000000001</v>
      </c>
      <c r="T7">
        <v>0.221</v>
      </c>
    </row>
    <row r="8" spans="1:22" x14ac:dyDescent="0.3">
      <c r="A8">
        <v>12</v>
      </c>
      <c r="B8">
        <v>1.0499999999999999E-3</v>
      </c>
      <c r="C8">
        <v>2500</v>
      </c>
      <c r="D8">
        <v>1259</v>
      </c>
      <c r="E8">
        <v>32.64</v>
      </c>
      <c r="F8">
        <v>65.209999999999994</v>
      </c>
      <c r="G8">
        <f t="shared" si="0"/>
        <v>32.569999999999993</v>
      </c>
      <c r="H8">
        <f t="shared" si="1"/>
        <v>32.604999999999997</v>
      </c>
      <c r="I8" s="4">
        <f t="shared" si="2"/>
        <v>3.067014261616317E-3</v>
      </c>
      <c r="J8" s="3">
        <f t="shared" si="3"/>
        <v>0.97250328677249986</v>
      </c>
      <c r="K8" s="2">
        <f t="shared" si="4"/>
        <v>4.1690753731017001E-3</v>
      </c>
      <c r="L8" s="2">
        <f t="shared" si="5"/>
        <v>6.2981792280901927E-4</v>
      </c>
      <c r="M8" s="1">
        <f t="shared" si="6"/>
        <v>1.9316605514768268E-6</v>
      </c>
      <c r="N8" s="3">
        <f>AVERAGE(J5:J8)</f>
        <v>0.91466789256312486</v>
      </c>
      <c r="P8">
        <f>LN(P7)</f>
        <v>-8.8831213706615703E-2</v>
      </c>
      <c r="Q8">
        <f t="shared" ref="Q8:T8" si="8">LN(Q7)</f>
        <v>-0.47642419704865829</v>
      </c>
      <c r="R8">
        <f t="shared" si="8"/>
        <v>-0.79628793947945864</v>
      </c>
      <c r="S8">
        <f t="shared" si="8"/>
        <v>-1.1425641761972924</v>
      </c>
      <c r="T8">
        <f t="shared" si="8"/>
        <v>-1.5095925774643841</v>
      </c>
    </row>
    <row r="9" spans="1:22" x14ac:dyDescent="0.3">
      <c r="A9">
        <v>3</v>
      </c>
      <c r="B9">
        <v>2.5000000000000001E-4</v>
      </c>
      <c r="C9">
        <v>7800</v>
      </c>
      <c r="D9">
        <v>1257</v>
      </c>
      <c r="E9">
        <v>73.48</v>
      </c>
      <c r="F9">
        <v>146.16</v>
      </c>
      <c r="G9">
        <f t="shared" si="0"/>
        <v>72.679999999999993</v>
      </c>
      <c r="H9">
        <f t="shared" si="1"/>
        <v>73.08</v>
      </c>
      <c r="I9" s="4">
        <f t="shared" si="2"/>
        <v>1.3683634373289548E-3</v>
      </c>
      <c r="J9" s="3">
        <f t="shared" si="3"/>
        <v>0.65149632449999983</v>
      </c>
      <c r="K9" s="2">
        <f t="shared" si="4"/>
        <v>6.6003167479208738E-4</v>
      </c>
      <c r="L9" s="2">
        <f t="shared" si="5"/>
        <v>1.6628387491898021E-4</v>
      </c>
      <c r="M9" s="1">
        <f t="shared" si="6"/>
        <v>2.2753677465651373E-7</v>
      </c>
      <c r="N9" s="3"/>
    </row>
    <row r="10" spans="1:22" x14ac:dyDescent="0.3">
      <c r="A10">
        <v>4</v>
      </c>
      <c r="B10">
        <v>3.7500000000000001E-4</v>
      </c>
      <c r="C10">
        <v>7800</v>
      </c>
      <c r="D10">
        <v>1257</v>
      </c>
      <c r="E10">
        <v>27.36</v>
      </c>
      <c r="F10">
        <v>54.51</v>
      </c>
      <c r="G10">
        <f t="shared" si="0"/>
        <v>27.15</v>
      </c>
      <c r="H10">
        <f t="shared" si="1"/>
        <v>27.254999999999999</v>
      </c>
      <c r="I10" s="4">
        <f t="shared" si="2"/>
        <v>3.6690515501742803E-3</v>
      </c>
      <c r="J10" s="3">
        <f t="shared" si="3"/>
        <v>0.54669126614062491</v>
      </c>
      <c r="K10" s="2">
        <f t="shared" si="4"/>
        <v>3.1635756442074271E-3</v>
      </c>
      <c r="L10" s="2">
        <f t="shared" si="5"/>
        <v>4.4586408288677581E-4</v>
      </c>
      <c r="M10" s="1">
        <f t="shared" si="6"/>
        <v>1.6358983044827587E-6</v>
      </c>
      <c r="N10" s="3"/>
    </row>
    <row r="11" spans="1:22" x14ac:dyDescent="0.3">
      <c r="A11">
        <v>13</v>
      </c>
      <c r="B11">
        <v>1.0250000000000001E-3</v>
      </c>
      <c r="C11">
        <v>2500</v>
      </c>
      <c r="D11">
        <v>1257</v>
      </c>
      <c r="E11">
        <v>22.38</v>
      </c>
      <c r="F11">
        <v>44.48</v>
      </c>
      <c r="G11">
        <f t="shared" si="0"/>
        <v>22.099999999999998</v>
      </c>
      <c r="H11">
        <f t="shared" si="1"/>
        <v>22.24</v>
      </c>
      <c r="I11" s="4">
        <f t="shared" si="2"/>
        <v>4.4964028776978424E-3</v>
      </c>
      <c r="J11" s="3">
        <f t="shared" si="3"/>
        <v>0.63315513866000006</v>
      </c>
      <c r="K11" s="2">
        <f t="shared" si="4"/>
        <v>9.1498552628959933E-3</v>
      </c>
      <c r="L11" s="2">
        <f t="shared" si="5"/>
        <v>9.2186025180313372E-4</v>
      </c>
      <c r="M11" s="1">
        <f t="shared" si="6"/>
        <v>4.1450550890428679E-6</v>
      </c>
      <c r="N11" s="3"/>
    </row>
    <row r="12" spans="1:22" x14ac:dyDescent="0.3">
      <c r="A12">
        <v>14</v>
      </c>
      <c r="B12">
        <v>1.0499999999999999E-3</v>
      </c>
      <c r="C12">
        <v>2500</v>
      </c>
      <c r="D12">
        <v>1257</v>
      </c>
      <c r="E12">
        <v>21.67</v>
      </c>
      <c r="F12">
        <v>43.71</v>
      </c>
      <c r="G12">
        <f t="shared" si="0"/>
        <v>22.04</v>
      </c>
      <c r="H12">
        <f t="shared" si="1"/>
        <v>21.855</v>
      </c>
      <c r="I12" s="4">
        <f t="shared" si="2"/>
        <v>4.5756119881034093E-3</v>
      </c>
      <c r="J12" s="3">
        <f t="shared" si="3"/>
        <v>0.65291557889249996</v>
      </c>
      <c r="K12" s="2">
        <f t="shared" si="4"/>
        <v>9.249467584679278E-3</v>
      </c>
      <c r="L12" s="2">
        <f t="shared" si="5"/>
        <v>9.3809983985823327E-4</v>
      </c>
      <c r="M12" s="1">
        <f t="shared" si="6"/>
        <v>4.2923808732932209E-6</v>
      </c>
      <c r="N12" s="3">
        <f t="shared" ref="N9:N24" si="9">AVERAGE(J9:J12)</f>
        <v>0.62106457704828122</v>
      </c>
    </row>
    <row r="13" spans="1:22" x14ac:dyDescent="0.3">
      <c r="A13">
        <v>5</v>
      </c>
      <c r="B13">
        <v>3.2499999999999999E-4</v>
      </c>
      <c r="C13">
        <v>7800</v>
      </c>
      <c r="D13">
        <v>1255</v>
      </c>
      <c r="E13">
        <v>28.74</v>
      </c>
      <c r="F13">
        <v>56.94</v>
      </c>
      <c r="G13">
        <f t="shared" si="0"/>
        <v>28.2</v>
      </c>
      <c r="H13">
        <f t="shared" si="1"/>
        <v>28.47</v>
      </c>
      <c r="I13" s="4">
        <f t="shared" si="2"/>
        <v>3.5124692658939239E-3</v>
      </c>
      <c r="J13" s="3">
        <f t="shared" si="3"/>
        <v>0.42906227739374997</v>
      </c>
      <c r="K13" s="2">
        <f t="shared" si="4"/>
        <v>3.3390220425081655E-3</v>
      </c>
      <c r="L13" s="2">
        <f t="shared" si="5"/>
        <v>4.2670573242988203E-4</v>
      </c>
      <c r="M13" s="1">
        <f t="shared" si="6"/>
        <v>1.4987907707407169E-6</v>
      </c>
      <c r="N13" s="3"/>
    </row>
    <row r="14" spans="1:22" x14ac:dyDescent="0.3">
      <c r="A14">
        <v>6</v>
      </c>
      <c r="B14">
        <v>4.2499999999999998E-4</v>
      </c>
      <c r="C14">
        <v>7800</v>
      </c>
      <c r="D14">
        <v>1255</v>
      </c>
      <c r="E14">
        <v>17.41</v>
      </c>
      <c r="F14">
        <v>35.200000000000003</v>
      </c>
      <c r="G14">
        <f t="shared" si="0"/>
        <v>17.790000000000003</v>
      </c>
      <c r="H14">
        <f t="shared" si="1"/>
        <v>17.600000000000001</v>
      </c>
      <c r="I14" s="4">
        <f t="shared" si="2"/>
        <v>5.681818181818182E-3</v>
      </c>
      <c r="J14" s="3">
        <f t="shared" si="3"/>
        <v>0.45358289900000004</v>
      </c>
      <c r="K14" s="2">
        <f t="shared" si="4"/>
        <v>6.6813360455356859E-3</v>
      </c>
      <c r="L14" s="2">
        <f t="shared" si="5"/>
        <v>6.902450114931102E-4</v>
      </c>
      <c r="M14" s="1">
        <f t="shared" si="6"/>
        <v>3.9218466562108537E-6</v>
      </c>
      <c r="N14" s="3"/>
    </row>
    <row r="15" spans="1:22" x14ac:dyDescent="0.3">
      <c r="A15">
        <v>15</v>
      </c>
      <c r="B15">
        <v>1.0499999999999999E-3</v>
      </c>
      <c r="C15">
        <v>2500</v>
      </c>
      <c r="D15">
        <v>1255</v>
      </c>
      <c r="E15">
        <v>15.01</v>
      </c>
      <c r="F15">
        <v>30.22</v>
      </c>
      <c r="G15">
        <f t="shared" si="0"/>
        <v>15.209999999999999</v>
      </c>
      <c r="H15">
        <f t="shared" si="1"/>
        <v>15.11</v>
      </c>
      <c r="I15" s="4">
        <f t="shared" si="2"/>
        <v>6.6181336863004635E-3</v>
      </c>
      <c r="J15" s="3">
        <f t="shared" si="3"/>
        <v>0.45213581227499994</v>
      </c>
      <c r="K15" s="2">
        <f t="shared" si="4"/>
        <v>1.9288553192106102E-2</v>
      </c>
      <c r="L15" s="2">
        <f t="shared" si="5"/>
        <v>1.354681454932976E-3</v>
      </c>
      <c r="M15" s="1">
        <f t="shared" si="6"/>
        <v>8.9654629710984511E-6</v>
      </c>
      <c r="N15" s="3"/>
    </row>
    <row r="16" spans="1:22" x14ac:dyDescent="0.3">
      <c r="A16">
        <v>16</v>
      </c>
      <c r="B16">
        <v>1.0499999999999999E-3</v>
      </c>
      <c r="C16">
        <v>2500</v>
      </c>
      <c r="D16">
        <v>1255</v>
      </c>
      <c r="E16">
        <v>17.3</v>
      </c>
      <c r="F16">
        <v>31.43</v>
      </c>
      <c r="G16">
        <f t="shared" si="0"/>
        <v>14.129999999999999</v>
      </c>
      <c r="H16">
        <f t="shared" si="1"/>
        <v>15.715</v>
      </c>
      <c r="I16" s="4">
        <f t="shared" si="2"/>
        <v>6.363347120585428E-3</v>
      </c>
      <c r="J16" s="3">
        <f t="shared" si="3"/>
        <v>0.47023919853749996</v>
      </c>
      <c r="K16" s="2">
        <f t="shared" si="4"/>
        <v>1.7831989962195267E-2</v>
      </c>
      <c r="L16" s="2">
        <f t="shared" si="5"/>
        <v>1.3025285895028487E-3</v>
      </c>
      <c r="M16" s="1">
        <f t="shared" si="6"/>
        <v>8.2884415494931519E-6</v>
      </c>
      <c r="N16" s="3">
        <f t="shared" si="9"/>
        <v>0.45125504680156248</v>
      </c>
    </row>
    <row r="17" spans="1:14" x14ac:dyDescent="0.3">
      <c r="A17">
        <v>7</v>
      </c>
      <c r="B17">
        <v>4.2499999999999998E-4</v>
      </c>
      <c r="C17">
        <v>7800</v>
      </c>
      <c r="D17">
        <v>1253</v>
      </c>
      <c r="E17">
        <v>13.28</v>
      </c>
      <c r="F17">
        <v>24.97</v>
      </c>
      <c r="G17">
        <f t="shared" si="0"/>
        <v>11.69</v>
      </c>
      <c r="H17">
        <f t="shared" si="1"/>
        <v>12.484999999999999</v>
      </c>
      <c r="I17" s="4">
        <f t="shared" si="2"/>
        <v>8.0096115338406087E-3</v>
      </c>
      <c r="J17" s="3">
        <f t="shared" si="3"/>
        <v>0.32185869147437501</v>
      </c>
      <c r="K17" s="2">
        <f t="shared" si="4"/>
        <v>1.3252146035018774E-2</v>
      </c>
      <c r="L17" s="2">
        <f t="shared" si="5"/>
        <v>9.7273536998226321E-4</v>
      </c>
      <c r="M17" s="1">
        <f t="shared" si="6"/>
        <v>7.7912324387846475E-6</v>
      </c>
      <c r="N17" s="3"/>
    </row>
    <row r="18" spans="1:14" x14ac:dyDescent="0.3">
      <c r="A18">
        <v>8</v>
      </c>
      <c r="B18">
        <v>3.2499999999999999E-4</v>
      </c>
      <c r="C18">
        <v>7800</v>
      </c>
      <c r="D18">
        <v>1253</v>
      </c>
      <c r="E18">
        <v>21.39</v>
      </c>
      <c r="F18">
        <v>43.08</v>
      </c>
      <c r="G18">
        <f t="shared" si="0"/>
        <v>21.689999999999998</v>
      </c>
      <c r="H18">
        <f t="shared" si="1"/>
        <v>21.54</v>
      </c>
      <c r="I18" s="4">
        <f t="shared" si="2"/>
        <v>4.6425255338904368E-3</v>
      </c>
      <c r="J18" s="3">
        <f t="shared" si="3"/>
        <v>0.32472165774749995</v>
      </c>
      <c r="K18" s="2">
        <f t="shared" si="4"/>
        <v>5.8220707348340967E-3</v>
      </c>
      <c r="L18" s="2">
        <f t="shared" si="5"/>
        <v>5.6381620678869811E-4</v>
      </c>
      <c r="M18" s="1">
        <f t="shared" si="6"/>
        <v>2.6175311364377816E-6</v>
      </c>
      <c r="N18" s="3"/>
    </row>
    <row r="19" spans="1:14" x14ac:dyDescent="0.3">
      <c r="A19">
        <v>17</v>
      </c>
      <c r="B19">
        <v>1.0499999999999999E-3</v>
      </c>
      <c r="C19">
        <v>2500</v>
      </c>
      <c r="D19">
        <v>1253</v>
      </c>
      <c r="E19">
        <v>10.25</v>
      </c>
      <c r="F19">
        <v>21.3</v>
      </c>
      <c r="G19">
        <f t="shared" si="0"/>
        <v>11.05</v>
      </c>
      <c r="H19">
        <f t="shared" si="1"/>
        <v>10.65</v>
      </c>
      <c r="I19" s="4">
        <f t="shared" si="2"/>
        <v>9.3896713615023476E-3</v>
      </c>
      <c r="J19" s="3">
        <f t="shared" si="3"/>
        <v>0.31919137897499994</v>
      </c>
      <c r="K19" s="2">
        <f t="shared" si="4"/>
        <v>3.8702552576547276E-2</v>
      </c>
      <c r="L19" s="2">
        <f t="shared" si="5"/>
        <v>1.9189114755131678E-3</v>
      </c>
      <c r="M19" s="1">
        <f t="shared" si="6"/>
        <v>1.8017948126884204E-5</v>
      </c>
      <c r="N19" s="3"/>
    </row>
    <row r="20" spans="1:14" x14ac:dyDescent="0.3">
      <c r="A20">
        <v>18</v>
      </c>
      <c r="B20">
        <v>1.0499999999999999E-3</v>
      </c>
      <c r="C20">
        <v>2500</v>
      </c>
      <c r="D20">
        <v>1253</v>
      </c>
      <c r="E20">
        <v>10.16</v>
      </c>
      <c r="F20">
        <v>20.61</v>
      </c>
      <c r="G20">
        <f t="shared" si="0"/>
        <v>10.45</v>
      </c>
      <c r="H20">
        <f t="shared" si="1"/>
        <v>10.305</v>
      </c>
      <c r="I20" s="4">
        <f t="shared" si="2"/>
        <v>9.7040271712760806E-3</v>
      </c>
      <c r="J20" s="3">
        <f t="shared" si="3"/>
        <v>0.30885137655749995</v>
      </c>
      <c r="K20" s="2">
        <f t="shared" si="4"/>
        <v>4.1337369093812269E-2</v>
      </c>
      <c r="L20" s="2">
        <f t="shared" si="5"/>
        <v>1.9831545089000714E-3</v>
      </c>
      <c r="M20" s="1">
        <f t="shared" si="6"/>
        <v>1.9244585239204965E-5</v>
      </c>
      <c r="N20" s="3">
        <f t="shared" si="9"/>
        <v>0.3186557761885937</v>
      </c>
    </row>
    <row r="21" spans="1:14" x14ac:dyDescent="0.3">
      <c r="A21">
        <v>9</v>
      </c>
      <c r="B21">
        <v>3.2499999999999999E-4</v>
      </c>
      <c r="C21">
        <v>7800</v>
      </c>
      <c r="D21">
        <v>1250</v>
      </c>
      <c r="E21">
        <v>14.53</v>
      </c>
      <c r="F21">
        <v>29.83</v>
      </c>
      <c r="G21">
        <f t="shared" si="0"/>
        <v>15.299999999999999</v>
      </c>
      <c r="H21">
        <f t="shared" si="1"/>
        <v>14.914999999999999</v>
      </c>
      <c r="I21" s="4">
        <f t="shared" si="2"/>
        <v>6.7046597385182708E-3</v>
      </c>
      <c r="J21" s="3">
        <f t="shared" si="3"/>
        <v>0.22495091978125001</v>
      </c>
      <c r="K21" s="2">
        <f t="shared" si="4"/>
        <v>1.2108276869557738E-2</v>
      </c>
      <c r="L21" s="2">
        <f t="shared" si="5"/>
        <v>8.1388123912260423E-4</v>
      </c>
      <c r="M21" s="1">
        <f t="shared" si="6"/>
        <v>5.4567967758806863E-6</v>
      </c>
      <c r="N21" s="3"/>
    </row>
    <row r="22" spans="1:14" x14ac:dyDescent="0.3">
      <c r="A22">
        <v>10</v>
      </c>
      <c r="B22">
        <v>3.2499999999999999E-4</v>
      </c>
      <c r="C22">
        <v>7800</v>
      </c>
      <c r="D22">
        <v>1250</v>
      </c>
      <c r="E22">
        <v>14.4</v>
      </c>
      <c r="F22">
        <v>28.52</v>
      </c>
      <c r="G22">
        <f t="shared" si="0"/>
        <v>14.12</v>
      </c>
      <c r="H22">
        <f t="shared" si="1"/>
        <v>14.26</v>
      </c>
      <c r="I22" s="4">
        <f t="shared" si="2"/>
        <v>7.0126227208976164E-3</v>
      </c>
      <c r="J22" s="3">
        <f t="shared" si="3"/>
        <v>0.21507208287499999</v>
      </c>
      <c r="K22" s="2">
        <f t="shared" si="4"/>
        <v>1.3246154230163038E-2</v>
      </c>
      <c r="L22" s="2">
        <f t="shared" si="5"/>
        <v>8.5126498467837607E-4</v>
      </c>
      <c r="M22" s="1">
        <f t="shared" si="6"/>
        <v>5.9696001730601411E-6</v>
      </c>
      <c r="N22" s="3"/>
    </row>
    <row r="23" spans="1:14" x14ac:dyDescent="0.3">
      <c r="A23">
        <v>19</v>
      </c>
      <c r="B23">
        <v>1.0499999999999999E-3</v>
      </c>
      <c r="C23">
        <v>2500</v>
      </c>
      <c r="D23">
        <v>1250</v>
      </c>
      <c r="E23">
        <v>7.29</v>
      </c>
      <c r="F23">
        <v>14.49</v>
      </c>
      <c r="G23">
        <f t="shared" si="0"/>
        <v>7.2</v>
      </c>
      <c r="H23">
        <f t="shared" si="1"/>
        <v>7.2450000000000001</v>
      </c>
      <c r="I23" s="4">
        <f t="shared" si="2"/>
        <v>1.3802622498274672E-2</v>
      </c>
      <c r="J23" s="3">
        <f t="shared" si="3"/>
        <v>0.21766244062499998</v>
      </c>
      <c r="K23" s="2">
        <f t="shared" si="4"/>
        <v>8.3229527230178318E-2</v>
      </c>
      <c r="L23" s="2">
        <f t="shared" si="5"/>
        <v>2.8139903156523282E-3</v>
      </c>
      <c r="M23" s="1">
        <f t="shared" si="6"/>
        <v>3.8840446040749868E-5</v>
      </c>
      <c r="N23" s="3"/>
    </row>
    <row r="24" spans="1:14" x14ac:dyDescent="0.3">
      <c r="A24">
        <v>20</v>
      </c>
      <c r="B24">
        <v>1.075E-3</v>
      </c>
      <c r="C24">
        <v>2500</v>
      </c>
      <c r="D24">
        <v>1250</v>
      </c>
      <c r="E24">
        <v>7.23</v>
      </c>
      <c r="F24">
        <v>14.45</v>
      </c>
      <c r="G24">
        <f t="shared" si="0"/>
        <v>7.2199999999999989</v>
      </c>
      <c r="H24">
        <f t="shared" si="1"/>
        <v>7.2249999999999996</v>
      </c>
      <c r="I24" s="4">
        <f t="shared" si="2"/>
        <v>1.3840830449826992E-2</v>
      </c>
      <c r="J24" s="3">
        <f t="shared" si="3"/>
        <v>0.22752089453124996</v>
      </c>
      <c r="K24" s="2">
        <f t="shared" si="4"/>
        <v>8.1744650113444867E-2</v>
      </c>
      <c r="L24" s="2">
        <f t="shared" si="5"/>
        <v>2.821779908221609E-3</v>
      </c>
      <c r="M24" s="1">
        <f t="shared" si="6"/>
        <v>3.9055777276423663E-5</v>
      </c>
      <c r="N24" s="3">
        <f t="shared" si="9"/>
        <v>0.22130158445312498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2022-03-06T10:29:20Z</dcterms:created>
  <dcterms:modified xsi:type="dcterms:W3CDTF">2022-03-06T13:09:57Z</dcterms:modified>
</cp:coreProperties>
</file>