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or\Desktop\X-Files\PDF\Лабы\5 сем\5_8_1_1\"/>
    </mc:Choice>
  </mc:AlternateContent>
  <xr:revisionPtr revIDLastSave="0" documentId="8_{433DF544-EA8B-4ABF-9C80-4C38DFF90A86}" xr6:coauthVersionLast="47" xr6:coauthVersionMax="47" xr10:uidLastSave="{00000000-0000-0000-0000-000000000000}"/>
  <bookViews>
    <workbookView xWindow="-108" yWindow="-108" windowWidth="23256" windowHeight="12456" xr2:uid="{E235F4C2-F51D-415B-B339-A3C2F88D39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9" i="1" l="1"/>
  <c r="D39" i="1"/>
  <c r="E39" i="1"/>
  <c r="F39" i="1"/>
  <c r="G39" i="1"/>
  <c r="H39" i="1"/>
  <c r="I39" i="1"/>
  <c r="J39" i="1"/>
  <c r="K39" i="1"/>
  <c r="B39" i="1"/>
  <c r="C31" i="1"/>
  <c r="D31" i="1"/>
  <c r="E31" i="1"/>
  <c r="F31" i="1"/>
  <c r="G31" i="1"/>
  <c r="H31" i="1"/>
  <c r="I31" i="1"/>
  <c r="J31" i="1"/>
  <c r="K31" i="1"/>
  <c r="B31" i="1"/>
  <c r="B9" i="1" a="1"/>
  <c r="B9" i="1" s="1"/>
  <c r="C37" i="1"/>
  <c r="D37" i="1"/>
  <c r="E37" i="1"/>
  <c r="F37" i="1"/>
  <c r="G37" i="1"/>
  <c r="H37" i="1"/>
  <c r="I37" i="1"/>
  <c r="J37" i="1"/>
  <c r="K37" i="1"/>
  <c r="B37" i="1"/>
  <c r="B36" i="1" a="1"/>
  <c r="B36" i="1" s="1"/>
  <c r="C34" i="1"/>
  <c r="D34" i="1"/>
  <c r="E34" i="1"/>
  <c r="F34" i="1"/>
  <c r="G34" i="1"/>
  <c r="H34" i="1"/>
  <c r="I34" i="1"/>
  <c r="J34" i="1"/>
  <c r="K34" i="1"/>
  <c r="B34" i="1"/>
  <c r="C33" i="1"/>
  <c r="D33" i="1"/>
  <c r="E33" i="1"/>
  <c r="F33" i="1"/>
  <c r="G33" i="1"/>
  <c r="H33" i="1"/>
  <c r="I33" i="1"/>
  <c r="J33" i="1"/>
  <c r="K33" i="1"/>
  <c r="B33" i="1"/>
  <c r="B30" i="1"/>
  <c r="C30" i="1"/>
  <c r="D30" i="1"/>
  <c r="E30" i="1"/>
  <c r="F30" i="1"/>
  <c r="G30" i="1"/>
  <c r="H30" i="1"/>
  <c r="I30" i="1"/>
  <c r="J30" i="1"/>
  <c r="K3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<sst xmlns="http://schemas.openxmlformats.org/spreadsheetml/2006/main" count="9" uniqueCount="9">
  <si>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T</t>
  </si>
  <si>
    <t>I</t>
  </si>
  <si>
    <t>U</t>
  </si>
  <si>
    <t>P</t>
  </si>
  <si>
    <t>eps</t>
  </si>
  <si>
    <t>ln W</t>
  </si>
  <si>
    <t xml:space="preserve">ln T </t>
  </si>
  <si>
    <t>T, K</t>
  </si>
  <si>
    <t>ligma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</si>
</sst>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Sheet1!$B$6:$N$6</c:f>
              <c:numCache>
                <c:formatCode>General</c:formatCode>
                <c:ptCount val="13"/>
                <c:pt idx="0">
                  <c:v>800</c:v>
                </c:pt>
                <c:pt idx="1">
                  <c:v>900</c:v>
                </c:pt>
                <c:pt idx="2">
                  <c:v>1000</c:v>
                </c:pt>
                <c:pt idx="3">
                  <c:v>1100</c:v>
                </c:pt>
                <c:pt idx="4">
                  <c:v>1200</c:v>
                </c:pt>
                <c:pt idx="5">
                  <c:v>1300</c:v>
                </c:pt>
                <c:pt idx="6">
                  <c:v>1400</c:v>
                </c:pt>
                <c:pt idx="7">
                  <c:v>1500</c:v>
                </c:pt>
                <c:pt idx="8">
                  <c:v>1600</c:v>
                </c:pt>
                <c:pt idx="9">
                  <c:v>1700</c:v>
                </c:pt>
                <c:pt idx="10">
                  <c:v>1800</c:v>
                </c:pt>
                <c:pt idx="11">
                  <c:v>1900</c:v>
                </c:pt>
                <c:pt idx="12">
                  <c:v>2000</c:v>
                </c:pt>
              </c:numCache>
            </c:numRef>
          </c:cat>
          <c:val>
            <c:numRef>
              <c:f>Sheet1!$B$7:$N$7</c:f>
              <c:numCache>
                <c:formatCode>General</c:formatCode>
                <c:ptCount val="13"/>
                <c:pt idx="0">
                  <c:v>6.7000000000000004E-2</c:v>
                </c:pt>
                <c:pt idx="1">
                  <c:v>8.1000000000000003E-2</c:v>
                </c:pt>
                <c:pt idx="2">
                  <c:v>0.105</c:v>
                </c:pt>
                <c:pt idx="3">
                  <c:v>0.11899999999999999</c:v>
                </c:pt>
                <c:pt idx="4">
                  <c:v>0.13300000000000001</c:v>
                </c:pt>
                <c:pt idx="5">
                  <c:v>0.14399999999999999</c:v>
                </c:pt>
                <c:pt idx="6">
                  <c:v>0.16400000000000001</c:v>
                </c:pt>
                <c:pt idx="7">
                  <c:v>0.17899999999999999</c:v>
                </c:pt>
                <c:pt idx="8">
                  <c:v>0.19500000000000001</c:v>
                </c:pt>
                <c:pt idx="9">
                  <c:v>0.20899999999999999</c:v>
                </c:pt>
                <c:pt idx="10">
                  <c:v>0.223</c:v>
                </c:pt>
                <c:pt idx="11">
                  <c:v>0.23599999999999999</c:v>
                </c:pt>
                <c:pt idx="12">
                  <c:v>0.249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12-4AF3-B6D1-23F431E4A7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1179744"/>
        <c:axId val="907234176"/>
      </c:lineChart>
      <c:catAx>
        <c:axId val="821179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234176"/>
        <c:crosses val="autoZero"/>
        <c:auto val="1"/>
        <c:lblAlgn val="ctr"/>
        <c:lblOffset val="100"/>
        <c:noMultiLvlLbl val="0"/>
      </c:catAx>
      <c:valAx>
        <c:axId val="90723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179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ln W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stdErr"/>
            <c:noEndCap val="0"/>
            <c:spPr>
              <a:noFill/>
              <a:ln w="9525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Sheet1!$B$34:$K$34</c:f>
              <c:numCache>
                <c:formatCode>General</c:formatCode>
                <c:ptCount val="10"/>
                <c:pt idx="0">
                  <c:v>7.1172055031643442</c:v>
                </c:pt>
                <c:pt idx="1">
                  <c:v>7.2100796281707877</c:v>
                </c:pt>
                <c:pt idx="2">
                  <c:v>7.2916562091744606</c:v>
                </c:pt>
                <c:pt idx="3">
                  <c:v>7.357556200910353</c:v>
                </c:pt>
                <c:pt idx="4">
                  <c:v>7.4223737009868236</c:v>
                </c:pt>
                <c:pt idx="5">
                  <c:v>7.4804283060742076</c:v>
                </c:pt>
                <c:pt idx="6">
                  <c:v>7.5406215286571525</c:v>
                </c:pt>
                <c:pt idx="7">
                  <c:v>7.5999019592084984</c:v>
                </c:pt>
                <c:pt idx="8">
                  <c:v>7.6511201757027001</c:v>
                </c:pt>
                <c:pt idx="9">
                  <c:v>7.7021043400510498</c:v>
                </c:pt>
              </c:numCache>
            </c:numRef>
          </c:xVal>
          <c:yVal>
            <c:numRef>
              <c:f>Sheet1!$B$33:$K$33</c:f>
              <c:numCache>
                <c:formatCode>General</c:formatCode>
                <c:ptCount val="10"/>
                <c:pt idx="0">
                  <c:v>2.4826958744908354</c:v>
                </c:pt>
                <c:pt idx="1">
                  <c:v>2.8877355082638867</c:v>
                </c:pt>
                <c:pt idx="2">
                  <c:v>3.1248156634652373</c:v>
                </c:pt>
                <c:pt idx="3">
                  <c:v>3.4951278221850628</c:v>
                </c:pt>
                <c:pt idx="4">
                  <c:v>3.7835821767262217</c:v>
                </c:pt>
                <c:pt idx="5">
                  <c:v>3.9484745032260644</c:v>
                </c:pt>
                <c:pt idx="6">
                  <c:v>4.0940600217442977</c:v>
                </c:pt>
                <c:pt idx="7">
                  <c:v>4.4122733070746092</c:v>
                </c:pt>
                <c:pt idx="8">
                  <c:v>4.5913350199247551</c:v>
                </c:pt>
                <c:pt idx="9">
                  <c:v>4.8715353592124417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363-4C07-A014-29613D9829EB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axId val="139146640"/>
        <c:axId val="58355776"/>
      </c:scatterChart>
      <c:valAx>
        <c:axId val="139146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</a:t>
                </a:r>
                <a:r>
                  <a:rPr lang="en-US" baseline="0"/>
                  <a:t> 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55776"/>
        <c:crosses val="autoZero"/>
        <c:crossBetween val="midCat"/>
      </c:valAx>
      <c:valAx>
        <c:axId val="5835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 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146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9</xdr:row>
      <xdr:rowOff>102870</xdr:rowOff>
    </xdr:from>
    <xdr:to>
      <xdr:col>15</xdr:col>
      <xdr:colOff>342900</xdr:colOff>
      <xdr:row>24</xdr:row>
      <xdr:rowOff>102870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52D5FB-A644-D868-083C-133384D77D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274320</xdr:colOff>
      <xdr:row>25</xdr:row>
      <xdr:rowOff>167640</xdr:rowOff>
    </xdr:from>
    <xdr:to>
      <xdr:col>20</xdr:col>
      <xdr:colOff>22860</xdr:colOff>
      <xdr:row>48</xdr:row>
      <xdr:rowOff>60960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A2C797B-79F8-CD04-9705-227B3E8CD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D0898-4BAB-4425-A97C-81C4E6EF56D2}">
  <dimension ref="A6:N39"/>
  <sheetViews>
    <sheetView tabSelected="1" topLeftCell="A19" zoomScaleNormal="100" workbookViewId="0">
      <selection activeCell="G39" sqref="G39:K39"/>
    </sheetView>
  </sheetViews>
  <sheetFormatPr defaultRowHeight="14.4" x14ac:dyDescent="0.3"/>
  <cols>
    <col min="2" max="2" width="12" bestFit="1" customWidth="1"/>
  </cols>
  <sheetData>
    <row r="6" spans="2:14" x14ac:dyDescent="0.3">
      <c r="B6">
        <v>800</v>
      </c>
      <c r="C6">
        <v>900</v>
      </c>
      <c r="D6">
        <v>1000</v>
      </c>
      <c r="E6">
        <v>1100</v>
      </c>
      <c r="F6">
        <v>1200</v>
      </c>
      <c r="G6">
        <v>1300</v>
      </c>
      <c r="H6">
        <v>1400</v>
      </c>
      <c r="I6">
        <v>1500</v>
      </c>
      <c r="J6">
        <v>1600</v>
      </c>
      <c r="K6">
        <v>1700</v>
      </c>
      <c r="L6">
        <v>1800</v>
      </c>
      <c r="M6">
        <v>1900</v>
      </c>
      <c r="N6">
        <v>2000</v>
      </c>
    </row>
    <row r="7" spans="2:14" x14ac:dyDescent="0.3">
      <c r="B7">
        <v>6.7000000000000004E-2</v>
      </c>
      <c r="C7">
        <v>8.1000000000000003E-2</v>
      </c>
      <c r="D7">
        <v>0.105</v>
      </c>
      <c r="E7">
        <v>0.11899999999999999</v>
      </c>
      <c r="F7">
        <v>0.13300000000000001</v>
      </c>
      <c r="G7">
        <v>0.14399999999999999</v>
      </c>
      <c r="H7">
        <v>0.16400000000000001</v>
      </c>
      <c r="I7">
        <v>0.17899999999999999</v>
      </c>
      <c r="J7">
        <v>0.19500000000000001</v>
      </c>
      <c r="K7">
        <v>0.20899999999999999</v>
      </c>
      <c r="L7">
        <v>0.223</v>
      </c>
      <c r="M7">
        <v>0.23599999999999999</v>
      </c>
      <c r="N7">
        <v>0.249</v>
      </c>
    </row>
    <row r="9" spans="2:14" x14ac:dyDescent="0.3">
      <c r="B9" cm="1">
        <f t="array" ref="B9:C9">LINEST(B7:N7, B6:N6)</f>
        <v>1.5208791208791208E-4</v>
      </c>
      <c r="C9">
        <v>-5.1076923076923048E-2</v>
      </c>
    </row>
    <row r="27" spans="1:11" x14ac:dyDescent="0.3">
      <c r="A27" t="s">
        <v>0</v>
      </c>
      <c r="B27">
        <v>960</v>
      </c>
      <c r="C27">
        <v>1080</v>
      </c>
      <c r="D27">
        <v>1195</v>
      </c>
      <c r="E27">
        <v>1295</v>
      </c>
      <c r="F27">
        <v>1400</v>
      </c>
      <c r="G27">
        <v>1500</v>
      </c>
      <c r="H27">
        <v>1610</v>
      </c>
      <c r="I27">
        <v>1725</v>
      </c>
      <c r="J27">
        <v>1830</v>
      </c>
      <c r="K27">
        <v>1940</v>
      </c>
    </row>
    <row r="28" spans="1:11" x14ac:dyDescent="0.3">
      <c r="A28" t="s">
        <v>2</v>
      </c>
      <c r="B28">
        <v>19.25</v>
      </c>
      <c r="C28">
        <v>25.61</v>
      </c>
      <c r="D28">
        <v>30.14</v>
      </c>
      <c r="E28">
        <v>38.770000000000003</v>
      </c>
      <c r="F28">
        <v>46.98</v>
      </c>
      <c r="G28">
        <v>52.38</v>
      </c>
      <c r="H28">
        <v>57.51</v>
      </c>
      <c r="I28">
        <v>70.900000000000006</v>
      </c>
      <c r="J28">
        <v>79.73</v>
      </c>
      <c r="K28">
        <v>95.48</v>
      </c>
    </row>
    <row r="29" spans="1:11" x14ac:dyDescent="0.3">
      <c r="A29" t="s">
        <v>1</v>
      </c>
      <c r="B29">
        <v>0.622</v>
      </c>
      <c r="C29">
        <v>0.70099999999999996</v>
      </c>
      <c r="D29">
        <v>0.755</v>
      </c>
      <c r="E29">
        <v>0.85</v>
      </c>
      <c r="F29">
        <v>0.93600000000000005</v>
      </c>
      <c r="G29">
        <v>0.99</v>
      </c>
      <c r="H29">
        <v>1.0429999999999999</v>
      </c>
      <c r="I29">
        <v>1.163</v>
      </c>
      <c r="J29">
        <v>1.2370000000000001</v>
      </c>
      <c r="K29">
        <v>1.367</v>
      </c>
    </row>
    <row r="30" spans="1:11" x14ac:dyDescent="0.3">
      <c r="A30" t="s">
        <v>3</v>
      </c>
      <c r="B30" s="1">
        <f t="shared" ref="B30:J30" si="0">B28*B29</f>
        <v>11.9735</v>
      </c>
      <c r="C30" s="1">
        <f t="shared" si="0"/>
        <v>17.95261</v>
      </c>
      <c r="D30" s="1">
        <f t="shared" si="0"/>
        <v>22.755700000000001</v>
      </c>
      <c r="E30" s="1">
        <f t="shared" si="0"/>
        <v>32.954500000000003</v>
      </c>
      <c r="F30" s="1">
        <f t="shared" si="0"/>
        <v>43.973280000000003</v>
      </c>
      <c r="G30" s="1">
        <f t="shared" si="0"/>
        <v>51.856200000000001</v>
      </c>
      <c r="H30" s="1">
        <f t="shared" si="0"/>
        <v>59.982929999999996</v>
      </c>
      <c r="I30" s="1">
        <f t="shared" si="0"/>
        <v>82.456700000000012</v>
      </c>
      <c r="J30" s="1">
        <f t="shared" si="0"/>
        <v>98.626010000000008</v>
      </c>
      <c r="K30" s="1">
        <f>K28*K29</f>
        <v>130.52116000000001</v>
      </c>
    </row>
    <row r="31" spans="1:11" x14ac:dyDescent="0.3">
      <c r="A31" t="s">
        <v>4</v>
      </c>
      <c r="B31" s="2">
        <f>$B$9*(B27 + 273) +$C$9</f>
        <v>0.13644747252747255</v>
      </c>
      <c r="C31" s="2">
        <f t="shared" ref="C31:K31" si="1">$B$9*(C27 + 273) +$C$9</f>
        <v>0.15469802197802199</v>
      </c>
      <c r="D31" s="2">
        <f t="shared" si="1"/>
        <v>0.17218813186813189</v>
      </c>
      <c r="E31" s="2">
        <f t="shared" si="1"/>
        <v>0.1873969230769231</v>
      </c>
      <c r="F31" s="2">
        <f t="shared" si="1"/>
        <v>0.20336615384615389</v>
      </c>
      <c r="G31" s="2">
        <f t="shared" si="1"/>
        <v>0.2185749450549451</v>
      </c>
      <c r="H31" s="2">
        <f t="shared" si="1"/>
        <v>0.23530461538461542</v>
      </c>
      <c r="I31" s="2">
        <f t="shared" si="1"/>
        <v>0.25279472527472524</v>
      </c>
      <c r="J31" s="2">
        <f t="shared" si="1"/>
        <v>0.26876395604395609</v>
      </c>
      <c r="K31" s="2">
        <f t="shared" si="1"/>
        <v>0.28549362637362641</v>
      </c>
    </row>
    <row r="33" spans="1:11" x14ac:dyDescent="0.3">
      <c r="A33" t="s">
        <v>5</v>
      </c>
      <c r="B33">
        <f>LN(B30)</f>
        <v>2.4826958744908354</v>
      </c>
      <c r="C33">
        <f t="shared" ref="C33:K33" si="2">LN(C30)</f>
        <v>2.8877355082638867</v>
      </c>
      <c r="D33">
        <f t="shared" si="2"/>
        <v>3.1248156634652373</v>
      </c>
      <c r="E33">
        <f t="shared" si="2"/>
        <v>3.4951278221850628</v>
      </c>
      <c r="F33">
        <f t="shared" si="2"/>
        <v>3.7835821767262217</v>
      </c>
      <c r="G33">
        <f t="shared" si="2"/>
        <v>3.9484745032260644</v>
      </c>
      <c r="H33">
        <f t="shared" si="2"/>
        <v>4.0940600217442977</v>
      </c>
      <c r="I33">
        <f t="shared" si="2"/>
        <v>4.4122733070746092</v>
      </c>
      <c r="J33">
        <f t="shared" si="2"/>
        <v>4.5913350199247551</v>
      </c>
      <c r="K33">
        <f t="shared" si="2"/>
        <v>4.8715353592124417</v>
      </c>
    </row>
    <row r="34" spans="1:11" x14ac:dyDescent="0.3">
      <c r="A34" t="s">
        <v>6</v>
      </c>
      <c r="B34">
        <f>LN(B27 + 273)</f>
        <v>7.1172055031643442</v>
      </c>
      <c r="C34">
        <f t="shared" ref="C34:K34" si="3">LN(C27 + 273)</f>
        <v>7.2100796281707877</v>
      </c>
      <c r="D34">
        <f t="shared" si="3"/>
        <v>7.2916562091744606</v>
      </c>
      <c r="E34">
        <f t="shared" si="3"/>
        <v>7.357556200910353</v>
      </c>
      <c r="F34">
        <f t="shared" si="3"/>
        <v>7.4223737009868236</v>
      </c>
      <c r="G34">
        <f t="shared" si="3"/>
        <v>7.4804283060742076</v>
      </c>
      <c r="H34">
        <f t="shared" si="3"/>
        <v>7.5406215286571525</v>
      </c>
      <c r="I34">
        <f t="shared" si="3"/>
        <v>7.5999019592084984</v>
      </c>
      <c r="J34">
        <f t="shared" si="3"/>
        <v>7.6511201757027001</v>
      </c>
      <c r="K34">
        <f t="shared" si="3"/>
        <v>7.7021043400510498</v>
      </c>
    </row>
    <row r="36" spans="1:11" x14ac:dyDescent="0.3">
      <c r="B36" cm="1">
        <f t="array" ref="B36:C36">LINEST(B33:K33, B34:K34)</f>
        <v>3.9831899367839534</v>
      </c>
      <c r="C36">
        <v>-25.855033932116729</v>
      </c>
    </row>
    <row r="37" spans="1:11" x14ac:dyDescent="0.3">
      <c r="A37" t="s">
        <v>7</v>
      </c>
      <c r="B37">
        <f>B27+273</f>
        <v>1233</v>
      </c>
      <c r="C37">
        <f t="shared" ref="C37:K37" si="4">C27+273</f>
        <v>1353</v>
      </c>
      <c r="D37">
        <f t="shared" si="4"/>
        <v>1468</v>
      </c>
      <c r="E37">
        <f t="shared" si="4"/>
        <v>1568</v>
      </c>
      <c r="F37">
        <f t="shared" si="4"/>
        <v>1673</v>
      </c>
      <c r="G37">
        <f t="shared" si="4"/>
        <v>1773</v>
      </c>
      <c r="H37">
        <f t="shared" si="4"/>
        <v>1883</v>
      </c>
      <c r="I37">
        <f t="shared" si="4"/>
        <v>1998</v>
      </c>
      <c r="J37">
        <f t="shared" si="4"/>
        <v>2103</v>
      </c>
      <c r="K37">
        <f t="shared" si="4"/>
        <v>2213</v>
      </c>
    </row>
    <row r="39" spans="1:11" x14ac:dyDescent="0.3">
      <c r="A39" t="s">
        <v>8</v>
      </c>
      <c r="B39">
        <f>B30 / (B31 * 0.36 * B37^4) *10^12</f>
        <v>105.46316872600075</v>
      </c>
      <c r="C39">
        <f t="shared" ref="C39:K39" si="5">C30 / (C31 * 0.36 * C37^4) *10^12</f>
        <v>96.194257900450609</v>
      </c>
      <c r="D39">
        <f t="shared" si="5"/>
        <v>79.046066298143387</v>
      </c>
      <c r="E39">
        <f t="shared" si="5"/>
        <v>80.810080008780147</v>
      </c>
      <c r="F39">
        <f t="shared" si="5"/>
        <v>76.669727808104483</v>
      </c>
      <c r="G39" s="3">
        <f t="shared" si="5"/>
        <v>66.690330185625513</v>
      </c>
      <c r="H39" s="3">
        <f t="shared" si="5"/>
        <v>56.32399476570388</v>
      </c>
      <c r="I39" s="3">
        <f t="shared" si="5"/>
        <v>56.855633866414678</v>
      </c>
      <c r="J39" s="3">
        <f t="shared" si="5"/>
        <v>52.114772612633949</v>
      </c>
      <c r="K39" s="3">
        <f t="shared" si="5"/>
        <v>52.948827964311604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Федор Соболь</dc:creator>
  <cp:lastModifiedBy>Федор Соболь</cp:lastModifiedBy>
  <dcterms:created xsi:type="dcterms:W3CDTF">2023-10-24T06:56:08Z</dcterms:created>
  <dcterms:modified xsi:type="dcterms:W3CDTF">2023-10-24T08:51:02Z</dcterms:modified>
</cp:coreProperties>
</file>