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abs\1.4.5\"/>
    </mc:Choice>
  </mc:AlternateContent>
  <xr:revisionPtr revIDLastSave="0" documentId="13_ncr:1_{342BDC8D-E20A-436F-8523-74B8065BD032}" xr6:coauthVersionLast="47" xr6:coauthVersionMax="47" xr10:uidLastSave="{00000000-0000-0000-0000-000000000000}"/>
  <bookViews>
    <workbookView xWindow="-108" yWindow="-108" windowWidth="23256" windowHeight="13896" activeTab="1" xr2:uid="{900ABDFE-A94D-48FF-81B6-99A42D9F4ABB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2" l="1"/>
  <c r="X2" i="2"/>
  <c r="X3" i="2"/>
  <c r="X4" i="2"/>
  <c r="X5" i="2"/>
  <c r="X1" i="2"/>
  <c r="W2" i="2"/>
  <c r="W3" i="2"/>
  <c r="W4" i="2"/>
  <c r="W5" i="2"/>
  <c r="W1" i="2"/>
  <c r="C25" i="2"/>
  <c r="C24" i="2"/>
  <c r="D13" i="2"/>
  <c r="D14" i="2"/>
  <c r="D15" i="2"/>
  <c r="D16" i="2"/>
  <c r="D17" i="2"/>
  <c r="D18" i="2"/>
  <c r="D19" i="2"/>
  <c r="D20" i="2"/>
  <c r="D21" i="2"/>
  <c r="D12" i="2"/>
  <c r="S13" i="2"/>
  <c r="S14" i="2"/>
  <c r="S15" i="2"/>
  <c r="S16" i="2"/>
  <c r="S17" i="2"/>
  <c r="S18" i="2"/>
  <c r="S19" i="2"/>
  <c r="S20" i="2"/>
  <c r="S21" i="2"/>
  <c r="O13" i="2"/>
  <c r="O14" i="2"/>
  <c r="O15" i="2"/>
  <c r="O16" i="2"/>
  <c r="O17" i="2"/>
  <c r="O18" i="2"/>
  <c r="O19" i="2"/>
  <c r="O20" i="2"/>
  <c r="O21" i="2"/>
  <c r="K13" i="2"/>
  <c r="K14" i="2"/>
  <c r="K15" i="2"/>
  <c r="K16" i="2"/>
  <c r="K17" i="2"/>
  <c r="K18" i="2"/>
  <c r="K19" i="2"/>
  <c r="K20" i="2"/>
  <c r="K21" i="2"/>
  <c r="S12" i="2"/>
  <c r="O12" i="2"/>
  <c r="K12" i="2"/>
  <c r="G12" i="2"/>
  <c r="G13" i="2"/>
  <c r="G14" i="2"/>
  <c r="G15" i="2"/>
  <c r="G16" i="2"/>
  <c r="G17" i="2"/>
  <c r="G18" i="2"/>
  <c r="G19" i="2"/>
  <c r="G20" i="2"/>
  <c r="G21" i="2"/>
  <c r="C13" i="2"/>
  <c r="C14" i="2"/>
  <c r="C15" i="2"/>
  <c r="C16" i="2"/>
  <c r="C17" i="2"/>
  <c r="C18" i="2"/>
  <c r="C19" i="2"/>
  <c r="C20" i="2"/>
  <c r="C21" i="2"/>
  <c r="C12" i="2"/>
  <c r="E24" i="1"/>
  <c r="E25" i="1"/>
  <c r="E26" i="1"/>
  <c r="E27" i="1"/>
  <c r="E28" i="1"/>
  <c r="E29" i="1"/>
  <c r="E30" i="1"/>
  <c r="E31" i="1"/>
  <c r="E32" i="1"/>
  <c r="E23" i="1"/>
  <c r="B3" i="1"/>
  <c r="A4" i="1" s="1"/>
  <c r="P3" i="1"/>
  <c r="O4" i="1" s="1"/>
  <c r="O5" i="1" s="1"/>
  <c r="M3" i="1"/>
  <c r="L4" i="1" s="1"/>
  <c r="L5" i="1" s="1"/>
  <c r="J3" i="1"/>
  <c r="I4" i="1" s="1"/>
  <c r="I5" i="1" s="1"/>
  <c r="F3" i="1"/>
  <c r="F4" i="1" s="1"/>
  <c r="F5" i="1" s="1"/>
  <c r="A5" i="1" l="1"/>
</calcChain>
</file>

<file path=xl/sharedStrings.xml><?xml version="1.0" encoding="utf-8"?>
<sst xmlns="http://schemas.openxmlformats.org/spreadsheetml/2006/main" count="18" uniqueCount="15">
  <si>
    <t>расчетная основная частота</t>
  </si>
  <si>
    <t>полученная</t>
  </si>
  <si>
    <t>1 натяжение</t>
  </si>
  <si>
    <t>2 натяжение</t>
  </si>
  <si>
    <t>3 натяжение</t>
  </si>
  <si>
    <t xml:space="preserve"> 2 натяжение</t>
  </si>
  <si>
    <t>4 натяжение</t>
  </si>
  <si>
    <t>5 натяжение</t>
  </si>
  <si>
    <t>4 наятжение</t>
  </si>
  <si>
    <t>228.0 - 228.2 - 228.5</t>
  </si>
  <si>
    <t>перевод</t>
  </si>
  <si>
    <t>по цене деления 20mv</t>
  </si>
  <si>
    <t>среднее</t>
  </si>
  <si>
    <t>ср квадр</t>
  </si>
  <si>
    <t>погреш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</si>
</sst>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7820610965296008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Амплитуда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Лист1!$A$23:$A$32</c:f>
              <c:numCache>
                <c:formatCode>General</c:formatCode>
                <c:ptCount val="10"/>
                <c:pt idx="0">
                  <c:v>228</c:v>
                </c:pt>
                <c:pt idx="1">
                  <c:v>228.1</c:v>
                </c:pt>
                <c:pt idx="2">
                  <c:v>228.2</c:v>
                </c:pt>
                <c:pt idx="3">
                  <c:v>228.3</c:v>
                </c:pt>
                <c:pt idx="4">
                  <c:v>228.4</c:v>
                </c:pt>
                <c:pt idx="5">
                  <c:v>228.5</c:v>
                </c:pt>
                <c:pt idx="6">
                  <c:v>228.15</c:v>
                </c:pt>
                <c:pt idx="7">
                  <c:v>228.25</c:v>
                </c:pt>
                <c:pt idx="8">
                  <c:v>228.35</c:v>
                </c:pt>
                <c:pt idx="9">
                  <c:v>228.3</c:v>
                </c:pt>
              </c:numCache>
            </c:numRef>
          </c:cat>
          <c:val>
            <c:numRef>
              <c:f>Лист1!$E$23:$E$32</c:f>
              <c:numCache>
                <c:formatCode>General</c:formatCode>
                <c:ptCount val="10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0.13999999999999999</c:v>
                </c:pt>
                <c:pt idx="4">
                  <c:v>6.9999999999999993E-2</c:v>
                </c:pt>
                <c:pt idx="5">
                  <c:v>0.05</c:v>
                </c:pt>
                <c:pt idx="6">
                  <c:v>0.08</c:v>
                </c:pt>
                <c:pt idx="7">
                  <c:v>0.13999999999999999</c:v>
                </c:pt>
                <c:pt idx="8">
                  <c:v>0.76</c:v>
                </c:pt>
                <c:pt idx="9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AF-4A96-A28B-2520700D9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1695871"/>
        <c:axId val="1688876399"/>
      </c:lineChart>
      <c:catAx>
        <c:axId val="161169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8876399"/>
        <c:crosses val="autoZero"/>
        <c:auto val="1"/>
        <c:lblAlgn val="ctr"/>
        <c:lblOffset val="100"/>
        <c:noMultiLvlLbl val="0"/>
      </c:catAx>
      <c:valAx>
        <c:axId val="168887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69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18</xdr:row>
      <xdr:rowOff>87630</xdr:rowOff>
    </xdr:from>
    <xdr:to>
      <xdr:col>14</xdr:col>
      <xdr:colOff>15240</xdr:colOff>
      <xdr:row>33</xdr:row>
      <xdr:rowOff>87630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46D4E72-C4E3-08AA-1AC0-76878B8A5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3EC3-F3C4-4363-834C-CAD536512546}">
  <dimension ref="A1:P32"/>
  <sheetViews>
    <sheetView workbookViewId="0">
      <selection activeCell="F23" sqref="F23"/>
    </sheetView>
  </sheetViews>
  <sheetFormatPr defaultRowHeight="14.4" x14ac:dyDescent="0.3"/>
  <cols>
    <col min="1" max="1" width="23.44140625" customWidth="1"/>
    <col min="2" max="2" width="17.6640625" customWidth="1"/>
  </cols>
  <sheetData>
    <row r="1" spans="1:16" x14ac:dyDescent="0.3">
      <c r="A1">
        <v>494.6</v>
      </c>
      <c r="B1">
        <v>495</v>
      </c>
      <c r="C1">
        <v>491.9</v>
      </c>
    </row>
    <row r="2" spans="1:16" x14ac:dyDescent="0.3">
      <c r="A2">
        <v>487.4</v>
      </c>
      <c r="B2">
        <v>419.5</v>
      </c>
    </row>
    <row r="3" spans="1:16" x14ac:dyDescent="0.3">
      <c r="A3" t="s">
        <v>2</v>
      </c>
      <c r="B3">
        <f xml:space="preserve"> (119.9+A1+A2)*9.8*0.001</f>
        <v>10.798620000000001</v>
      </c>
      <c r="E3" t="s">
        <v>3</v>
      </c>
      <c r="F3">
        <f xml:space="preserve"> (119.9+A1*2+A2)*9.8*0.001</f>
        <v>15.645700000000001</v>
      </c>
      <c r="I3" t="s">
        <v>4</v>
      </c>
      <c r="J3">
        <f xml:space="preserve"> (119.9+A1*2+A2 + B1)*9.8*0.001</f>
        <v>20.496700000000001</v>
      </c>
      <c r="L3" t="s">
        <v>6</v>
      </c>
      <c r="M3">
        <f xml:space="preserve"> (119.9+A1*2+ A2 + B1 + B2)*9.8*0.001</f>
        <v>24.607800000000005</v>
      </c>
      <c r="O3" t="s">
        <v>7</v>
      </c>
      <c r="P3">
        <f xml:space="preserve"> (119.9+A1*2+ A2 + B1 + B2 + C1)*9.8*0.001</f>
        <v>29.428420000000003</v>
      </c>
    </row>
    <row r="4" spans="1:16" x14ac:dyDescent="0.3">
      <c r="A4">
        <f>SQRT(B3/(568.4*0.001*0.001))</f>
        <v>137.8342332734106</v>
      </c>
      <c r="F4">
        <f>SQRT(F3/(568.4*0.001*0.001))</f>
        <v>165.90919826509173</v>
      </c>
      <c r="I4">
        <f>SQRT(J3/(568.4*0.001*0.001))</f>
        <v>189.89561560917147</v>
      </c>
      <c r="L4">
        <f>SQRT(M3/(568.4*0.001*0.001))</f>
        <v>208.06994845069738</v>
      </c>
      <c r="O4">
        <f>SQRT(P3/(568.4*0.001*0.001))</f>
        <v>227.53931073780302</v>
      </c>
    </row>
    <row r="5" spans="1:16" x14ac:dyDescent="0.3">
      <c r="A5">
        <f>1/(2*(0.5))*A4</f>
        <v>137.8342332734106</v>
      </c>
      <c r="B5" t="s">
        <v>0</v>
      </c>
      <c r="F5">
        <f>1/(2*(0.5))*F4</f>
        <v>165.90919826509173</v>
      </c>
      <c r="I5">
        <f>1/(2*(0.5))*I4</f>
        <v>189.89561560917147</v>
      </c>
      <c r="L5">
        <f>1/(2*(0.5))*L4</f>
        <v>208.06994845069738</v>
      </c>
      <c r="O5">
        <f>1/(2*(0.5))*O4</f>
        <v>227.53931073780302</v>
      </c>
    </row>
    <row r="6" spans="1:16" x14ac:dyDescent="0.3">
      <c r="A6">
        <v>136</v>
      </c>
      <c r="B6" t="s">
        <v>1</v>
      </c>
      <c r="C6">
        <v>1</v>
      </c>
      <c r="F6">
        <v>163.69999999999999</v>
      </c>
      <c r="G6">
        <v>1</v>
      </c>
      <c r="I6">
        <v>187</v>
      </c>
      <c r="J6">
        <v>1</v>
      </c>
      <c r="L6">
        <v>209</v>
      </c>
      <c r="M6">
        <v>1</v>
      </c>
      <c r="O6">
        <v>228.6</v>
      </c>
      <c r="P6">
        <v>1</v>
      </c>
    </row>
    <row r="7" spans="1:16" x14ac:dyDescent="0.3">
      <c r="A7">
        <v>272</v>
      </c>
      <c r="C7">
        <v>2</v>
      </c>
      <c r="F7">
        <v>493</v>
      </c>
      <c r="G7">
        <v>3</v>
      </c>
      <c r="I7">
        <v>563</v>
      </c>
      <c r="J7">
        <v>3</v>
      </c>
      <c r="L7">
        <v>630</v>
      </c>
      <c r="M7">
        <v>3</v>
      </c>
      <c r="O7">
        <v>687</v>
      </c>
      <c r="P7">
        <v>3</v>
      </c>
    </row>
    <row r="8" spans="1:16" x14ac:dyDescent="0.3">
      <c r="A8">
        <v>546</v>
      </c>
      <c r="C8">
        <v>4</v>
      </c>
      <c r="F8">
        <v>824</v>
      </c>
      <c r="G8">
        <v>5</v>
      </c>
      <c r="I8">
        <v>940</v>
      </c>
      <c r="J8">
        <v>5</v>
      </c>
      <c r="L8">
        <v>1051</v>
      </c>
      <c r="M8">
        <v>5</v>
      </c>
      <c r="O8">
        <v>1146</v>
      </c>
      <c r="P8">
        <v>5</v>
      </c>
    </row>
    <row r="9" spans="1:16" x14ac:dyDescent="0.3">
      <c r="A9">
        <v>410</v>
      </c>
      <c r="C9">
        <v>3</v>
      </c>
      <c r="F9">
        <v>1157</v>
      </c>
      <c r="G9">
        <v>7</v>
      </c>
      <c r="I9">
        <v>1319</v>
      </c>
      <c r="J9">
        <v>7</v>
      </c>
      <c r="L9">
        <v>1474</v>
      </c>
      <c r="M9">
        <v>7</v>
      </c>
      <c r="O9">
        <v>1607</v>
      </c>
      <c r="P9">
        <v>7</v>
      </c>
    </row>
    <row r="10" spans="1:16" x14ac:dyDescent="0.3">
      <c r="A10">
        <v>685</v>
      </c>
      <c r="C10">
        <v>5</v>
      </c>
      <c r="F10">
        <v>1493</v>
      </c>
      <c r="G10">
        <v>9</v>
      </c>
      <c r="I10">
        <v>1702</v>
      </c>
      <c r="J10">
        <v>9</v>
      </c>
      <c r="L10">
        <v>1899</v>
      </c>
      <c r="M10">
        <v>9</v>
      </c>
      <c r="O10">
        <v>2069</v>
      </c>
      <c r="P10">
        <v>9</v>
      </c>
    </row>
    <row r="11" spans="1:16" x14ac:dyDescent="0.3">
      <c r="A11">
        <v>965</v>
      </c>
      <c r="C11">
        <v>7</v>
      </c>
      <c r="F11">
        <v>328</v>
      </c>
      <c r="G11">
        <v>2</v>
      </c>
      <c r="I11">
        <v>375</v>
      </c>
      <c r="J11">
        <v>2</v>
      </c>
      <c r="L11">
        <v>419</v>
      </c>
      <c r="M11">
        <v>2</v>
      </c>
      <c r="O11">
        <v>457</v>
      </c>
      <c r="P11">
        <v>2</v>
      </c>
    </row>
    <row r="12" spans="1:16" x14ac:dyDescent="0.3">
      <c r="A12">
        <v>1247</v>
      </c>
      <c r="C12">
        <v>9</v>
      </c>
      <c r="F12">
        <v>659</v>
      </c>
      <c r="G12">
        <v>4</v>
      </c>
      <c r="I12">
        <v>752</v>
      </c>
      <c r="J12">
        <v>4</v>
      </c>
      <c r="L12">
        <v>839</v>
      </c>
      <c r="M12">
        <v>4</v>
      </c>
      <c r="O12">
        <v>916</v>
      </c>
      <c r="P12">
        <v>4</v>
      </c>
    </row>
    <row r="13" spans="1:16" x14ac:dyDescent="0.3">
      <c r="A13">
        <v>1532</v>
      </c>
      <c r="C13">
        <v>11</v>
      </c>
      <c r="F13">
        <v>992</v>
      </c>
      <c r="G13">
        <v>6</v>
      </c>
      <c r="I13">
        <v>1130</v>
      </c>
      <c r="J13">
        <v>6</v>
      </c>
      <c r="L13">
        <v>1260</v>
      </c>
      <c r="M13">
        <v>6</v>
      </c>
      <c r="O13">
        <v>1376</v>
      </c>
      <c r="P13">
        <v>6</v>
      </c>
    </row>
    <row r="14" spans="1:16" x14ac:dyDescent="0.3">
      <c r="A14">
        <v>828</v>
      </c>
      <c r="C14">
        <v>6</v>
      </c>
      <c r="F14">
        <v>1324</v>
      </c>
      <c r="G14">
        <v>8</v>
      </c>
      <c r="I14">
        <v>1509</v>
      </c>
      <c r="J14">
        <v>8</v>
      </c>
      <c r="L14">
        <v>1685</v>
      </c>
      <c r="M14">
        <v>8</v>
      </c>
      <c r="O14">
        <v>1837</v>
      </c>
      <c r="P14">
        <v>8</v>
      </c>
    </row>
    <row r="15" spans="1:16" x14ac:dyDescent="0.3">
      <c r="A15">
        <v>1105</v>
      </c>
      <c r="C15">
        <v>8</v>
      </c>
      <c r="F15">
        <v>1662</v>
      </c>
      <c r="G15">
        <v>10</v>
      </c>
      <c r="I15">
        <v>1893</v>
      </c>
      <c r="J15">
        <v>10</v>
      </c>
      <c r="L15">
        <v>2110</v>
      </c>
      <c r="M15">
        <v>10</v>
      </c>
      <c r="O15">
        <v>2301</v>
      </c>
      <c r="P15">
        <v>10</v>
      </c>
    </row>
    <row r="16" spans="1:16" x14ac:dyDescent="0.3">
      <c r="A16">
        <v>1387</v>
      </c>
      <c r="C16">
        <v>10</v>
      </c>
    </row>
    <row r="17" spans="1:15" x14ac:dyDescent="0.3">
      <c r="F17" t="s">
        <v>5</v>
      </c>
      <c r="I17" t="s">
        <v>4</v>
      </c>
      <c r="L17" t="s">
        <v>8</v>
      </c>
      <c r="O17" t="s">
        <v>7</v>
      </c>
    </row>
    <row r="18" spans="1:15" x14ac:dyDescent="0.3">
      <c r="B18" t="s">
        <v>2</v>
      </c>
    </row>
    <row r="21" spans="1:15" x14ac:dyDescent="0.3">
      <c r="A21" t="s">
        <v>9</v>
      </c>
    </row>
    <row r="22" spans="1:15" x14ac:dyDescent="0.3">
      <c r="B22" t="s">
        <v>11</v>
      </c>
      <c r="C22" t="s">
        <v>10</v>
      </c>
    </row>
    <row r="23" spans="1:15" x14ac:dyDescent="0.3">
      <c r="A23">
        <v>228</v>
      </c>
      <c r="B23">
        <v>0.8</v>
      </c>
      <c r="C23">
        <v>16</v>
      </c>
      <c r="D23">
        <v>20</v>
      </c>
      <c r="E23">
        <f>B23/D23</f>
        <v>0.04</v>
      </c>
    </row>
    <row r="24" spans="1:15" x14ac:dyDescent="0.3">
      <c r="A24">
        <v>228.1</v>
      </c>
      <c r="B24">
        <v>1.6</v>
      </c>
      <c r="C24">
        <v>32</v>
      </c>
      <c r="D24">
        <v>20</v>
      </c>
      <c r="E24">
        <f t="shared" ref="E24:E32" si="0">B24/D24</f>
        <v>0.08</v>
      </c>
    </row>
    <row r="25" spans="1:15" x14ac:dyDescent="0.3">
      <c r="A25">
        <v>228.2</v>
      </c>
      <c r="B25">
        <v>2.4</v>
      </c>
      <c r="C25">
        <v>48</v>
      </c>
      <c r="D25">
        <v>20</v>
      </c>
      <c r="E25">
        <f t="shared" si="0"/>
        <v>0.12</v>
      </c>
    </row>
    <row r="26" spans="1:15" x14ac:dyDescent="0.3">
      <c r="A26">
        <v>228.3</v>
      </c>
      <c r="B26">
        <v>2.8</v>
      </c>
      <c r="C26">
        <v>52</v>
      </c>
      <c r="D26">
        <v>20</v>
      </c>
      <c r="E26">
        <f t="shared" si="0"/>
        <v>0.13999999999999999</v>
      </c>
    </row>
    <row r="27" spans="1:15" x14ac:dyDescent="0.3">
      <c r="A27">
        <v>228.4</v>
      </c>
      <c r="B27">
        <v>1.4</v>
      </c>
      <c r="C27">
        <v>28</v>
      </c>
      <c r="D27">
        <v>20</v>
      </c>
      <c r="E27">
        <f t="shared" si="0"/>
        <v>6.9999999999999993E-2</v>
      </c>
    </row>
    <row r="28" spans="1:15" x14ac:dyDescent="0.3">
      <c r="A28">
        <v>228.5</v>
      </c>
      <c r="B28">
        <v>1</v>
      </c>
      <c r="C28">
        <v>20</v>
      </c>
      <c r="D28">
        <v>20</v>
      </c>
      <c r="E28">
        <f t="shared" si="0"/>
        <v>0.05</v>
      </c>
    </row>
    <row r="29" spans="1:15" x14ac:dyDescent="0.3">
      <c r="A29">
        <v>228.15</v>
      </c>
      <c r="B29">
        <v>1.6</v>
      </c>
      <c r="D29">
        <v>20</v>
      </c>
      <c r="E29">
        <f t="shared" si="0"/>
        <v>0.08</v>
      </c>
    </row>
    <row r="30" spans="1:15" x14ac:dyDescent="0.3">
      <c r="A30">
        <v>228.25</v>
      </c>
      <c r="B30">
        <v>2.8</v>
      </c>
      <c r="D30">
        <v>20</v>
      </c>
      <c r="E30">
        <f t="shared" si="0"/>
        <v>0.13999999999999999</v>
      </c>
    </row>
    <row r="31" spans="1:15" x14ac:dyDescent="0.3">
      <c r="A31">
        <v>228.35</v>
      </c>
      <c r="B31">
        <v>3.8</v>
      </c>
      <c r="C31">
        <v>19</v>
      </c>
      <c r="D31">
        <v>5</v>
      </c>
      <c r="E31">
        <f t="shared" si="0"/>
        <v>0.76</v>
      </c>
    </row>
    <row r="32" spans="1:15" x14ac:dyDescent="0.3">
      <c r="A32">
        <v>228.3</v>
      </c>
      <c r="B32">
        <v>2</v>
      </c>
      <c r="C32">
        <v>20</v>
      </c>
      <c r="D32">
        <v>10</v>
      </c>
      <c r="E32">
        <f t="shared" si="0"/>
        <v>0.2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B27A-F6B9-4056-8158-24AB8D00BF55}">
  <dimension ref="A1:X27"/>
  <sheetViews>
    <sheetView tabSelected="1" topLeftCell="Q1" workbookViewId="0">
      <selection activeCell="V7" sqref="V7"/>
    </sheetView>
  </sheetViews>
  <sheetFormatPr defaultRowHeight="14.4" x14ac:dyDescent="0.3"/>
  <sheetData>
    <row r="1" spans="1:24" x14ac:dyDescent="0.3">
      <c r="A1" s="1">
        <v>1</v>
      </c>
      <c r="B1" s="1">
        <v>137.80000000000001</v>
      </c>
      <c r="C1" s="1">
        <v>136</v>
      </c>
      <c r="E1" s="1">
        <v>1</v>
      </c>
      <c r="F1" s="1">
        <v>165.9</v>
      </c>
      <c r="G1" s="1">
        <v>163.69999999999999</v>
      </c>
      <c r="I1" s="1">
        <v>1</v>
      </c>
      <c r="J1" s="1">
        <v>189.9</v>
      </c>
      <c r="K1" s="1">
        <v>187</v>
      </c>
      <c r="M1" s="1">
        <v>1</v>
      </c>
      <c r="N1" s="1">
        <v>208.1</v>
      </c>
      <c r="O1" s="1">
        <v>209</v>
      </c>
      <c r="Q1" s="1">
        <v>1</v>
      </c>
      <c r="R1" s="1">
        <v>227.5</v>
      </c>
      <c r="S1" s="1">
        <v>228.6</v>
      </c>
      <c r="U1" s="1">
        <v>138.1</v>
      </c>
      <c r="V1" s="1">
        <v>10.8</v>
      </c>
      <c r="W1">
        <f>V1/(U1^2)*10^6</f>
        <v>566.28674768412327</v>
      </c>
      <c r="X1">
        <f>($U$7-W1)^2</f>
        <v>2.602583034681559</v>
      </c>
    </row>
    <row r="2" spans="1:24" x14ac:dyDescent="0.3">
      <c r="A2" s="1">
        <v>3</v>
      </c>
      <c r="B2" s="1">
        <v>413.4</v>
      </c>
      <c r="C2" s="1">
        <v>410</v>
      </c>
      <c r="E2" s="1">
        <v>3</v>
      </c>
      <c r="F2" s="1">
        <v>497.7</v>
      </c>
      <c r="G2" s="1">
        <v>493</v>
      </c>
      <c r="I2" s="1">
        <v>3</v>
      </c>
      <c r="J2" s="1">
        <v>569.70000000000005</v>
      </c>
      <c r="K2" s="1">
        <v>563</v>
      </c>
      <c r="M2" s="1">
        <v>3</v>
      </c>
      <c r="N2" s="1">
        <v>624.29999999999995</v>
      </c>
      <c r="O2" s="1">
        <v>630</v>
      </c>
      <c r="Q2" s="1">
        <v>3</v>
      </c>
      <c r="R2" s="1">
        <v>682.5</v>
      </c>
      <c r="S2" s="1">
        <v>687</v>
      </c>
      <c r="U2" s="1">
        <v>165.9</v>
      </c>
      <c r="V2" s="1">
        <v>15.64</v>
      </c>
      <c r="W2">
        <f t="shared" ref="W2:W5" si="0">V2/(U2^2)*10^6</f>
        <v>568.25593026293461</v>
      </c>
      <c r="X2">
        <f t="shared" ref="X2:X5" si="1">($U$7-W2)^2</f>
        <v>0.12668635207271828</v>
      </c>
    </row>
    <row r="3" spans="1:24" x14ac:dyDescent="0.3">
      <c r="A3" s="1">
        <v>5</v>
      </c>
      <c r="B3" s="1">
        <v>689</v>
      </c>
      <c r="C3" s="1">
        <v>685</v>
      </c>
      <c r="E3" s="1">
        <v>5</v>
      </c>
      <c r="F3" s="1">
        <v>829.5</v>
      </c>
      <c r="G3" s="1">
        <v>824</v>
      </c>
      <c r="I3" s="1">
        <v>5</v>
      </c>
      <c r="J3" s="1">
        <v>949.5</v>
      </c>
      <c r="K3" s="1">
        <v>940</v>
      </c>
      <c r="M3" s="1">
        <v>5</v>
      </c>
      <c r="N3" s="1">
        <v>1040.5</v>
      </c>
      <c r="O3" s="1">
        <v>1051</v>
      </c>
      <c r="Q3" s="1">
        <v>5</v>
      </c>
      <c r="R3" s="1">
        <v>1137.5</v>
      </c>
      <c r="S3" s="1">
        <v>1146</v>
      </c>
      <c r="U3" s="1">
        <v>189.9</v>
      </c>
      <c r="V3" s="1">
        <v>20.5</v>
      </c>
      <c r="W3">
        <f t="shared" si="0"/>
        <v>568.46526302887719</v>
      </c>
      <c r="X3">
        <f t="shared" si="1"/>
        <v>0.31952229181543934</v>
      </c>
    </row>
    <row r="4" spans="1:24" x14ac:dyDescent="0.3">
      <c r="A4" s="1">
        <v>7</v>
      </c>
      <c r="B4" s="1">
        <v>964.6</v>
      </c>
      <c r="C4" s="1">
        <v>965</v>
      </c>
      <c r="E4" s="1">
        <v>7</v>
      </c>
      <c r="F4" s="1">
        <v>1161.3</v>
      </c>
      <c r="G4" s="1">
        <v>1157</v>
      </c>
      <c r="I4" s="1">
        <v>7</v>
      </c>
      <c r="J4" s="1">
        <v>1329.3</v>
      </c>
      <c r="K4" s="1">
        <v>1319</v>
      </c>
      <c r="M4" s="1">
        <v>7</v>
      </c>
      <c r="N4" s="1">
        <v>1456.7</v>
      </c>
      <c r="O4" s="1">
        <v>1474</v>
      </c>
      <c r="Q4" s="1">
        <v>7</v>
      </c>
      <c r="R4" s="1">
        <v>1592.5</v>
      </c>
      <c r="S4" s="1">
        <v>1607</v>
      </c>
      <c r="U4" s="1">
        <v>208.1</v>
      </c>
      <c r="V4" s="1">
        <v>24.6</v>
      </c>
      <c r="W4">
        <f t="shared" si="0"/>
        <v>568.05573227117691</v>
      </c>
      <c r="X4">
        <f t="shared" si="1"/>
        <v>2.4252540285924933E-2</v>
      </c>
    </row>
    <row r="5" spans="1:24" x14ac:dyDescent="0.3">
      <c r="A5" s="1">
        <v>9</v>
      </c>
      <c r="B5" s="1">
        <v>1240.2</v>
      </c>
      <c r="C5" s="1">
        <v>1247</v>
      </c>
      <c r="E5" s="1">
        <v>9</v>
      </c>
      <c r="F5" s="1">
        <v>1493.1</v>
      </c>
      <c r="G5" s="1">
        <v>1493</v>
      </c>
      <c r="I5" s="1">
        <v>9</v>
      </c>
      <c r="J5" s="1">
        <v>1709.1</v>
      </c>
      <c r="K5" s="1">
        <v>1702</v>
      </c>
      <c r="M5" s="1">
        <v>9</v>
      </c>
      <c r="N5" s="1">
        <v>1872.9</v>
      </c>
      <c r="O5" s="1">
        <v>1899</v>
      </c>
      <c r="Q5" s="1">
        <v>9</v>
      </c>
      <c r="R5" s="1">
        <v>2047.5</v>
      </c>
      <c r="S5" s="1">
        <v>2069</v>
      </c>
      <c r="U5" s="1">
        <v>227.54</v>
      </c>
      <c r="V5" s="1">
        <v>29.42</v>
      </c>
      <c r="W5">
        <f t="shared" si="0"/>
        <v>568.23392794758263</v>
      </c>
      <c r="X5">
        <f t="shared" si="1"/>
        <v>0.11150787417676207</v>
      </c>
    </row>
    <row r="6" spans="1:24" x14ac:dyDescent="0.3">
      <c r="A6" s="1">
        <v>2</v>
      </c>
      <c r="B6" s="1">
        <v>275.60000000000002</v>
      </c>
      <c r="C6" s="1">
        <v>272</v>
      </c>
      <c r="E6" s="1">
        <v>2</v>
      </c>
      <c r="F6" s="1">
        <v>331.8</v>
      </c>
      <c r="G6" s="1">
        <v>328</v>
      </c>
      <c r="I6" s="1">
        <v>2</v>
      </c>
      <c r="J6" s="1">
        <v>379.8</v>
      </c>
      <c r="K6" s="1">
        <v>375</v>
      </c>
      <c r="M6" s="1">
        <v>2</v>
      </c>
      <c r="N6" s="1">
        <v>416.2</v>
      </c>
      <c r="O6" s="1">
        <v>419</v>
      </c>
      <c r="Q6" s="1">
        <v>2</v>
      </c>
      <c r="R6" s="1">
        <v>455</v>
      </c>
      <c r="S6" s="1">
        <v>457</v>
      </c>
    </row>
    <row r="7" spans="1:24" x14ac:dyDescent="0.3">
      <c r="A7" s="1">
        <v>4</v>
      </c>
      <c r="B7" s="1">
        <v>551.20000000000005</v>
      </c>
      <c r="C7" s="1">
        <v>546</v>
      </c>
      <c r="E7" s="1">
        <v>4</v>
      </c>
      <c r="F7" s="1">
        <v>663.6</v>
      </c>
      <c r="G7" s="1">
        <v>659</v>
      </c>
      <c r="I7" s="1">
        <v>4</v>
      </c>
      <c r="J7" s="1">
        <v>759.6</v>
      </c>
      <c r="K7" s="1">
        <v>752</v>
      </c>
      <c r="M7" s="1">
        <v>4</v>
      </c>
      <c r="N7" s="1">
        <v>832.4</v>
      </c>
      <c r="O7" s="1">
        <v>839</v>
      </c>
      <c r="Q7" s="1">
        <v>4</v>
      </c>
      <c r="R7" s="1">
        <v>910</v>
      </c>
      <c r="S7" s="1">
        <v>916</v>
      </c>
      <c r="U7" s="1">
        <v>567.9</v>
      </c>
      <c r="V7">
        <f>SQRT(0.64/5)</f>
        <v>0.35777087639996635</v>
      </c>
    </row>
    <row r="8" spans="1:24" x14ac:dyDescent="0.3">
      <c r="A8" s="1">
        <v>6</v>
      </c>
      <c r="B8" s="1">
        <v>826.8</v>
      </c>
      <c r="C8" s="1">
        <v>828</v>
      </c>
      <c r="E8" s="1">
        <v>6</v>
      </c>
      <c r="F8" s="1">
        <v>995.4</v>
      </c>
      <c r="G8" s="1">
        <v>992</v>
      </c>
      <c r="I8" s="1">
        <v>6</v>
      </c>
      <c r="J8" s="1">
        <v>1139.4000000000001</v>
      </c>
      <c r="K8" s="1">
        <v>1130</v>
      </c>
      <c r="M8" s="1">
        <v>6</v>
      </c>
      <c r="N8" s="1">
        <v>1248.5999999999999</v>
      </c>
      <c r="O8" s="1">
        <v>1260</v>
      </c>
      <c r="Q8" s="1">
        <v>6</v>
      </c>
      <c r="R8" s="1">
        <v>1365</v>
      </c>
      <c r="S8" s="1">
        <v>1376</v>
      </c>
    </row>
    <row r="9" spans="1:24" x14ac:dyDescent="0.3">
      <c r="A9" s="1">
        <v>8</v>
      </c>
      <c r="B9" s="1">
        <v>1102.4000000000001</v>
      </c>
      <c r="C9" s="1">
        <v>1105</v>
      </c>
      <c r="E9" s="1">
        <v>8</v>
      </c>
      <c r="F9" s="1">
        <v>1327.2</v>
      </c>
      <c r="G9" s="1">
        <v>1324</v>
      </c>
      <c r="I9" s="1">
        <v>8</v>
      </c>
      <c r="J9" s="1">
        <v>1519.2</v>
      </c>
      <c r="K9" s="1">
        <v>1509</v>
      </c>
      <c r="M9" s="1">
        <v>8</v>
      </c>
      <c r="N9" s="1">
        <v>1664.8</v>
      </c>
      <c r="O9" s="1">
        <v>1685</v>
      </c>
      <c r="Q9" s="1">
        <v>8</v>
      </c>
      <c r="R9" s="1">
        <v>1820</v>
      </c>
      <c r="S9" s="1">
        <v>1837</v>
      </c>
    </row>
    <row r="10" spans="1:24" x14ac:dyDescent="0.3">
      <c r="A10" s="1">
        <v>10</v>
      </c>
      <c r="B10" s="1">
        <v>1378</v>
      </c>
      <c r="C10" s="1">
        <v>1387</v>
      </c>
      <c r="E10" s="1">
        <v>10</v>
      </c>
      <c r="F10" s="1">
        <v>1659</v>
      </c>
      <c r="G10" s="1">
        <v>1662</v>
      </c>
      <c r="I10" s="1">
        <v>10</v>
      </c>
      <c r="J10" s="1">
        <v>1899</v>
      </c>
      <c r="K10" s="1">
        <v>1893</v>
      </c>
      <c r="M10" s="1">
        <v>10</v>
      </c>
      <c r="N10" s="1">
        <v>2081</v>
      </c>
      <c r="O10" s="1">
        <v>2110</v>
      </c>
      <c r="Q10" s="1">
        <v>10</v>
      </c>
      <c r="R10" s="1">
        <v>2275</v>
      </c>
      <c r="S10" s="1">
        <v>2301</v>
      </c>
    </row>
    <row r="11" spans="1:24" x14ac:dyDescent="0.3">
      <c r="A11" s="1"/>
      <c r="B11" s="1"/>
      <c r="C11" s="1"/>
      <c r="E11" s="1"/>
      <c r="F11" s="1"/>
      <c r="G11" s="1"/>
      <c r="I11" s="1"/>
      <c r="J11" s="1"/>
      <c r="K11" s="1"/>
      <c r="M11" s="1"/>
      <c r="N11" s="1"/>
      <c r="O11" s="1"/>
      <c r="Q11" s="1"/>
      <c r="R11" s="1"/>
      <c r="S11" s="1"/>
    </row>
    <row r="12" spans="1:24" x14ac:dyDescent="0.3">
      <c r="C12">
        <f>C1/A1</f>
        <v>136</v>
      </c>
      <c r="D12">
        <f>ABS($C$23-C12)^2</f>
        <v>1.960000000000016</v>
      </c>
      <c r="G12">
        <f>G1/E1</f>
        <v>163.69999999999999</v>
      </c>
      <c r="K12">
        <f>K1/I1</f>
        <v>187</v>
      </c>
      <c r="O12">
        <f>O1/M1</f>
        <v>209</v>
      </c>
      <c r="S12">
        <f>S1/Q1</f>
        <v>228.6</v>
      </c>
    </row>
    <row r="13" spans="1:24" x14ac:dyDescent="0.3">
      <c r="C13">
        <f t="shared" ref="C13:C21" si="2">C2/A2</f>
        <v>136.66666666666666</v>
      </c>
      <c r="D13">
        <f t="shared" ref="D13:D21" si="3">ABS($C$23-C13)^2</f>
        <v>0.5377777777778</v>
      </c>
      <c r="G13">
        <f t="shared" ref="G13:G21" si="4">G2/E2</f>
        <v>164.33333333333334</v>
      </c>
      <c r="K13">
        <f t="shared" ref="K13:K21" si="5">K2/I2</f>
        <v>187.66666666666666</v>
      </c>
      <c r="O13">
        <f t="shared" ref="O13:O21" si="6">O2/M2</f>
        <v>210</v>
      </c>
      <c r="S13">
        <f t="shared" ref="S13:S21" si="7">S2/Q2</f>
        <v>229</v>
      </c>
    </row>
    <row r="14" spans="1:24" x14ac:dyDescent="0.3">
      <c r="C14">
        <f t="shared" si="2"/>
        <v>137</v>
      </c>
      <c r="D14">
        <f t="shared" si="3"/>
        <v>0.16000000000000456</v>
      </c>
      <c r="G14">
        <f t="shared" si="4"/>
        <v>164.8</v>
      </c>
      <c r="K14">
        <f t="shared" si="5"/>
        <v>188</v>
      </c>
      <c r="O14">
        <f t="shared" si="6"/>
        <v>210.2</v>
      </c>
      <c r="S14">
        <f t="shared" si="7"/>
        <v>229.2</v>
      </c>
    </row>
    <row r="15" spans="1:24" x14ac:dyDescent="0.3">
      <c r="C15">
        <f t="shared" si="2"/>
        <v>137.85714285714286</v>
      </c>
      <c r="D15">
        <f t="shared" si="3"/>
        <v>0.2089795918367332</v>
      </c>
      <c r="G15">
        <f t="shared" si="4"/>
        <v>165.28571428571428</v>
      </c>
      <c r="K15">
        <f t="shared" si="5"/>
        <v>188.42857142857142</v>
      </c>
      <c r="O15">
        <f t="shared" si="6"/>
        <v>210.57142857142858</v>
      </c>
      <c r="S15">
        <f t="shared" si="7"/>
        <v>229.57142857142858</v>
      </c>
    </row>
    <row r="16" spans="1:24" x14ac:dyDescent="0.3">
      <c r="C16">
        <f t="shared" si="2"/>
        <v>138.55555555555554</v>
      </c>
      <c r="D16">
        <f t="shared" si="3"/>
        <v>1.3353086419752662</v>
      </c>
      <c r="G16">
        <f t="shared" si="4"/>
        <v>165.88888888888889</v>
      </c>
      <c r="K16">
        <f t="shared" si="5"/>
        <v>189.11111111111111</v>
      </c>
      <c r="O16">
        <f t="shared" si="6"/>
        <v>211</v>
      </c>
      <c r="S16">
        <f t="shared" si="7"/>
        <v>229.88888888888889</v>
      </c>
    </row>
    <row r="17" spans="2:19" x14ac:dyDescent="0.3">
      <c r="C17">
        <f t="shared" si="2"/>
        <v>136</v>
      </c>
      <c r="D17">
        <f t="shared" si="3"/>
        <v>1.960000000000016</v>
      </c>
      <c r="G17">
        <f t="shared" si="4"/>
        <v>164</v>
      </c>
      <c r="K17">
        <f t="shared" si="5"/>
        <v>187.5</v>
      </c>
      <c r="O17">
        <f t="shared" si="6"/>
        <v>209.5</v>
      </c>
      <c r="S17">
        <f t="shared" si="7"/>
        <v>228.5</v>
      </c>
    </row>
    <row r="18" spans="2:19" x14ac:dyDescent="0.3">
      <c r="C18">
        <f t="shared" si="2"/>
        <v>136.5</v>
      </c>
      <c r="D18">
        <f t="shared" si="3"/>
        <v>0.81000000000001027</v>
      </c>
      <c r="G18">
        <f t="shared" si="4"/>
        <v>164.75</v>
      </c>
      <c r="K18">
        <f t="shared" si="5"/>
        <v>188</v>
      </c>
      <c r="O18">
        <f t="shared" si="6"/>
        <v>209.75</v>
      </c>
      <c r="S18">
        <f t="shared" si="7"/>
        <v>229</v>
      </c>
    </row>
    <row r="19" spans="2:19" x14ac:dyDescent="0.3">
      <c r="C19">
        <f t="shared" si="2"/>
        <v>138</v>
      </c>
      <c r="D19">
        <f t="shared" si="3"/>
        <v>0.35999999999999316</v>
      </c>
      <c r="G19">
        <f t="shared" si="4"/>
        <v>165.33333333333334</v>
      </c>
      <c r="K19">
        <f t="shared" si="5"/>
        <v>188.33333333333334</v>
      </c>
      <c r="O19">
        <f t="shared" si="6"/>
        <v>210</v>
      </c>
      <c r="S19">
        <f t="shared" si="7"/>
        <v>229.33333333333334</v>
      </c>
    </row>
    <row r="20" spans="2:19" x14ac:dyDescent="0.3">
      <c r="C20">
        <f t="shared" si="2"/>
        <v>138.125</v>
      </c>
      <c r="D20">
        <f t="shared" si="3"/>
        <v>0.52562499999999179</v>
      </c>
      <c r="G20">
        <f t="shared" si="4"/>
        <v>165.5</v>
      </c>
      <c r="K20">
        <f t="shared" si="5"/>
        <v>188.625</v>
      </c>
      <c r="O20">
        <f t="shared" si="6"/>
        <v>210.625</v>
      </c>
      <c r="S20">
        <f t="shared" si="7"/>
        <v>229.625</v>
      </c>
    </row>
    <row r="21" spans="2:19" x14ac:dyDescent="0.3">
      <c r="C21">
        <f t="shared" si="2"/>
        <v>138.69999999999999</v>
      </c>
      <c r="D21">
        <f t="shared" si="3"/>
        <v>1.6899999999999558</v>
      </c>
      <c r="G21">
        <f t="shared" si="4"/>
        <v>166.2</v>
      </c>
      <c r="K21">
        <f t="shared" si="5"/>
        <v>189.3</v>
      </c>
      <c r="O21">
        <f t="shared" si="6"/>
        <v>211</v>
      </c>
      <c r="S21">
        <f t="shared" si="7"/>
        <v>230.1</v>
      </c>
    </row>
    <row r="23" spans="2:19" x14ac:dyDescent="0.3">
      <c r="B23" t="s">
        <v>12</v>
      </c>
      <c r="C23">
        <v>137.4</v>
      </c>
      <c r="G23">
        <v>164.9</v>
      </c>
      <c r="K23">
        <v>188.2</v>
      </c>
      <c r="O23">
        <v>210.2</v>
      </c>
      <c r="S23">
        <v>229.3</v>
      </c>
    </row>
    <row r="24" spans="2:19" x14ac:dyDescent="0.3">
      <c r="B24" t="s">
        <v>13</v>
      </c>
      <c r="C24">
        <f>SQRT(9.55/10)</f>
        <v>0.97724101428460319</v>
      </c>
    </row>
    <row r="25" spans="2:19" x14ac:dyDescent="0.3">
      <c r="B25" t="s">
        <v>14</v>
      </c>
      <c r="C25">
        <f>C24/SQRT(10)</f>
        <v>0.30903074280724885</v>
      </c>
    </row>
    <row r="27" spans="2:19" x14ac:dyDescent="0.3">
      <c r="C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Хмельницкий</dc:creator>
  <cp:lastModifiedBy>Антон Хмельницкий</cp:lastModifiedBy>
  <dcterms:created xsi:type="dcterms:W3CDTF">2023-10-17T06:48:03Z</dcterms:created>
  <dcterms:modified xsi:type="dcterms:W3CDTF">2023-10-23T16:22:36Z</dcterms:modified>
</cp:coreProperties>
</file>