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c593ddb4862a74c/Рабочий стол/"/>
    </mc:Choice>
  </mc:AlternateContent>
  <xr:revisionPtr revIDLastSave="3" documentId="11_F25DC773A252ABDACC1048B6D9DE47CE5ADE58FA" xr6:coauthVersionLast="47" xr6:coauthVersionMax="47" xr10:uidLastSave="{EA5EBCE6-FB8E-43A7-BF13-C08246BA4B46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7" i="1"/>
  <c r="F108" i="1"/>
  <c r="F109" i="1"/>
  <c r="F110" i="1"/>
  <c r="F104" i="1"/>
  <c r="B104" i="1"/>
  <c r="G105" i="1"/>
  <c r="G106" i="1"/>
  <c r="G107" i="1"/>
  <c r="G108" i="1"/>
  <c r="G109" i="1"/>
  <c r="G110" i="1"/>
  <c r="G104" i="1"/>
  <c r="F73" i="1"/>
  <c r="F74" i="1"/>
  <c r="F75" i="1"/>
  <c r="F76" i="1"/>
  <c r="F77" i="1"/>
  <c r="F78" i="1"/>
  <c r="F79" i="1"/>
  <c r="F80" i="1"/>
  <c r="F81" i="1"/>
  <c r="F72" i="1"/>
  <c r="AD43" i="1"/>
  <c r="AD44" i="1"/>
  <c r="AD45" i="1"/>
  <c r="AD42" i="1"/>
  <c r="AA43" i="1"/>
  <c r="AA44" i="1"/>
  <c r="AA45" i="1"/>
  <c r="AA42" i="1"/>
  <c r="Z43" i="1"/>
  <c r="Z44" i="1"/>
  <c r="Z45" i="1"/>
  <c r="Z42" i="1"/>
  <c r="AQ4" i="1"/>
  <c r="AQ5" i="1"/>
  <c r="AQ6" i="1"/>
  <c r="AQ7" i="1"/>
  <c r="AQ8" i="1"/>
  <c r="AQ9" i="1"/>
  <c r="AQ10" i="1"/>
  <c r="D48" i="1"/>
  <c r="D46" i="1"/>
  <c r="E48" i="1"/>
  <c r="F48" i="1"/>
  <c r="G48" i="1"/>
  <c r="H48" i="1"/>
  <c r="I48" i="1"/>
  <c r="J48" i="1"/>
  <c r="K48" i="1"/>
  <c r="E47" i="1"/>
  <c r="F47" i="1"/>
  <c r="G47" i="1"/>
  <c r="H47" i="1"/>
  <c r="I47" i="1"/>
  <c r="J47" i="1"/>
  <c r="K47" i="1"/>
  <c r="D47" i="1"/>
  <c r="H46" i="1"/>
  <c r="E46" i="1"/>
  <c r="F46" i="1"/>
  <c r="G46" i="1"/>
  <c r="I46" i="1"/>
  <c r="J46" i="1"/>
  <c r="K46" i="1"/>
  <c r="D45" i="1"/>
  <c r="F39" i="1"/>
  <c r="G39" i="1"/>
  <c r="H39" i="1"/>
  <c r="I39" i="1"/>
  <c r="J39" i="1"/>
  <c r="K39" i="1"/>
  <c r="E39" i="1"/>
  <c r="E37" i="1"/>
  <c r="F37" i="1"/>
  <c r="G37" i="1"/>
  <c r="H37" i="1"/>
  <c r="I37" i="1"/>
  <c r="J37" i="1"/>
  <c r="K37" i="1"/>
  <c r="D37" i="1"/>
  <c r="D43" i="1"/>
  <c r="AA5" i="1"/>
  <c r="AA6" i="1"/>
  <c r="AA7" i="1"/>
  <c r="AA8" i="1"/>
  <c r="AA9" i="1"/>
  <c r="AA4" i="1"/>
  <c r="H40" i="1" l="1"/>
  <c r="F40" i="1"/>
  <c r="G40" i="1"/>
  <c r="I40" i="1"/>
  <c r="J40" i="1"/>
  <c r="K40" i="1"/>
  <c r="E40" i="1"/>
</calcChain>
</file>

<file path=xl/sharedStrings.xml><?xml version="1.0" encoding="utf-8"?>
<sst xmlns="http://schemas.openxmlformats.org/spreadsheetml/2006/main" count="41" uniqueCount="35">
  <si>
    <t>(вообще 10, но между нулевой и первой получается 5)</t>
  </si>
  <si>
    <t>T, мкс</t>
  </si>
  <si>
    <t>A</t>
  </si>
  <si>
    <t>n</t>
  </si>
  <si>
    <t>an/a1, теор</t>
  </si>
  <si>
    <t>an/a1, эксп</t>
  </si>
  <si>
    <t>νnтеор, кГц</t>
  </si>
  <si>
    <t>νnэксп, кГц</t>
  </si>
  <si>
    <t>ν0, кГц</t>
  </si>
  <si>
    <t>tay, мкс</t>
  </si>
  <si>
    <t>T, c</t>
  </si>
  <si>
    <t>anэксп, усл.ед</t>
  </si>
  <si>
    <t>tau/T</t>
  </si>
  <si>
    <t>pi * vn * tau</t>
  </si>
  <si>
    <t>sin ^</t>
  </si>
  <si>
    <t>res</t>
  </si>
  <si>
    <t>1/tay, мкс^(-1)</t>
  </si>
  <si>
    <t>Δv, кГц</t>
  </si>
  <si>
    <t>1/T, с^(-1)</t>
  </si>
  <si>
    <t>δv, кГц</t>
  </si>
  <si>
    <t>ББББ</t>
  </si>
  <si>
    <t>N</t>
  </si>
  <si>
    <t>T, мс</t>
  </si>
  <si>
    <t>V0, кГц</t>
  </si>
  <si>
    <t>1/T, мс^(-1)</t>
  </si>
  <si>
    <t>GGGg</t>
  </si>
  <si>
    <t>m, %</t>
  </si>
  <si>
    <t>aбок</t>
  </si>
  <si>
    <t>aосн</t>
  </si>
  <si>
    <t>aбок/aосн</t>
  </si>
  <si>
    <t>anФ</t>
  </si>
  <si>
    <t>an</t>
  </si>
  <si>
    <t>anФ/an</t>
  </si>
  <si>
    <t>v0, Гц</t>
  </si>
  <si>
    <t>vn, кГц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</si>
</sst>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l-GR" baseline="0"/>
              <a:t>Δ</a:t>
            </a:r>
            <a:r>
              <a:rPr lang="en-US" baseline="0"/>
              <a:t>v</a:t>
            </a:r>
            <a:r>
              <a:rPr lang="ru-RU" baseline="0"/>
              <a:t> от </a:t>
            </a:r>
            <a:r>
              <a:rPr lang="en-US" baseline="0"/>
              <a:t>1/tay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Δv, кГц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Sheet1!$AA$4:$AA$9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0.01</c:v>
                </c:pt>
                <c:pt idx="4" formatCode="0.000">
                  <c:v>6.6666666666666671E-3</c:v>
                </c:pt>
                <c:pt idx="5">
                  <c:v>5.0000000000000001E-3</c:v>
                </c:pt>
              </c:numCache>
            </c:numRef>
          </c:xVal>
          <c:yVal>
            <c:numRef>
              <c:f>Sheet1!$AB$4:$AB$9</c:f>
              <c:numCache>
                <c:formatCode>General</c:formatCode>
                <c:ptCount val="6"/>
                <c:pt idx="0">
                  <c:v>20</c:v>
                </c:pt>
                <c:pt idx="1">
                  <c:v>48</c:v>
                </c:pt>
                <c:pt idx="2">
                  <c:v>24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5-4CD5-90B3-989B4BBD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42831"/>
        <c:axId val="562140751"/>
      </c:scatterChart>
      <c:valAx>
        <c:axId val="56214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1/tay,</a:t>
                </a:r>
                <a:r>
                  <a:rPr lang="en-US" baseline="0"/>
                  <a:t> </a:t>
                </a:r>
                <a:r>
                  <a:rPr lang="ru-RU" baseline="0"/>
                  <a:t>мкс</a:t>
                </a:r>
                <a:r>
                  <a:rPr lang="en-US" baseline="0"/>
                  <a:t>^(-1)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0751"/>
        <c:crosses val="autoZero"/>
        <c:crossBetween val="midCat"/>
      </c:valAx>
      <c:valAx>
        <c:axId val="5621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v, </a:t>
                </a:r>
                <a:r>
                  <a:rPr lang="ru-RU"/>
                  <a:t>кГц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График зависимости </a:t>
            </a:r>
            <a:r>
              <a:rPr lang="el-GR" sz="1200" b="0" i="0" u="none" strike="noStrike" baseline="0">
                <a:effectLst/>
              </a:rPr>
              <a:t>δ</a:t>
            </a:r>
            <a:r>
              <a:rPr lang="en-US" sz="1200" b="0" i="0" u="none" strike="noStrike" baseline="0">
                <a:effectLst/>
              </a:rPr>
              <a:t>v </a:t>
            </a:r>
            <a:r>
              <a:rPr lang="ru-RU" sz="1200" b="0" i="0" baseline="0">
                <a:effectLst/>
              </a:rPr>
              <a:t>от </a:t>
            </a:r>
            <a:r>
              <a:rPr lang="en-US" sz="1200" b="0" i="0" baseline="0">
                <a:effectLst/>
              </a:rPr>
              <a:t>1/tay</a:t>
            </a:r>
            <a:r>
              <a:rPr lang="ru-RU" sz="1200" b="0" i="0" baseline="0">
                <a:effectLst/>
              </a:rPr>
              <a:t> </a:t>
            </a:r>
            <a:endParaRPr lang="ru-RU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Sheet1!$AR$3</c:f>
              <c:strCache>
                <c:ptCount val="1"/>
                <c:pt idx="0">
                  <c:v>δv, кГц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Sheet1!$AQ$4:$AQ$10</c:f>
              <c:numCache>
                <c:formatCode>General</c:formatCode>
                <c:ptCount val="7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 formatCode="0.0">
                  <c:v>333.33333333333331</c:v>
                </c:pt>
                <c:pt idx="5">
                  <c:v>250</c:v>
                </c:pt>
                <c:pt idx="6">
                  <c:v>200</c:v>
                </c:pt>
              </c:numCache>
            </c:numRef>
          </c:xVal>
          <c:yVal>
            <c:numRef>
              <c:f>Sheet1!$AR$4:$AR$10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A-4D89-A2CF-8502D518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46239"/>
        <c:axId val="697347487"/>
      </c:scatterChart>
      <c:valAx>
        <c:axId val="69734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1/T, </a:t>
                </a:r>
                <a:r>
                  <a:rPr lang="ru-RU" sz="1000" b="0" i="0" u="none" strike="noStrike" baseline="0">
                    <a:effectLst/>
                  </a:rPr>
                  <a:t>с</a:t>
                </a:r>
                <a:r>
                  <a:rPr lang="en-US" sz="1000" b="0" i="0" u="none" strike="noStrike" baseline="0">
                    <a:effectLst/>
                  </a:rPr>
                  <a:t>^(-1)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347487"/>
        <c:crosses val="autoZero"/>
        <c:crossBetween val="midCat"/>
      </c:valAx>
      <c:valAx>
        <c:axId val="6973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v , </a:t>
                </a:r>
                <a:r>
                  <a:rPr lang="ru-RU" sz="1000" b="0" i="0" u="none" strike="noStrike" baseline="0">
                    <a:effectLst/>
                  </a:rPr>
                  <a:t>кГц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34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l-GR" baseline="0"/>
              <a:t>Δ</a:t>
            </a:r>
            <a:r>
              <a:rPr lang="en-US" baseline="0"/>
              <a:t>v</a:t>
            </a:r>
            <a:r>
              <a:rPr lang="ru-RU" baseline="0"/>
              <a:t> от </a:t>
            </a:r>
            <a:r>
              <a:rPr lang="en-US" baseline="0"/>
              <a:t>1/tay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Δv, кГц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Sheet1!$AA$42:$AA$47</c:f>
              <c:numCache>
                <c:formatCode>General</c:formatCode>
                <c:ptCount val="6"/>
                <c:pt idx="0">
                  <c:v>0.02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0.01</c:v>
                </c:pt>
              </c:numCache>
            </c:numRef>
          </c:xVal>
          <c:yVal>
            <c:numRef>
              <c:f>Sheet1!$AB$42:$AB$47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E-4537-B18B-E86DE8FB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42831"/>
        <c:axId val="562140751"/>
      </c:scatterChart>
      <c:valAx>
        <c:axId val="56214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1/tay,</a:t>
                </a:r>
                <a:r>
                  <a:rPr lang="en-US" baseline="0"/>
                  <a:t> </a:t>
                </a:r>
                <a:r>
                  <a:rPr lang="ru-RU" baseline="0"/>
                  <a:t>мкс</a:t>
                </a:r>
                <a:r>
                  <a:rPr lang="en-US" baseline="0"/>
                  <a:t>^(-1)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0751"/>
        <c:crosses val="autoZero"/>
        <c:crossBetween val="midCat"/>
      </c:valAx>
      <c:valAx>
        <c:axId val="5621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v, </a:t>
                </a:r>
                <a:r>
                  <a:rPr lang="ru-RU"/>
                  <a:t>кГц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14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График зависимости </a:t>
            </a:r>
            <a:r>
              <a:rPr lang="el-GR" sz="1200" b="0" i="0" u="none" strike="noStrike" baseline="0">
                <a:effectLst/>
              </a:rPr>
              <a:t>δ</a:t>
            </a:r>
            <a:r>
              <a:rPr lang="en-US" sz="1200" b="0" i="0" u="none" strike="noStrike" baseline="0">
                <a:effectLst/>
              </a:rPr>
              <a:t>v </a:t>
            </a:r>
            <a:r>
              <a:rPr lang="ru-RU" sz="1200" b="0" i="0" baseline="0">
                <a:effectLst/>
              </a:rPr>
              <a:t>от </a:t>
            </a:r>
            <a:r>
              <a:rPr lang="en-US" sz="1200" b="0" i="0" baseline="0">
                <a:effectLst/>
              </a:rPr>
              <a:t>1/tay</a:t>
            </a:r>
            <a:r>
              <a:rPr lang="ru-RU" sz="1200" b="0" i="0" baseline="0">
                <a:effectLst/>
              </a:rPr>
              <a:t> </a:t>
            </a:r>
            <a:endParaRPr lang="ru-RU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Sheet1!$AD$42:$AD$45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Sheet1!$AE$42:$AE$45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1-4C50-9890-678284DA0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46239"/>
        <c:axId val="697347487"/>
      </c:scatterChart>
      <c:valAx>
        <c:axId val="697346239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1/T, </a:t>
                </a:r>
                <a:r>
                  <a:rPr lang="ru-RU" sz="1000" b="0" i="0" u="none" strike="noStrike" baseline="0">
                    <a:effectLst/>
                  </a:rPr>
                  <a:t>с</a:t>
                </a:r>
                <a:r>
                  <a:rPr lang="en-US" sz="1000" b="0" i="0" u="none" strike="noStrike" baseline="0">
                    <a:effectLst/>
                  </a:rPr>
                  <a:t>^(-1)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347487"/>
        <c:crosses val="autoZero"/>
        <c:crossBetween val="midCat"/>
      </c:valAx>
      <c:valAx>
        <c:axId val="69734748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v , </a:t>
                </a:r>
                <a:r>
                  <a:rPr lang="ru-RU" sz="1000" b="0" i="0" u="none" strike="noStrike" baseline="0">
                    <a:effectLst/>
                  </a:rPr>
                  <a:t>кГц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34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a</a:t>
            </a:r>
            <a:r>
              <a:rPr lang="ru-RU" baseline="0"/>
              <a:t>бок</a:t>
            </a:r>
            <a:r>
              <a:rPr lang="en-US" baseline="0"/>
              <a:t>/a</a:t>
            </a:r>
            <a:r>
              <a:rPr lang="ru-RU" baseline="0"/>
              <a:t>осн от </a:t>
            </a:r>
            <a:r>
              <a:rPr lang="en-US" baseline="0"/>
              <a:t>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006205981458223"/>
                  <c:y val="-6.25860050390101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Sheet1!$C$72:$C$81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Sheet1!$F$72:$F$81</c:f>
              <c:numCache>
                <c:formatCode>General</c:formatCode>
                <c:ptCount val="10"/>
                <c:pt idx="0">
                  <c:v>4.6989720998531569E-2</c:v>
                </c:pt>
                <c:pt idx="1">
                  <c:v>9.9853157121879588E-2</c:v>
                </c:pt>
                <c:pt idx="2">
                  <c:v>0.14977973568281938</c:v>
                </c:pt>
                <c:pt idx="3">
                  <c:v>0.19970631424375918</c:v>
                </c:pt>
                <c:pt idx="4">
                  <c:v>0.24963289280469897</c:v>
                </c:pt>
                <c:pt idx="5">
                  <c:v>0.29955947136563876</c:v>
                </c:pt>
                <c:pt idx="6">
                  <c:v>0.34948604992657856</c:v>
                </c:pt>
                <c:pt idx="7">
                  <c:v>0.40147058823529413</c:v>
                </c:pt>
                <c:pt idx="8">
                  <c:v>0.45147058823529412</c:v>
                </c:pt>
                <c:pt idx="9">
                  <c:v>0.50221565731166917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F-4340-BDA2-4A96CFE4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12880"/>
        <c:axId val="1590312464"/>
      </c:scatterChart>
      <c:valAx>
        <c:axId val="15903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312464"/>
        <c:crosses val="autoZero"/>
        <c:crossBetween val="midCat"/>
      </c:valAx>
      <c:valAx>
        <c:axId val="15903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ru-RU"/>
                  <a:t>бок</a:t>
                </a:r>
                <a:r>
                  <a:rPr lang="en-US"/>
                  <a:t>/a</a:t>
                </a:r>
                <a:r>
                  <a:rPr lang="ru-RU"/>
                  <a:t>осн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31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an</a:t>
            </a:r>
            <a:r>
              <a:rPr lang="ru-RU" baseline="0"/>
              <a:t>Ф</a:t>
            </a:r>
            <a:r>
              <a:rPr lang="en-US" baseline="0"/>
              <a:t>/an </a:t>
            </a:r>
            <a:r>
              <a:rPr lang="ru-RU" baseline="0"/>
              <a:t>от </a:t>
            </a:r>
            <a:r>
              <a:rPr lang="en-US" baseline="0"/>
              <a:t>vn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Sheet1!$F$104:$F$110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</c:numCache>
            </c:numRef>
          </c:xVal>
          <c:yVal>
            <c:numRef>
              <c:f>Sheet1!$G$104:$G$110</c:f>
              <c:numCache>
                <c:formatCode>General</c:formatCode>
                <c:ptCount val="7"/>
                <c:pt idx="0">
                  <c:v>0.22968197879858657</c:v>
                </c:pt>
                <c:pt idx="1">
                  <c:v>0.11235955056179775</c:v>
                </c:pt>
                <c:pt idx="2">
                  <c:v>7.6612903225806453E-2</c:v>
                </c:pt>
                <c:pt idx="3">
                  <c:v>6.3492063492063489E-2</c:v>
                </c:pt>
                <c:pt idx="4">
                  <c:v>5.3897637795275587E-2</c:v>
                </c:pt>
                <c:pt idx="5">
                  <c:v>3.5999999999999997E-2</c:v>
                </c:pt>
                <c:pt idx="6">
                  <c:v>2.4793388429752067E-2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8-47E6-BAA7-78CE1CE1C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92335"/>
        <c:axId val="1618179439"/>
      </c:scatterChart>
      <c:valAx>
        <c:axId val="161819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vn,</a:t>
                </a:r>
                <a:r>
                  <a:rPr lang="en-US" baseline="0"/>
                  <a:t> </a:t>
                </a:r>
                <a:r>
                  <a:rPr lang="ru-RU" baseline="0"/>
                  <a:t>кГц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179439"/>
        <c:crosses val="autoZero"/>
        <c:crossBetween val="midCat"/>
      </c:valAx>
      <c:valAx>
        <c:axId val="16181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</a:t>
                </a:r>
                <a:r>
                  <a:rPr lang="ru-RU"/>
                  <a:t>Ф</a:t>
                </a:r>
                <a:r>
                  <a:rPr lang="en-US"/>
                  <a:t>/an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19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163830</xdr:rowOff>
    </xdr:from>
    <xdr:to>
      <xdr:col>39</xdr:col>
      <xdr:colOff>228600</xdr:colOff>
      <xdr:row>21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ACEAE3-7C6A-4C15-AABF-B9FA6D29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7620</xdr:colOff>
      <xdr:row>2</xdr:row>
      <xdr:rowOff>30480</xdr:rowOff>
    </xdr:from>
    <xdr:to>
      <xdr:col>54</xdr:col>
      <xdr:colOff>495300</xdr:colOff>
      <xdr:row>22</xdr:row>
      <xdr:rowOff>53340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7B482A3-B538-406A-8A30-EED96E320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1049960</xdr:colOff>
      <xdr:row>45</xdr:row>
      <xdr:rowOff>8839</xdr:rowOff>
    </xdr:from>
    <xdr:to>
      <xdr:col>28</xdr:col>
      <xdr:colOff>172619</xdr:colOff>
      <xdr:row>64</xdr:row>
      <xdr:rowOff>157461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1EFE8D2-7771-4800-8F87-C11F294F3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79482</xdr:colOff>
      <xdr:row>45</xdr:row>
      <xdr:rowOff>6047</xdr:rowOff>
    </xdr:from>
    <xdr:to>
      <xdr:col>34</xdr:col>
      <xdr:colOff>302381</xdr:colOff>
      <xdr:row>65</xdr:row>
      <xdr:rowOff>16813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4CD02B0-ECFB-42B0-AFA3-73064C89D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565608</xdr:colOff>
      <xdr:row>66</xdr:row>
      <xdr:rowOff>54990</xdr:rowOff>
    </xdr:from>
    <xdr:to>
      <xdr:col>17</xdr:col>
      <xdr:colOff>608210</xdr:colOff>
      <xdr:row>88</xdr:row>
      <xdr:rowOff>3304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681D57-5D2F-49BC-8A96-9B183047B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102124</xdr:colOff>
      <xdr:row>102</xdr:row>
      <xdr:rowOff>77771</xdr:rowOff>
    </xdr:from>
    <xdr:to>
      <xdr:col>14</xdr:col>
      <xdr:colOff>384928</xdr:colOff>
      <xdr:row>117</xdr:row>
      <xdr:rowOff>110765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DE40984-22A9-448D-A814-8E86D61A9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R110"/>
  <sheetViews>
    <sheetView tabSelected="1" topLeftCell="F97" zoomScale="130" workbookViewId="0">
      <selection activeCell="F104" sqref="F104"/>
    </sheetView>
  </sheetViews>
  <sheetFormatPr defaultRowHeight="14.4" x14ac:dyDescent="0.3"/>
  <cols>
    <col min="3" max="3" width="12.5546875" customWidth="1"/>
    <col min="21" max="21" width="8.109375" customWidth="1"/>
    <col min="22" max="22" width="11.44140625" customWidth="1"/>
    <col min="23" max="23" width="15.5546875" customWidth="1"/>
    <col min="24" max="24" width="17.88671875" customWidth="1"/>
    <col min="25" max="25" width="19.33203125" customWidth="1"/>
    <col min="26" max="26" width="18.77734375" customWidth="1"/>
    <col min="27" max="27" width="17.33203125" customWidth="1"/>
    <col min="28" max="28" width="16.6640625" customWidth="1"/>
    <col min="29" max="29" width="18" customWidth="1"/>
    <col min="30" max="30" width="17.109375" customWidth="1"/>
    <col min="31" max="31" width="16.5546875" customWidth="1"/>
  </cols>
  <sheetData>
    <row r="3" spans="11:44" x14ac:dyDescent="0.3">
      <c r="Z3" t="s">
        <v>9</v>
      </c>
      <c r="AA3" t="s">
        <v>16</v>
      </c>
      <c r="AB3" t="s">
        <v>17</v>
      </c>
      <c r="AP3" t="s">
        <v>1</v>
      </c>
      <c r="AQ3" t="s">
        <v>18</v>
      </c>
      <c r="AR3" t="s">
        <v>19</v>
      </c>
    </row>
    <row r="4" spans="11:44" x14ac:dyDescent="0.3">
      <c r="Z4">
        <v>50</v>
      </c>
      <c r="AA4">
        <f t="shared" ref="AA4:AA9" si="0">1/Z4</f>
        <v>0.02</v>
      </c>
      <c r="AB4">
        <v>20</v>
      </c>
      <c r="AP4">
        <v>200</v>
      </c>
      <c r="AQ4">
        <f>1/AP4 * 10^6</f>
        <v>5000</v>
      </c>
      <c r="AR4">
        <v>5</v>
      </c>
    </row>
    <row r="5" spans="11:44" x14ac:dyDescent="0.3">
      <c r="K5" t="s">
        <v>0</v>
      </c>
      <c r="Z5">
        <v>20</v>
      </c>
      <c r="AA5">
        <f t="shared" si="0"/>
        <v>0.05</v>
      </c>
      <c r="AB5">
        <v>48</v>
      </c>
      <c r="AP5">
        <v>500</v>
      </c>
      <c r="AQ5">
        <f t="shared" ref="AQ5:AQ10" si="1">1/AP5 * 10^6</f>
        <v>2000</v>
      </c>
      <c r="AR5">
        <v>2</v>
      </c>
    </row>
    <row r="6" spans="11:44" x14ac:dyDescent="0.3">
      <c r="Z6">
        <v>40</v>
      </c>
      <c r="AA6">
        <f t="shared" si="0"/>
        <v>2.5000000000000001E-2</v>
      </c>
      <c r="AB6">
        <v>24</v>
      </c>
      <c r="AP6">
        <v>1000</v>
      </c>
      <c r="AQ6">
        <f t="shared" si="1"/>
        <v>1000</v>
      </c>
      <c r="AR6">
        <v>1</v>
      </c>
    </row>
    <row r="7" spans="11:44" x14ac:dyDescent="0.3">
      <c r="Z7">
        <v>100</v>
      </c>
      <c r="AA7">
        <f t="shared" si="0"/>
        <v>0.01</v>
      </c>
      <c r="AB7">
        <v>10</v>
      </c>
      <c r="AP7">
        <v>2000</v>
      </c>
      <c r="AQ7">
        <f t="shared" si="1"/>
        <v>500</v>
      </c>
      <c r="AR7">
        <v>0.5</v>
      </c>
    </row>
    <row r="8" spans="11:44" x14ac:dyDescent="0.3">
      <c r="Z8">
        <v>150</v>
      </c>
      <c r="AA8" s="1">
        <f t="shared" si="0"/>
        <v>6.6666666666666671E-3</v>
      </c>
      <c r="AB8">
        <v>7</v>
      </c>
      <c r="AP8">
        <v>3000</v>
      </c>
      <c r="AQ8" s="2">
        <f t="shared" si="1"/>
        <v>333.33333333333331</v>
      </c>
      <c r="AR8">
        <v>0.3</v>
      </c>
    </row>
    <row r="9" spans="11:44" x14ac:dyDescent="0.3">
      <c r="Z9">
        <v>200</v>
      </c>
      <c r="AA9">
        <f t="shared" si="0"/>
        <v>5.0000000000000001E-3</v>
      </c>
      <c r="AB9">
        <v>5</v>
      </c>
      <c r="AP9">
        <v>4000</v>
      </c>
      <c r="AQ9">
        <f t="shared" si="1"/>
        <v>250</v>
      </c>
      <c r="AR9">
        <v>0.25</v>
      </c>
    </row>
    <row r="10" spans="11:44" x14ac:dyDescent="0.3">
      <c r="AP10">
        <v>5000</v>
      </c>
      <c r="AQ10">
        <f t="shared" si="1"/>
        <v>200</v>
      </c>
      <c r="AR10">
        <v>0.2</v>
      </c>
    </row>
    <row r="31" spans="3:3" x14ac:dyDescent="0.3">
      <c r="C31" t="s">
        <v>2</v>
      </c>
    </row>
    <row r="33" spans="3:31" x14ac:dyDescent="0.3">
      <c r="C33" t="s">
        <v>9</v>
      </c>
      <c r="D33">
        <v>50</v>
      </c>
    </row>
    <row r="34" spans="3:31" x14ac:dyDescent="0.3">
      <c r="C34" t="s">
        <v>8</v>
      </c>
      <c r="D34">
        <v>1</v>
      </c>
    </row>
    <row r="35" spans="3:31" x14ac:dyDescent="0.3">
      <c r="C35" t="s">
        <v>3</v>
      </c>
      <c r="D35">
        <v>1</v>
      </c>
      <c r="E35">
        <v>2</v>
      </c>
      <c r="F35">
        <v>3</v>
      </c>
      <c r="G35">
        <v>4</v>
      </c>
      <c r="H35">
        <v>5</v>
      </c>
      <c r="I35">
        <v>6</v>
      </c>
      <c r="J35">
        <v>7</v>
      </c>
      <c r="K35">
        <v>8</v>
      </c>
    </row>
    <row r="36" spans="3:31" x14ac:dyDescent="0.3">
      <c r="C36" t="s">
        <v>7</v>
      </c>
      <c r="D36">
        <v>1</v>
      </c>
      <c r="E36">
        <v>2</v>
      </c>
      <c r="F36">
        <v>3</v>
      </c>
      <c r="G36">
        <v>4</v>
      </c>
      <c r="H36">
        <v>5.01</v>
      </c>
      <c r="I36">
        <v>6.01</v>
      </c>
      <c r="J36">
        <v>7.01</v>
      </c>
      <c r="K36">
        <v>8.01</v>
      </c>
    </row>
    <row r="37" spans="3:31" x14ac:dyDescent="0.3">
      <c r="C37" t="s">
        <v>6</v>
      </c>
      <c r="D37">
        <f>D35/$D$43 / 1000</f>
        <v>1</v>
      </c>
      <c r="E37">
        <f t="shared" ref="E37:K37" si="2">E35/$D$43 / 1000</f>
        <v>2</v>
      </c>
      <c r="F37">
        <f t="shared" si="2"/>
        <v>3</v>
      </c>
      <c r="G37">
        <f t="shared" si="2"/>
        <v>4</v>
      </c>
      <c r="H37">
        <f t="shared" si="2"/>
        <v>5</v>
      </c>
      <c r="I37">
        <f t="shared" si="2"/>
        <v>6</v>
      </c>
      <c r="J37">
        <f t="shared" si="2"/>
        <v>7</v>
      </c>
      <c r="K37">
        <f t="shared" si="2"/>
        <v>8</v>
      </c>
    </row>
    <row r="38" spans="3:31" x14ac:dyDescent="0.3">
      <c r="C38" t="s">
        <v>11</v>
      </c>
      <c r="D38">
        <v>284.60000000000002</v>
      </c>
      <c r="E38">
        <v>280</v>
      </c>
      <c r="F38">
        <v>273</v>
      </c>
      <c r="G38">
        <v>261</v>
      </c>
      <c r="H38">
        <v>248</v>
      </c>
      <c r="I38">
        <v>232</v>
      </c>
      <c r="J38">
        <v>214</v>
      </c>
      <c r="K38">
        <v>196</v>
      </c>
    </row>
    <row r="39" spans="3:31" x14ac:dyDescent="0.3">
      <c r="C39" t="s">
        <v>5</v>
      </c>
      <c r="D39">
        <v>1</v>
      </c>
      <c r="E39" s="1">
        <f>E38/$D$38</f>
        <v>0.98383696416022481</v>
      </c>
      <c r="F39" s="1">
        <f t="shared" ref="F39:K39" si="3">F38/$D$38</f>
        <v>0.95924104005621913</v>
      </c>
      <c r="G39" s="1">
        <f t="shared" si="3"/>
        <v>0.91707659873506664</v>
      </c>
      <c r="H39" s="1">
        <f t="shared" si="3"/>
        <v>0.87139845397048488</v>
      </c>
      <c r="I39" s="1">
        <f t="shared" si="3"/>
        <v>0.81517919887561485</v>
      </c>
      <c r="J39" s="1">
        <f t="shared" si="3"/>
        <v>0.75193253689388606</v>
      </c>
      <c r="K39" s="1">
        <f t="shared" si="3"/>
        <v>0.68868587491215738</v>
      </c>
    </row>
    <row r="40" spans="3:31" x14ac:dyDescent="0.3">
      <c r="C40" t="s">
        <v>4</v>
      </c>
      <c r="D40">
        <v>1</v>
      </c>
      <c r="E40" s="1">
        <f>E48/$D$48</f>
        <v>0.98780469763002043</v>
      </c>
      <c r="F40" s="1">
        <f t="shared" ref="F40:K40" si="4">F48/$D$48</f>
        <v>0.96763472719942567</v>
      </c>
      <c r="G40" s="1">
        <f t="shared" si="4"/>
        <v>0.93981132710259441</v>
      </c>
      <c r="H40" s="1">
        <f t="shared" si="4"/>
        <v>0.90474036552025017</v>
      </c>
      <c r="I40" s="1">
        <f t="shared" si="4"/>
        <v>0.86293144372796649</v>
      </c>
      <c r="J40" s="1">
        <f t="shared" si="4"/>
        <v>0.81498904478308176</v>
      </c>
      <c r="K40" s="1">
        <f t="shared" si="4"/>
        <v>0.76160206354440807</v>
      </c>
    </row>
    <row r="41" spans="3:31" x14ac:dyDescent="0.3">
      <c r="X41" t="s">
        <v>23</v>
      </c>
      <c r="Y41" t="s">
        <v>21</v>
      </c>
      <c r="Z41" t="s">
        <v>9</v>
      </c>
      <c r="AA41" t="s">
        <v>16</v>
      </c>
      <c r="AB41" t="s">
        <v>17</v>
      </c>
      <c r="AC41" t="s">
        <v>22</v>
      </c>
      <c r="AD41" t="s">
        <v>24</v>
      </c>
      <c r="AE41" t="s">
        <v>19</v>
      </c>
    </row>
    <row r="42" spans="3:31" x14ac:dyDescent="0.3">
      <c r="X42">
        <v>100</v>
      </c>
      <c r="Y42">
        <v>5</v>
      </c>
      <c r="Z42">
        <f>Y42/X42*10^3</f>
        <v>50</v>
      </c>
      <c r="AA42">
        <f>1/Z42</f>
        <v>0.02</v>
      </c>
      <c r="AB42">
        <v>20</v>
      </c>
      <c r="AC42">
        <v>1</v>
      </c>
      <c r="AD42">
        <f>1/AC42</f>
        <v>1</v>
      </c>
      <c r="AE42">
        <v>1</v>
      </c>
    </row>
    <row r="43" spans="3:31" x14ac:dyDescent="0.3">
      <c r="C43" t="s">
        <v>10</v>
      </c>
      <c r="D43">
        <f>1/D34/10^3</f>
        <v>1E-3</v>
      </c>
      <c r="X43">
        <v>50</v>
      </c>
      <c r="Y43">
        <v>5</v>
      </c>
      <c r="Z43">
        <f t="shared" ref="Z43:Z45" si="5">Y43/X43*10^3</f>
        <v>100</v>
      </c>
      <c r="AA43">
        <f t="shared" ref="AA43:AA45" si="6">1/Z43</f>
        <v>0.01</v>
      </c>
      <c r="AB43">
        <v>10</v>
      </c>
      <c r="AC43">
        <v>2</v>
      </c>
      <c r="AD43">
        <f t="shared" ref="AD43:AD45" si="7">1/AC43</f>
        <v>0.5</v>
      </c>
      <c r="AE43">
        <v>0.5</v>
      </c>
    </row>
    <row r="44" spans="3:31" x14ac:dyDescent="0.3">
      <c r="X44">
        <v>50</v>
      </c>
      <c r="Y44">
        <v>10</v>
      </c>
      <c r="Z44">
        <f t="shared" si="5"/>
        <v>200</v>
      </c>
      <c r="AA44">
        <f t="shared" si="6"/>
        <v>5.0000000000000001E-3</v>
      </c>
      <c r="AB44">
        <v>5</v>
      </c>
      <c r="AC44">
        <v>1</v>
      </c>
      <c r="AD44">
        <f t="shared" si="7"/>
        <v>1</v>
      </c>
      <c r="AE44">
        <v>1</v>
      </c>
    </row>
    <row r="45" spans="3:31" x14ac:dyDescent="0.3">
      <c r="C45" t="s">
        <v>12</v>
      </c>
      <c r="D45">
        <f>D33/D43 * 10^(-6)</f>
        <v>4.9999999999999996E-2</v>
      </c>
      <c r="X45">
        <v>50</v>
      </c>
      <c r="Y45">
        <v>5</v>
      </c>
      <c r="Z45">
        <f t="shared" si="5"/>
        <v>100</v>
      </c>
      <c r="AA45">
        <f t="shared" si="6"/>
        <v>0.01</v>
      </c>
      <c r="AB45">
        <v>10</v>
      </c>
      <c r="AC45">
        <v>1</v>
      </c>
      <c r="AD45">
        <f t="shared" si="7"/>
        <v>1</v>
      </c>
      <c r="AE45">
        <v>1</v>
      </c>
    </row>
    <row r="46" spans="3:31" x14ac:dyDescent="0.3">
      <c r="C46" t="s">
        <v>13</v>
      </c>
      <c r="D46">
        <f>3.14 * D37 * $D$33 * 10^(-3)</f>
        <v>0.157</v>
      </c>
      <c r="E46">
        <f t="shared" ref="E46:K46" si="8">3.13 * E37 * $D$33 * 10^(-3)</f>
        <v>0.313</v>
      </c>
      <c r="F46">
        <f t="shared" si="8"/>
        <v>0.46950000000000003</v>
      </c>
      <c r="G46">
        <f t="shared" si="8"/>
        <v>0.626</v>
      </c>
      <c r="H46">
        <f>3.13 * H37 * $D$33 * 10^(-3)</f>
        <v>0.78249999999999986</v>
      </c>
      <c r="I46">
        <f t="shared" si="8"/>
        <v>0.93900000000000006</v>
      </c>
      <c r="J46">
        <f t="shared" si="8"/>
        <v>1.0954999999999999</v>
      </c>
      <c r="K46">
        <f t="shared" si="8"/>
        <v>1.252</v>
      </c>
    </row>
    <row r="47" spans="3:31" x14ac:dyDescent="0.3">
      <c r="C47" t="s">
        <v>14</v>
      </c>
      <c r="D47">
        <f>SIN(D46)</f>
        <v>0.15635581227524781</v>
      </c>
      <c r="E47">
        <f t="shared" ref="E47:K47" si="9">SIN(E46)</f>
        <v>0.30791426010476708</v>
      </c>
      <c r="F47">
        <f t="shared" si="9"/>
        <v>0.45244044464276051</v>
      </c>
      <c r="G47">
        <f t="shared" si="9"/>
        <v>0.58590794337619478</v>
      </c>
      <c r="H47">
        <f t="shared" si="9"/>
        <v>0.70505450344706366</v>
      </c>
      <c r="I47">
        <f t="shared" si="9"/>
        <v>0.80696790869936463</v>
      </c>
      <c r="J47">
        <f t="shared" si="9"/>
        <v>0.88915716094471076</v>
      </c>
      <c r="K47">
        <f t="shared" si="9"/>
        <v>0.94961336569134092</v>
      </c>
    </row>
    <row r="48" spans="3:31" x14ac:dyDescent="0.3">
      <c r="C48" t="s">
        <v>15</v>
      </c>
      <c r="D48">
        <f>$D$45*D47/D46</f>
        <v>4.9794844673645797E-2</v>
      </c>
      <c r="E48">
        <f t="shared" ref="E48:K48" si="10">$D$45*E47/E46</f>
        <v>4.9187581486384517E-2</v>
      </c>
      <c r="F48">
        <f t="shared" si="10"/>
        <v>4.8183220941721026E-2</v>
      </c>
      <c r="G48">
        <f t="shared" si="10"/>
        <v>4.6797759055606611E-2</v>
      </c>
      <c r="H48">
        <f t="shared" si="10"/>
        <v>4.5051405971058382E-2</v>
      </c>
      <c r="I48">
        <f t="shared" si="10"/>
        <v>4.2969537204439009E-2</v>
      </c>
      <c r="J48">
        <f t="shared" si="10"/>
        <v>4.0582252895696516E-2</v>
      </c>
      <c r="K48">
        <f t="shared" si="10"/>
        <v>3.7923856457321915E-2</v>
      </c>
    </row>
    <row r="58" spans="3:3" x14ac:dyDescent="0.3">
      <c r="C58" t="s">
        <v>20</v>
      </c>
    </row>
    <row r="67" spans="3:28" x14ac:dyDescent="0.3">
      <c r="C67" t="s">
        <v>25</v>
      </c>
    </row>
    <row r="69" spans="3:28" x14ac:dyDescent="0.3">
      <c r="AB69">
        <v>1</v>
      </c>
    </row>
    <row r="71" spans="3:28" x14ac:dyDescent="0.3">
      <c r="C71" t="s">
        <v>26</v>
      </c>
      <c r="D71" t="s">
        <v>27</v>
      </c>
      <c r="E71" t="s">
        <v>28</v>
      </c>
      <c r="F71" t="s">
        <v>29</v>
      </c>
    </row>
    <row r="72" spans="3:28" x14ac:dyDescent="0.3">
      <c r="C72">
        <v>10</v>
      </c>
      <c r="D72">
        <v>32</v>
      </c>
      <c r="E72">
        <v>681</v>
      </c>
      <c r="F72">
        <f>D72/E72</f>
        <v>4.6989720998531569E-2</v>
      </c>
    </row>
    <row r="73" spans="3:28" x14ac:dyDescent="0.3">
      <c r="C73">
        <v>20</v>
      </c>
      <c r="D73">
        <v>68</v>
      </c>
      <c r="E73">
        <v>681</v>
      </c>
      <c r="F73">
        <f t="shared" ref="F73:F81" si="11">D73/E73</f>
        <v>9.9853157121879588E-2</v>
      </c>
    </row>
    <row r="74" spans="3:28" x14ac:dyDescent="0.3">
      <c r="C74">
        <v>30</v>
      </c>
      <c r="D74">
        <v>102</v>
      </c>
      <c r="E74">
        <v>681</v>
      </c>
      <c r="F74">
        <f t="shared" si="11"/>
        <v>0.14977973568281938</v>
      </c>
    </row>
    <row r="75" spans="3:28" x14ac:dyDescent="0.3">
      <c r="C75">
        <v>40</v>
      </c>
      <c r="D75">
        <v>136</v>
      </c>
      <c r="E75">
        <v>681</v>
      </c>
      <c r="F75">
        <f t="shared" si="11"/>
        <v>0.19970631424375918</v>
      </c>
    </row>
    <row r="76" spans="3:28" x14ac:dyDescent="0.3">
      <c r="C76">
        <v>50</v>
      </c>
      <c r="D76">
        <v>170</v>
      </c>
      <c r="E76">
        <v>681</v>
      </c>
      <c r="F76">
        <f t="shared" si="11"/>
        <v>0.24963289280469897</v>
      </c>
    </row>
    <row r="77" spans="3:28" x14ac:dyDescent="0.3">
      <c r="C77">
        <v>60</v>
      </c>
      <c r="D77">
        <v>204</v>
      </c>
      <c r="E77">
        <v>681</v>
      </c>
      <c r="F77">
        <f t="shared" si="11"/>
        <v>0.29955947136563876</v>
      </c>
    </row>
    <row r="78" spans="3:28" x14ac:dyDescent="0.3">
      <c r="C78">
        <v>70</v>
      </c>
      <c r="D78">
        <v>238</v>
      </c>
      <c r="E78">
        <v>681</v>
      </c>
      <c r="F78">
        <f t="shared" si="11"/>
        <v>0.34948604992657856</v>
      </c>
    </row>
    <row r="79" spans="3:28" x14ac:dyDescent="0.3">
      <c r="C79">
        <v>80</v>
      </c>
      <c r="D79">
        <v>273</v>
      </c>
      <c r="E79">
        <v>680</v>
      </c>
      <c r="F79">
        <f t="shared" si="11"/>
        <v>0.40147058823529413</v>
      </c>
    </row>
    <row r="80" spans="3:28" x14ac:dyDescent="0.3">
      <c r="C80">
        <v>90</v>
      </c>
      <c r="D80">
        <v>307</v>
      </c>
      <c r="E80">
        <v>680</v>
      </c>
      <c r="F80">
        <f t="shared" si="11"/>
        <v>0.45147058823529412</v>
      </c>
    </row>
    <row r="81" spans="3:6" x14ac:dyDescent="0.3">
      <c r="C81">
        <v>100</v>
      </c>
      <c r="D81">
        <v>340</v>
      </c>
      <c r="E81">
        <v>677</v>
      </c>
      <c r="F81">
        <f t="shared" si="11"/>
        <v>0.50221565731166917</v>
      </c>
    </row>
    <row r="103" spans="2:7" x14ac:dyDescent="0.3">
      <c r="B103" t="s">
        <v>33</v>
      </c>
      <c r="C103" t="s">
        <v>3</v>
      </c>
      <c r="D103" t="s">
        <v>30</v>
      </c>
      <c r="E103" t="s">
        <v>31</v>
      </c>
      <c r="F103" t="s">
        <v>34</v>
      </c>
      <c r="G103" t="s">
        <v>32</v>
      </c>
    </row>
    <row r="104" spans="2:7" x14ac:dyDescent="0.3">
      <c r="B104">
        <f>1/5*10^6</f>
        <v>200000</v>
      </c>
      <c r="C104">
        <v>1</v>
      </c>
      <c r="D104">
        <v>65</v>
      </c>
      <c r="E104">
        <v>283</v>
      </c>
      <c r="F104">
        <f>$B$104*C104/10^3</f>
        <v>200</v>
      </c>
      <c r="G104">
        <f>D104/E104</f>
        <v>0.22968197879858657</v>
      </c>
    </row>
    <row r="105" spans="2:7" x14ac:dyDescent="0.3">
      <c r="C105">
        <v>2</v>
      </c>
      <c r="D105">
        <v>30</v>
      </c>
      <c r="E105">
        <v>267</v>
      </c>
      <c r="F105">
        <f>$B$104*C105/10^3</f>
        <v>400</v>
      </c>
      <c r="G105">
        <f>D105/E105</f>
        <v>0.11235955056179775</v>
      </c>
    </row>
    <row r="106" spans="2:7" x14ac:dyDescent="0.3">
      <c r="C106">
        <v>3</v>
      </c>
      <c r="D106">
        <v>19</v>
      </c>
      <c r="E106">
        <v>248</v>
      </c>
      <c r="F106">
        <f>$B$104*C106/10^3</f>
        <v>600</v>
      </c>
      <c r="G106">
        <f>D106/E106</f>
        <v>7.6612903225806453E-2</v>
      </c>
    </row>
    <row r="107" spans="2:7" x14ac:dyDescent="0.3">
      <c r="C107">
        <v>4</v>
      </c>
      <c r="D107">
        <v>16</v>
      </c>
      <c r="E107">
        <v>252</v>
      </c>
      <c r="F107">
        <f>$B$104*C107/10^3</f>
        <v>800</v>
      </c>
      <c r="G107">
        <f>D107/E107</f>
        <v>6.3492063492063489E-2</v>
      </c>
    </row>
    <row r="108" spans="2:7" x14ac:dyDescent="0.3">
      <c r="C108">
        <v>5</v>
      </c>
      <c r="D108">
        <v>13.69</v>
      </c>
      <c r="E108">
        <v>254</v>
      </c>
      <c r="F108">
        <f>$B$104*C108/10^3</f>
        <v>1000</v>
      </c>
      <c r="G108">
        <f>D108/E108</f>
        <v>5.3897637795275587E-2</v>
      </c>
    </row>
    <row r="109" spans="2:7" x14ac:dyDescent="0.3">
      <c r="C109">
        <v>6</v>
      </c>
      <c r="D109">
        <v>9</v>
      </c>
      <c r="E109">
        <v>250</v>
      </c>
      <c r="F109">
        <f>$B$104*C109/10^3</f>
        <v>1200</v>
      </c>
      <c r="G109">
        <f>D109/E109</f>
        <v>3.5999999999999997E-2</v>
      </c>
    </row>
    <row r="110" spans="2:7" x14ac:dyDescent="0.3">
      <c r="C110">
        <v>7</v>
      </c>
      <c r="D110">
        <v>6</v>
      </c>
      <c r="E110">
        <v>242</v>
      </c>
      <c r="F110">
        <f>$B$104*C110/10^3</f>
        <v>1400</v>
      </c>
      <c r="G110">
        <f>D110/E110</f>
        <v>2.4793388429752067E-2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Прамский</dc:creator>
  <cp:lastModifiedBy>Илья Прамский</cp:lastModifiedBy>
  <dcterms:created xsi:type="dcterms:W3CDTF">2015-06-05T18:17:20Z</dcterms:created>
  <dcterms:modified xsi:type="dcterms:W3CDTF">2023-10-04T22:39:05Z</dcterms:modified>
</cp:coreProperties>
</file>