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d7f8581762968/2_COURSE_2024_2025/labs/3.2.2/"/>
    </mc:Choice>
  </mc:AlternateContent>
  <xr:revisionPtr revIDLastSave="1" documentId="8_{8E8FA8E5-91B2-4155-B48E-F6A2C1580650}" xr6:coauthVersionLast="47" xr6:coauthVersionMax="47" xr10:uidLastSave="{4DF3DBCC-9295-4D77-AD4A-0C1A4FAB0B74}"/>
  <bookViews>
    <workbookView xWindow="1464" yWindow="1464" windowWidth="17280" windowHeight="8964" xr2:uid="{29D588B9-3AAC-4B57-A5B0-61811A473948}"/>
  </bookViews>
  <sheets>
    <sheet name="Sheet1" sheetId="1" r:id="rId1"/>
    <sheet name="Sheet2" sheetId="2" r:id="rId2"/>
    <sheet name="sheet3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J16" i="1"/>
  <c r="I16" i="1"/>
  <c r="M5" i="1"/>
  <c r="M6" i="1"/>
  <c r="M7" i="1"/>
  <c r="M8" i="1"/>
  <c r="M9" i="1"/>
  <c r="M10" i="1"/>
  <c r="M4" i="1"/>
  <c r="J5" i="1"/>
  <c r="J6" i="1"/>
  <c r="J7" i="1"/>
  <c r="J8" i="1"/>
  <c r="J9" i="1"/>
  <c r="J10" i="1"/>
  <c r="J4" i="1"/>
  <c r="L5" i="1"/>
  <c r="L6" i="1"/>
  <c r="L7" i="1"/>
  <c r="L8" i="1"/>
  <c r="L9" i="1"/>
  <c r="L10" i="1"/>
  <c r="L4" i="1"/>
  <c r="K12" i="1"/>
  <c r="K11" i="1"/>
  <c r="K5" i="1"/>
  <c r="K6" i="1"/>
  <c r="K7" i="1"/>
  <c r="K8" i="1"/>
  <c r="K9" i="1"/>
  <c r="K10" i="1"/>
  <c r="K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12" i="1"/>
  <c r="F11" i="1"/>
  <c r="F5" i="1"/>
  <c r="F6" i="1"/>
  <c r="F7" i="1"/>
  <c r="F8" i="1"/>
  <c r="F9" i="1"/>
  <c r="F10" i="1"/>
  <c r="F4" i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</calcChain>
</file>

<file path=xl/sharedStrings.xml><?xml version="1.0" encoding="utf-8"?>
<sst xmlns="http://schemas.openxmlformats.org/spreadsheetml/2006/main" count="35" uniqueCount="24">
  <si>
    <t>𝐶𝑛</t>
  </si>
  <si>
    <t>𝑓0𝑛</t>
  </si>
  <si>
    <t>𝑈𝐶</t>
  </si>
  <si>
    <t>ℰ</t>
  </si>
  <si>
    <t>𝐿</t>
  </si>
  <si>
    <t>𝑄</t>
  </si>
  <si>
    <t>𝜌</t>
  </si>
  <si>
    <t>𝑅Σ</t>
  </si>
  <si>
    <t>𝑅𝑆max</t>
  </si>
  <si>
    <t>𝑅𝐿</t>
  </si>
  <si>
    <t>𝐼</t>
  </si>
  <si>
    <t>nF</t>
  </si>
  <si>
    <t>kHz</t>
  </si>
  <si>
    <t>V</t>
  </si>
  <si>
    <t>uH</t>
  </si>
  <si>
    <t>Ohm</t>
  </si>
  <si>
    <t>mA</t>
  </si>
  <si>
    <t>Срзнач</t>
  </si>
  <si>
    <t>Случпогр</t>
  </si>
  <si>
    <t>f</t>
  </si>
  <si>
    <t>u</t>
  </si>
  <si>
    <t>x</t>
  </si>
  <si>
    <t>x0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</si>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</sst>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64" fontId="0" fillId="0" borderId="11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Sheet2!$B$3:$B$200</c:f>
              <c:numCache>
                <c:formatCode>0.0</c:formatCode>
                <c:ptCount val="198"/>
                <c:pt idx="0">
                  <c:v>20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29.5</c:v>
                </c:pt>
                <c:pt idx="6">
                  <c:v>30</c:v>
                </c:pt>
                <c:pt idx="7">
                  <c:v>30.5</c:v>
                </c:pt>
                <c:pt idx="8">
                  <c:v>30.8</c:v>
                </c:pt>
                <c:pt idx="9">
                  <c:v>31.1</c:v>
                </c:pt>
                <c:pt idx="10">
                  <c:v>31.4</c:v>
                </c:pt>
                <c:pt idx="11">
                  <c:v>31.6</c:v>
                </c:pt>
                <c:pt idx="12">
                  <c:v>31.8</c:v>
                </c:pt>
                <c:pt idx="13">
                  <c:v>32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32.299999999999997</c:v>
                </c:pt>
                <c:pt idx="17">
                  <c:v>32.5</c:v>
                </c:pt>
                <c:pt idx="18">
                  <c:v>32.799999999999997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</c:numCache>
            </c:numRef>
          </c:xVal>
          <c:yVal>
            <c:numRef>
              <c:f>Sheet2!$C$3:$C$200</c:f>
              <c:numCache>
                <c:formatCode>0.0000</c:formatCode>
                <c:ptCount val="198"/>
                <c:pt idx="0">
                  <c:v>8.5300000000000001E-2</c:v>
                </c:pt>
                <c:pt idx="1">
                  <c:v>0.11650000000000001</c:v>
                </c:pt>
                <c:pt idx="2">
                  <c:v>0.17050000000000001</c:v>
                </c:pt>
                <c:pt idx="3">
                  <c:v>0.2044</c:v>
                </c:pt>
                <c:pt idx="4">
                  <c:v>0.25719999999999998</c:v>
                </c:pt>
                <c:pt idx="5">
                  <c:v>0.2964</c:v>
                </c:pt>
                <c:pt idx="6">
                  <c:v>0.35020000000000001</c:v>
                </c:pt>
                <c:pt idx="7">
                  <c:v>0.42849999999999999</c:v>
                </c:pt>
                <c:pt idx="8">
                  <c:v>0.49469999999999997</c:v>
                </c:pt>
                <c:pt idx="9">
                  <c:v>0.58430000000000004</c:v>
                </c:pt>
                <c:pt idx="10">
                  <c:v>0.70989999999999998</c:v>
                </c:pt>
                <c:pt idx="11">
                  <c:v>0.81779999999999997</c:v>
                </c:pt>
                <c:pt idx="12">
                  <c:v>0.96109999999999995</c:v>
                </c:pt>
                <c:pt idx="13">
                  <c:v>1.1335999999999999</c:v>
                </c:pt>
                <c:pt idx="14">
                  <c:v>1.3009999999999999</c:v>
                </c:pt>
                <c:pt idx="15">
                  <c:v>1.3826000000000001</c:v>
                </c:pt>
                <c:pt idx="16">
                  <c:v>1.3577999999999999</c:v>
                </c:pt>
                <c:pt idx="17">
                  <c:v>1.3712</c:v>
                </c:pt>
                <c:pt idx="18">
                  <c:v>1.1853</c:v>
                </c:pt>
                <c:pt idx="19">
                  <c:v>1.0216000000000001</c:v>
                </c:pt>
                <c:pt idx="20">
                  <c:v>0.873</c:v>
                </c:pt>
                <c:pt idx="21">
                  <c:v>0.75470000000000004</c:v>
                </c:pt>
                <c:pt idx="22">
                  <c:v>0.61299999999999999</c:v>
                </c:pt>
                <c:pt idx="23">
                  <c:v>0.51049999999999995</c:v>
                </c:pt>
                <c:pt idx="24">
                  <c:v>0.39479999999999998</c:v>
                </c:pt>
                <c:pt idx="25">
                  <c:v>0.31950000000000001</c:v>
                </c:pt>
                <c:pt idx="26">
                  <c:v>0.2671</c:v>
                </c:pt>
                <c:pt idx="27">
                  <c:v>0.2288</c:v>
                </c:pt>
                <c:pt idx="28">
                  <c:v>0.19969999999999999</c:v>
                </c:pt>
                <c:pt idx="29">
                  <c:v>0.17680000000000001</c:v>
                </c:pt>
                <c:pt idx="30">
                  <c:v>0.14330000000000001</c:v>
                </c:pt>
                <c:pt idx="31">
                  <c:v>0.1201</c:v>
                </c:pt>
                <c:pt idx="32">
                  <c:v>0.08</c:v>
                </c:pt>
                <c:pt idx="33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1-4633-953A-032B134F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3128"/>
        <c:axId val="737627368"/>
      </c:scatterChart>
      <c:valAx>
        <c:axId val="737633128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7368"/>
        <c:crosses val="autoZero"/>
        <c:crossBetween val="midCat"/>
      </c:valAx>
      <c:valAx>
        <c:axId val="7376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sheet3!$B$3:$B$200</c:f>
              <c:numCache>
                <c:formatCode>General</c:formatCode>
                <c:ptCount val="198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18.3</c:v>
                </c:pt>
                <c:pt idx="8">
                  <c:v>18.600000000000001</c:v>
                </c:pt>
                <c:pt idx="9">
                  <c:v>18.899999999999999</c:v>
                </c:pt>
                <c:pt idx="10">
                  <c:v>19.100000000000001</c:v>
                </c:pt>
                <c:pt idx="11">
                  <c:v>19.2</c:v>
                </c:pt>
                <c:pt idx="12">
                  <c:v>19.3</c:v>
                </c:pt>
                <c:pt idx="13">
                  <c:v>19.399999999999999</c:v>
                </c:pt>
                <c:pt idx="14">
                  <c:v>19.5</c:v>
                </c:pt>
                <c:pt idx="15">
                  <c:v>19.600000000000001</c:v>
                </c:pt>
                <c:pt idx="16">
                  <c:v>19.7</c:v>
                </c:pt>
                <c:pt idx="17">
                  <c:v>19.8</c:v>
                </c:pt>
                <c:pt idx="18">
                  <c:v>19.899999999999999</c:v>
                </c:pt>
                <c:pt idx="19">
                  <c:v>20</c:v>
                </c:pt>
                <c:pt idx="20">
                  <c:v>20.100000000000001</c:v>
                </c:pt>
                <c:pt idx="21">
                  <c:v>20.2</c:v>
                </c:pt>
                <c:pt idx="22">
                  <c:v>20.5</c:v>
                </c:pt>
                <c:pt idx="23">
                  <c:v>20.8</c:v>
                </c:pt>
                <c:pt idx="24">
                  <c:v>21.1</c:v>
                </c:pt>
                <c:pt idx="25">
                  <c:v>21.4</c:v>
                </c:pt>
                <c:pt idx="26">
                  <c:v>21.7</c:v>
                </c:pt>
                <c:pt idx="27">
                  <c:v>22.3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28</c:v>
                </c:pt>
              </c:numCache>
            </c:numRef>
          </c:xVal>
          <c:yVal>
            <c:numRef>
              <c:f>sheet3!$C$3:$C$200</c:f>
              <c:numCache>
                <c:formatCode>General</c:formatCode>
                <c:ptCount val="198"/>
                <c:pt idx="0">
                  <c:v>7.1499999999999994E-2</c:v>
                </c:pt>
                <c:pt idx="1">
                  <c:v>9.4299999999999995E-2</c:v>
                </c:pt>
                <c:pt idx="2">
                  <c:v>0.1268</c:v>
                </c:pt>
                <c:pt idx="3">
                  <c:v>0.1565</c:v>
                </c:pt>
                <c:pt idx="4">
                  <c:v>0.20810000000000001</c:v>
                </c:pt>
                <c:pt idx="5">
                  <c:v>0.25069999999999998</c:v>
                </c:pt>
                <c:pt idx="6">
                  <c:v>0.31630000000000003</c:v>
                </c:pt>
                <c:pt idx="7">
                  <c:v>0.37530000000000002</c:v>
                </c:pt>
                <c:pt idx="8">
                  <c:v>0.45900000000000002</c:v>
                </c:pt>
                <c:pt idx="9">
                  <c:v>0.58220000000000005</c:v>
                </c:pt>
                <c:pt idx="10">
                  <c:v>0.69279999999999997</c:v>
                </c:pt>
                <c:pt idx="11">
                  <c:v>0.75209999999999999</c:v>
                </c:pt>
                <c:pt idx="12">
                  <c:v>0.80889999999999995</c:v>
                </c:pt>
                <c:pt idx="13">
                  <c:v>0.85929999999999995</c:v>
                </c:pt>
                <c:pt idx="14">
                  <c:v>0.89149999999999996</c:v>
                </c:pt>
                <c:pt idx="15">
                  <c:v>0.89839999999999998</c:v>
                </c:pt>
                <c:pt idx="16">
                  <c:v>0.87909999999999999</c:v>
                </c:pt>
                <c:pt idx="17">
                  <c:v>0.83879999999999999</c:v>
                </c:pt>
                <c:pt idx="18">
                  <c:v>0.78620000000000001</c:v>
                </c:pt>
                <c:pt idx="19">
                  <c:v>0.7319</c:v>
                </c:pt>
                <c:pt idx="20">
                  <c:v>0.6734</c:v>
                </c:pt>
                <c:pt idx="21">
                  <c:v>0.61799999999999999</c:v>
                </c:pt>
                <c:pt idx="22">
                  <c:v>0.48080000000000001</c:v>
                </c:pt>
                <c:pt idx="23">
                  <c:v>0.38400000000000001</c:v>
                </c:pt>
                <c:pt idx="24">
                  <c:v>0.316</c:v>
                </c:pt>
                <c:pt idx="25">
                  <c:v>0.26629999999999998</c:v>
                </c:pt>
                <c:pt idx="26">
                  <c:v>0.22939999999999999</c:v>
                </c:pt>
                <c:pt idx="27">
                  <c:v>0.1782</c:v>
                </c:pt>
                <c:pt idx="28">
                  <c:v>0.14019999999999999</c:v>
                </c:pt>
                <c:pt idx="29">
                  <c:v>0.10630000000000001</c:v>
                </c:pt>
                <c:pt idx="30">
                  <c:v>7.0499999999999993E-2</c:v>
                </c:pt>
                <c:pt idx="31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474-8A49-5B67F40A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633128"/>
        <c:axId val="737627368"/>
      </c:scatterChart>
      <c:valAx>
        <c:axId val="737633128"/>
        <c:scaling>
          <c:orientation val="minMax"/>
          <c:max val="31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7368"/>
        <c:crosses val="autoZero"/>
        <c:crossBetween val="midCat"/>
      </c:valAx>
      <c:valAx>
        <c:axId val="7376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Sheet5!$B$3:$B$28</c:f>
              <c:numCache>
                <c:formatCode>General</c:formatCode>
                <c:ptCount val="26"/>
                <c:pt idx="0">
                  <c:v>30.7</c:v>
                </c:pt>
                <c:pt idx="1">
                  <c:v>31</c:v>
                </c:pt>
                <c:pt idx="2">
                  <c:v>31.3</c:v>
                </c:pt>
                <c:pt idx="3">
                  <c:v>31.6</c:v>
                </c:pt>
                <c:pt idx="4">
                  <c:v>31.9</c:v>
                </c:pt>
                <c:pt idx="5">
                  <c:v>32.1</c:v>
                </c:pt>
                <c:pt idx="6">
                  <c:v>32.200000000000003</c:v>
                </c:pt>
                <c:pt idx="7">
                  <c:v>32.299999999999997</c:v>
                </c:pt>
                <c:pt idx="8">
                  <c:v>32.4</c:v>
                </c:pt>
                <c:pt idx="9">
                  <c:v>32.5</c:v>
                </c:pt>
                <c:pt idx="10">
                  <c:v>32.6</c:v>
                </c:pt>
                <c:pt idx="11">
                  <c:v>32.700000000000003</c:v>
                </c:pt>
                <c:pt idx="12">
                  <c:v>32.9</c:v>
                </c:pt>
                <c:pt idx="13">
                  <c:v>33.1</c:v>
                </c:pt>
                <c:pt idx="14">
                  <c:v>33.4</c:v>
                </c:pt>
                <c:pt idx="15">
                  <c:v>33.700000000000003</c:v>
                </c:pt>
                <c:pt idx="16">
                  <c:v>34</c:v>
                </c:pt>
              </c:numCache>
            </c:numRef>
          </c:xVal>
          <c:yVal>
            <c:numRef>
              <c:f>Sheet5!$E$3:$E$28</c:f>
              <c:numCache>
                <c:formatCode>General</c:formatCode>
                <c:ptCount val="26"/>
                <c:pt idx="0">
                  <c:v>0.34480894978424559</c:v>
                </c:pt>
                <c:pt idx="1">
                  <c:v>0.38785094488762878</c:v>
                </c:pt>
                <c:pt idx="2">
                  <c:v>0.51050880620834138</c:v>
                </c:pt>
                <c:pt idx="3">
                  <c:v>0.6362719298409707</c:v>
                </c:pt>
                <c:pt idx="4">
                  <c:v>0.88609023562789047</c:v>
                </c:pt>
                <c:pt idx="5">
                  <c:v>1.0874743800887745</c:v>
                </c:pt>
                <c:pt idx="6">
                  <c:v>1.2239971377622569</c:v>
                </c:pt>
                <c:pt idx="7">
                  <c:v>1.387196756130558</c:v>
                </c:pt>
                <c:pt idx="8">
                  <c:v>1.5503963744988589</c:v>
                </c:pt>
                <c:pt idx="9">
                  <c:v>1.7135959928671598</c:v>
                </c:pt>
                <c:pt idx="10">
                  <c:v>1.8601535448886934</c:v>
                </c:pt>
                <c:pt idx="11">
                  <c:v>1.9841637812146062</c:v>
                </c:pt>
                <c:pt idx="12">
                  <c:v>2.232184253866432</c:v>
                </c:pt>
                <c:pt idx="13">
                  <c:v>2.387610416728243</c:v>
                </c:pt>
                <c:pt idx="14">
                  <c:v>2.555162024919698</c:v>
                </c:pt>
                <c:pt idx="15">
                  <c:v>2.674599151029148</c:v>
                </c:pt>
                <c:pt idx="16">
                  <c:v>2.7973085271689944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F-4B02-AC52-6A45DFE5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30232"/>
        <c:axId val="618173440"/>
      </c:scatterChart>
      <c:valAx>
        <c:axId val="5218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440"/>
        <c:crosses val="autoZero"/>
        <c:crossBetween val="midCat"/>
      </c:valAx>
      <c:valAx>
        <c:axId val="618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Sheet6!$B$3:$B$28</c:f>
              <c:numCache>
                <c:formatCode>General</c:formatCode>
                <c:ptCount val="26"/>
                <c:pt idx="0">
                  <c:v>17.7</c:v>
                </c:pt>
                <c:pt idx="1">
                  <c:v>18</c:v>
                </c:pt>
                <c:pt idx="2">
                  <c:v>18.3</c:v>
                </c:pt>
                <c:pt idx="3">
                  <c:v>18.600000000000001</c:v>
                </c:pt>
                <c:pt idx="4">
                  <c:v>18.8</c:v>
                </c:pt>
                <c:pt idx="5">
                  <c:v>19</c:v>
                </c:pt>
                <c:pt idx="6">
                  <c:v>19.2</c:v>
                </c:pt>
                <c:pt idx="7">
                  <c:v>19.3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19.600000000000001</c:v>
                </c:pt>
                <c:pt idx="11">
                  <c:v>19.7</c:v>
                </c:pt>
                <c:pt idx="12">
                  <c:v>19.8</c:v>
                </c:pt>
                <c:pt idx="13">
                  <c:v>19.899999999999999</c:v>
                </c:pt>
                <c:pt idx="14">
                  <c:v>20</c:v>
                </c:pt>
                <c:pt idx="15">
                  <c:v>20.3</c:v>
                </c:pt>
                <c:pt idx="16">
                  <c:v>20.6</c:v>
                </c:pt>
                <c:pt idx="17">
                  <c:v>20.9</c:v>
                </c:pt>
                <c:pt idx="18">
                  <c:v>21.2</c:v>
                </c:pt>
              </c:numCache>
            </c:numRef>
          </c:xVal>
          <c:yVal>
            <c:numRef>
              <c:f>Sheet6!$E$3:$E$28</c:f>
              <c:numCache>
                <c:formatCode>General</c:formatCode>
                <c:ptCount val="26"/>
                <c:pt idx="0">
                  <c:v>0.28274333882308139</c:v>
                </c:pt>
                <c:pt idx="1">
                  <c:v>0.35262774683150738</c:v>
                </c:pt>
                <c:pt idx="2">
                  <c:v>0.42542400517361784</c:v>
                </c:pt>
                <c:pt idx="3">
                  <c:v>0.52911034165722837</c:v>
                </c:pt>
                <c:pt idx="4">
                  <c:v>0.60158157196400286</c:v>
                </c:pt>
                <c:pt idx="5">
                  <c:v>0.77695302185554005</c:v>
                </c:pt>
                <c:pt idx="6">
                  <c:v>0.95613689457080664</c:v>
                </c:pt>
                <c:pt idx="7">
                  <c:v>1.0702128819921273</c:v>
                </c:pt>
                <c:pt idx="8">
                  <c:v>1.2083048667653051</c:v>
                </c:pt>
                <c:pt idx="9">
                  <c:v>1.3613568165555769</c:v>
                </c:pt>
                <c:pt idx="10">
                  <c:v>1.553146929864617</c:v>
                </c:pt>
                <c:pt idx="11">
                  <c:v>1.7296408991674144</c:v>
                </c:pt>
                <c:pt idx="12">
                  <c:v>1.8920955754574886</c:v>
                </c:pt>
                <c:pt idx="13">
                  <c:v>2.0348952415297523</c:v>
                </c:pt>
                <c:pt idx="14">
                  <c:v>2.1666156231653746</c:v>
                </c:pt>
                <c:pt idx="15">
                  <c:v>2.4475198580292576</c:v>
                </c:pt>
                <c:pt idx="16">
                  <c:v>2.6241538635867681</c:v>
                </c:pt>
                <c:pt idx="17">
                  <c:v>2.7301936156197009</c:v>
                </c:pt>
                <c:pt idx="18">
                  <c:v>2.7646015351590183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8C2-9D2E-EF218391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30232"/>
        <c:axId val="618173440"/>
      </c:scatterChart>
      <c:valAx>
        <c:axId val="5218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440"/>
        <c:crosses val="autoZero"/>
        <c:crossBetween val="midCat"/>
      </c:valAx>
      <c:valAx>
        <c:axId val="618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14941</xdr:colOff>
      <xdr:row>7</xdr:row>
      <xdr:rowOff>15239</xdr:rowOff>
    </xdr:from>
    <xdr:to>
      <xdr:col>15</xdr:col>
      <xdr:colOff>228600</xdr:colOff>
      <xdr:row>34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82233-52E9-C878-439E-5F6DD2C1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14941</xdr:colOff>
      <xdr:row>7</xdr:row>
      <xdr:rowOff>15239</xdr:rowOff>
    </xdr:from>
    <xdr:to>
      <xdr:col>15</xdr:col>
      <xdr:colOff>228600</xdr:colOff>
      <xdr:row>34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1E6C6-5C98-4854-9C01-1E0F48722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6</xdr:row>
      <xdr:rowOff>76200</xdr:rowOff>
    </xdr:from>
    <xdr:to>
      <xdr:col>14</xdr:col>
      <xdr:colOff>350520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FB42-9527-F7E2-EA4D-52FD8D09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6</xdr:row>
      <xdr:rowOff>76200</xdr:rowOff>
    </xdr:from>
    <xdr:to>
      <xdr:col>14</xdr:col>
      <xdr:colOff>350520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1445-075E-40BF-B92F-F7A5F04F0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A8F8-1F16-453A-BB16-9F36E30F4BDE}">
  <dimension ref="B1:M17"/>
  <sheetViews>
    <sheetView tabSelected="1" workbookViewId="0">
      <selection activeCell="N8" sqref="N8"/>
    </sheetView>
  </sheetViews>
  <sheetFormatPr defaultRowHeight="14.4" x14ac:dyDescent="0.3"/>
  <cols>
    <col min="8" max="8" width="12" bestFit="1" customWidth="1"/>
    <col min="11" max="12" width="9.5546875" bestFit="1" customWidth="1"/>
  </cols>
  <sheetData>
    <row r="1" spans="2:13" ht="15" thickBot="1" x14ac:dyDescent="0.35"/>
    <row r="2" spans="2:13" ht="15" thickBot="1" x14ac:dyDescent="0.3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10</v>
      </c>
    </row>
    <row r="3" spans="2:13" ht="15" thickBot="1" x14ac:dyDescent="0.35">
      <c r="B3" s="9" t="s">
        <v>11</v>
      </c>
      <c r="C3" s="10" t="s">
        <v>12</v>
      </c>
      <c r="D3" s="10" t="s">
        <v>13</v>
      </c>
      <c r="E3" s="10" t="s">
        <v>13</v>
      </c>
      <c r="F3" s="10" t="s">
        <v>14</v>
      </c>
      <c r="G3" s="10"/>
      <c r="H3" s="10" t="s">
        <v>15</v>
      </c>
      <c r="I3" s="10" t="s">
        <v>15</v>
      </c>
      <c r="J3" s="10" t="s">
        <v>15</v>
      </c>
      <c r="K3" s="10" t="s">
        <v>15</v>
      </c>
      <c r="L3" s="11" t="s">
        <v>16</v>
      </c>
    </row>
    <row r="4" spans="2:13" x14ac:dyDescent="0.3">
      <c r="B4" s="12">
        <v>24.8</v>
      </c>
      <c r="C4">
        <v>32.43</v>
      </c>
      <c r="D4">
        <v>1.39</v>
      </c>
      <c r="E4">
        <v>0.05</v>
      </c>
      <c r="F4" s="14">
        <f>1/(4*PI()^2*C4^2*B4)*1000000000</f>
        <v>971.16871816451601</v>
      </c>
      <c r="G4" s="5">
        <f>D4/E4</f>
        <v>27.799999999999997</v>
      </c>
      <c r="H4" s="14">
        <f>C4*0.001*2*PI()*F4</f>
        <v>197.88893086336742</v>
      </c>
      <c r="I4" s="14">
        <f>H4/G4</f>
        <v>7.1183068655887567</v>
      </c>
      <c r="J4" s="13">
        <f>H4/1000</f>
        <v>0.19788893086336742</v>
      </c>
      <c r="K4" s="14">
        <f>I4-3.5</f>
        <v>3.6183068655887567</v>
      </c>
      <c r="L4" s="17">
        <f>E4/I4*1000</f>
        <v>7.0241422495719412</v>
      </c>
      <c r="M4">
        <f>SQRT(J4*J4 + $K$12*$K$12)</f>
        <v>0.30343127244693452</v>
      </c>
    </row>
    <row r="5" spans="2:13" x14ac:dyDescent="0.3">
      <c r="B5" s="12">
        <v>33.200000000000003</v>
      </c>
      <c r="C5">
        <v>28</v>
      </c>
      <c r="D5">
        <v>1.23</v>
      </c>
      <c r="E5">
        <v>0.05</v>
      </c>
      <c r="F5" s="14">
        <f t="shared" ref="F5:F10" si="0">1/(4*PI()^2*C5^2*B5)*1000000000</f>
        <v>973.16418392643686</v>
      </c>
      <c r="G5" s="5">
        <f t="shared" ref="G5:G10" si="1">D5/E5</f>
        <v>24.599999999999998</v>
      </c>
      <c r="H5" s="14">
        <f t="shared" ref="H5:H10" si="2">C5*0.001*2*PI()*F5</f>
        <v>171.20798525376</v>
      </c>
      <c r="I5" s="14">
        <f t="shared" ref="I5:I10" si="3">H5/G5</f>
        <v>6.9596741973073177</v>
      </c>
      <c r="J5" s="13">
        <f t="shared" ref="J5:J10" si="4">H5/1000</f>
        <v>0.17120798525375999</v>
      </c>
      <c r="K5" s="14">
        <f t="shared" ref="K5:K10" si="5">I5-3.5</f>
        <v>3.4596741973073177</v>
      </c>
      <c r="L5" s="17">
        <f t="shared" ref="L5:L10" si="6">E5/I5*1000</f>
        <v>7.1842443457115985</v>
      </c>
      <c r="M5">
        <f t="shared" ref="M5:M10" si="7">SQRT(J5*J5 + $K$12*$K$12)</f>
        <v>0.28674497790749692</v>
      </c>
    </row>
    <row r="6" spans="2:13" x14ac:dyDescent="0.3">
      <c r="B6" s="12">
        <v>47.6</v>
      </c>
      <c r="C6">
        <v>23.41</v>
      </c>
      <c r="D6">
        <v>1.06</v>
      </c>
      <c r="E6">
        <v>0.05</v>
      </c>
      <c r="F6" s="14">
        <f t="shared" si="0"/>
        <v>971.02516048314681</v>
      </c>
      <c r="G6" s="5">
        <f t="shared" si="1"/>
        <v>21.2</v>
      </c>
      <c r="H6" s="14">
        <f t="shared" si="2"/>
        <v>142.82747720744862</v>
      </c>
      <c r="I6" s="14">
        <f t="shared" si="3"/>
        <v>6.7371451512947464</v>
      </c>
      <c r="J6" s="13">
        <f t="shared" si="4"/>
        <v>0.14282747720744862</v>
      </c>
      <c r="K6" s="14">
        <f t="shared" si="5"/>
        <v>3.2371451512947464</v>
      </c>
      <c r="L6" s="17">
        <f t="shared" si="6"/>
        <v>7.4215411538804368</v>
      </c>
      <c r="M6">
        <f t="shared" si="7"/>
        <v>0.27075855736423815</v>
      </c>
    </row>
    <row r="7" spans="2:13" x14ac:dyDescent="0.3">
      <c r="B7" s="12">
        <v>57.5</v>
      </c>
      <c r="C7">
        <v>21.29</v>
      </c>
      <c r="D7">
        <v>0.97</v>
      </c>
      <c r="E7">
        <v>0.05</v>
      </c>
      <c r="F7" s="14">
        <f t="shared" si="0"/>
        <v>971.89891147670562</v>
      </c>
      <c r="G7" s="5">
        <f t="shared" si="1"/>
        <v>19.399999999999999</v>
      </c>
      <c r="H7" s="14">
        <f t="shared" si="2"/>
        <v>130.00996025232942</v>
      </c>
      <c r="I7" s="14">
        <f t="shared" si="3"/>
        <v>6.7015443429035786</v>
      </c>
      <c r="J7" s="13">
        <f t="shared" si="4"/>
        <v>0.13000996025232942</v>
      </c>
      <c r="K7" s="14">
        <f t="shared" si="5"/>
        <v>3.2015443429035786</v>
      </c>
      <c r="L7" s="17">
        <f t="shared" si="6"/>
        <v>7.460966822214071</v>
      </c>
      <c r="M7">
        <f t="shared" si="7"/>
        <v>0.26422168326110457</v>
      </c>
    </row>
    <row r="8" spans="2:13" x14ac:dyDescent="0.3">
      <c r="B8" s="12">
        <v>68</v>
      </c>
      <c r="C8">
        <v>19.579999999999998</v>
      </c>
      <c r="D8">
        <v>0.9</v>
      </c>
      <c r="E8">
        <v>0.05</v>
      </c>
      <c r="F8" s="14">
        <f t="shared" si="0"/>
        <v>971.64132071312133</v>
      </c>
      <c r="G8" s="5">
        <f t="shared" si="1"/>
        <v>18</v>
      </c>
      <c r="H8" s="14">
        <f t="shared" si="2"/>
        <v>119.53594836560067</v>
      </c>
      <c r="I8" s="14">
        <f t="shared" si="3"/>
        <v>6.6408860203111484</v>
      </c>
      <c r="J8" s="13">
        <f t="shared" si="4"/>
        <v>0.11953594836560068</v>
      </c>
      <c r="K8" s="14">
        <f t="shared" si="5"/>
        <v>3.1408860203111484</v>
      </c>
      <c r="L8" s="17">
        <f t="shared" si="6"/>
        <v>7.529115820852069</v>
      </c>
      <c r="M8">
        <f t="shared" si="7"/>
        <v>0.25922837632516765</v>
      </c>
    </row>
    <row r="9" spans="2:13" x14ac:dyDescent="0.3">
      <c r="B9" s="12">
        <v>81.599999999999994</v>
      </c>
      <c r="C9">
        <v>19.78</v>
      </c>
      <c r="D9">
        <v>0.91</v>
      </c>
      <c r="E9">
        <v>0.05</v>
      </c>
      <c r="F9" s="14">
        <f t="shared" si="0"/>
        <v>793.40974435133319</v>
      </c>
      <c r="G9" s="5">
        <f t="shared" si="1"/>
        <v>18.2</v>
      </c>
      <c r="H9" s="14">
        <f t="shared" si="2"/>
        <v>98.606078067006266</v>
      </c>
      <c r="I9" s="14">
        <f t="shared" si="3"/>
        <v>5.4179163773080372</v>
      </c>
      <c r="J9" s="13">
        <f t="shared" si="4"/>
        <v>9.8606078067006261E-2</v>
      </c>
      <c r="K9" s="14">
        <f t="shared" si="5"/>
        <v>1.9179163773080372</v>
      </c>
      <c r="L9" s="17">
        <f t="shared" si="6"/>
        <v>9.2286400376011635</v>
      </c>
      <c r="M9">
        <f t="shared" si="7"/>
        <v>0.25026719076274406</v>
      </c>
    </row>
    <row r="10" spans="2:13" ht="15" thickBot="1" x14ac:dyDescent="0.35">
      <c r="B10" s="12">
        <v>102.8</v>
      </c>
      <c r="C10">
        <v>15.92</v>
      </c>
      <c r="D10">
        <v>0.76</v>
      </c>
      <c r="E10">
        <v>0.05</v>
      </c>
      <c r="F10" s="14">
        <f t="shared" si="0"/>
        <v>972.21209974869453</v>
      </c>
      <c r="G10" s="5">
        <f t="shared" si="1"/>
        <v>15.2</v>
      </c>
      <c r="H10" s="14">
        <f t="shared" si="2"/>
        <v>97.248733387203131</v>
      </c>
      <c r="I10" s="14">
        <f t="shared" si="3"/>
        <v>6.3979429860002064</v>
      </c>
      <c r="J10" s="13">
        <f t="shared" si="4"/>
        <v>9.7248733387203135E-2</v>
      </c>
      <c r="K10" s="14">
        <f t="shared" si="5"/>
        <v>2.8979429860002064</v>
      </c>
      <c r="L10" s="17">
        <f t="shared" si="6"/>
        <v>7.8150118107348803</v>
      </c>
      <c r="M10">
        <f t="shared" si="7"/>
        <v>0.24973550866053171</v>
      </c>
    </row>
    <row r="11" spans="2:13" x14ac:dyDescent="0.3">
      <c r="B11" s="20" t="s">
        <v>17</v>
      </c>
      <c r="C11" s="21"/>
      <c r="D11" s="21"/>
      <c r="E11" s="22"/>
      <c r="F11" s="15">
        <f>AVERAGE(F10,F8,F7,F6,F5,F4)</f>
        <v>971.8517324187701</v>
      </c>
      <c r="G11" s="1"/>
      <c r="H11" s="1"/>
      <c r="I11" s="1"/>
      <c r="J11" s="1"/>
      <c r="K11" s="15">
        <f>AVERAGE(K10,K8,K7,K6,K5,K4)</f>
        <v>3.259249927234293</v>
      </c>
      <c r="L11" s="2"/>
    </row>
    <row r="12" spans="2:13" ht="15" thickBot="1" x14ac:dyDescent="0.35">
      <c r="B12" s="23" t="s">
        <v>18</v>
      </c>
      <c r="C12" s="24"/>
      <c r="D12" s="24"/>
      <c r="E12" s="25"/>
      <c r="F12" s="16">
        <f>_xlfn.STDEV.P(F4:F8,F10)</f>
        <v>0.7128139259430003</v>
      </c>
      <c r="G12" s="3"/>
      <c r="H12" s="3"/>
      <c r="I12" s="3"/>
      <c r="J12" s="3"/>
      <c r="K12" s="16">
        <f>_xlfn.STDEV.P(K10,K8,K7,K6,K5,K4)</f>
        <v>0.23002284264941861</v>
      </c>
      <c r="L12" s="4"/>
    </row>
    <row r="16" spans="2:13" x14ac:dyDescent="0.3">
      <c r="F16">
        <v>27.8</v>
      </c>
      <c r="G16">
        <v>26.1</v>
      </c>
      <c r="H16">
        <v>25.3</v>
      </c>
      <c r="I16">
        <f>AVERAGE(F16:H16)</f>
        <v>26.400000000000002</v>
      </c>
      <c r="J16">
        <f>_xlfn.STDEV.P(F16:H16)</f>
        <v>1.0424330514074591</v>
      </c>
    </row>
    <row r="17" spans="6:10" x14ac:dyDescent="0.3">
      <c r="F17">
        <v>18</v>
      </c>
      <c r="G17">
        <v>16.7</v>
      </c>
      <c r="H17">
        <v>16.399999999999999</v>
      </c>
      <c r="I17">
        <f>AVERAGE(F17:H17)</f>
        <v>17.033333333333335</v>
      </c>
      <c r="J17">
        <f>_xlfn.STDEV.P(F17:H17)</f>
        <v>0.69442222186665581</v>
      </c>
    </row>
  </sheetData>
  <mergeCells count="2">
    <mergeCell ref="B11:E11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923-68BC-4D67-B6B5-E5EEBDAB2D17}">
  <dimension ref="B2:C36"/>
  <sheetViews>
    <sheetView topLeftCell="A3" zoomScale="81" workbookViewId="0">
      <selection activeCell="E8" sqref="E8"/>
    </sheetView>
  </sheetViews>
  <sheetFormatPr defaultRowHeight="14.4" x14ac:dyDescent="0.3"/>
  <sheetData>
    <row r="2" spans="2:3" x14ac:dyDescent="0.3">
      <c r="B2" t="s">
        <v>19</v>
      </c>
      <c r="C2" t="s">
        <v>20</v>
      </c>
    </row>
    <row r="3" spans="2:3" x14ac:dyDescent="0.3">
      <c r="B3" s="19">
        <v>20</v>
      </c>
      <c r="C3" s="18">
        <v>8.5300000000000001E-2</v>
      </c>
    </row>
    <row r="4" spans="2:3" x14ac:dyDescent="0.3">
      <c r="B4" s="19">
        <v>24</v>
      </c>
      <c r="C4" s="18">
        <v>0.11650000000000001</v>
      </c>
    </row>
    <row r="5" spans="2:3" x14ac:dyDescent="0.3">
      <c r="B5" s="19">
        <v>27</v>
      </c>
      <c r="C5" s="18">
        <v>0.17050000000000001</v>
      </c>
    </row>
    <row r="6" spans="2:3" x14ac:dyDescent="0.3">
      <c r="B6" s="19">
        <v>28</v>
      </c>
      <c r="C6" s="18">
        <v>0.2044</v>
      </c>
    </row>
    <row r="7" spans="2:3" x14ac:dyDescent="0.3">
      <c r="B7" s="19">
        <v>29</v>
      </c>
      <c r="C7" s="18">
        <v>0.25719999999999998</v>
      </c>
    </row>
    <row r="8" spans="2:3" x14ac:dyDescent="0.3">
      <c r="B8" s="19">
        <v>29.5</v>
      </c>
      <c r="C8" s="18">
        <v>0.2964</v>
      </c>
    </row>
    <row r="9" spans="2:3" x14ac:dyDescent="0.3">
      <c r="B9" s="19">
        <v>30</v>
      </c>
      <c r="C9" s="18">
        <v>0.35020000000000001</v>
      </c>
    </row>
    <row r="10" spans="2:3" x14ac:dyDescent="0.3">
      <c r="B10" s="19">
        <v>30.5</v>
      </c>
      <c r="C10" s="18">
        <v>0.42849999999999999</v>
      </c>
    </row>
    <row r="11" spans="2:3" x14ac:dyDescent="0.3">
      <c r="B11" s="19">
        <v>30.8</v>
      </c>
      <c r="C11" s="18">
        <v>0.49469999999999997</v>
      </c>
    </row>
    <row r="12" spans="2:3" x14ac:dyDescent="0.3">
      <c r="B12" s="19">
        <v>31.1</v>
      </c>
      <c r="C12" s="18">
        <v>0.58430000000000004</v>
      </c>
    </row>
    <row r="13" spans="2:3" x14ac:dyDescent="0.3">
      <c r="B13" s="19">
        <v>31.4</v>
      </c>
      <c r="C13" s="18">
        <v>0.70989999999999998</v>
      </c>
    </row>
    <row r="14" spans="2:3" x14ac:dyDescent="0.3">
      <c r="B14" s="19">
        <v>31.6</v>
      </c>
      <c r="C14" s="18">
        <v>0.81779999999999997</v>
      </c>
    </row>
    <row r="15" spans="2:3" x14ac:dyDescent="0.3">
      <c r="B15" s="19">
        <v>31.8</v>
      </c>
      <c r="C15" s="18">
        <v>0.96109999999999995</v>
      </c>
    </row>
    <row r="16" spans="2:3" x14ac:dyDescent="0.3">
      <c r="B16" s="19">
        <v>32</v>
      </c>
      <c r="C16" s="18">
        <v>1.1335999999999999</v>
      </c>
    </row>
    <row r="17" spans="2:3" x14ac:dyDescent="0.3">
      <c r="B17" s="19">
        <v>32.200000000000003</v>
      </c>
      <c r="C17" s="18">
        <v>1.3009999999999999</v>
      </c>
    </row>
    <row r="18" spans="2:3" x14ac:dyDescent="0.3">
      <c r="B18" s="19">
        <v>32.4</v>
      </c>
      <c r="C18" s="18">
        <v>1.3826000000000001</v>
      </c>
    </row>
    <row r="19" spans="2:3" x14ac:dyDescent="0.3">
      <c r="B19" s="19">
        <v>32.299999999999997</v>
      </c>
      <c r="C19" s="18">
        <v>1.3577999999999999</v>
      </c>
    </row>
    <row r="20" spans="2:3" x14ac:dyDescent="0.3">
      <c r="B20" s="19">
        <v>32.5</v>
      </c>
      <c r="C20" s="18">
        <v>1.3712</v>
      </c>
    </row>
    <row r="21" spans="2:3" x14ac:dyDescent="0.3">
      <c r="B21" s="19">
        <v>32.799999999999997</v>
      </c>
      <c r="C21" s="18">
        <v>1.1853</v>
      </c>
    </row>
    <row r="22" spans="2:3" x14ac:dyDescent="0.3">
      <c r="B22" s="19">
        <v>33</v>
      </c>
      <c r="C22" s="18">
        <v>1.0216000000000001</v>
      </c>
    </row>
    <row r="23" spans="2:3" x14ac:dyDescent="0.3">
      <c r="B23" s="19">
        <v>33.200000000000003</v>
      </c>
      <c r="C23" s="18">
        <v>0.873</v>
      </c>
    </row>
    <row r="24" spans="2:3" x14ac:dyDescent="0.3">
      <c r="B24" s="19">
        <v>33.4</v>
      </c>
      <c r="C24" s="18">
        <v>0.75470000000000004</v>
      </c>
    </row>
    <row r="25" spans="2:3" x14ac:dyDescent="0.3">
      <c r="B25" s="19">
        <v>33.700000000000003</v>
      </c>
      <c r="C25" s="18">
        <v>0.61299999999999999</v>
      </c>
    </row>
    <row r="26" spans="2:3" x14ac:dyDescent="0.3">
      <c r="B26" s="19">
        <v>34</v>
      </c>
      <c r="C26" s="18">
        <v>0.51049999999999995</v>
      </c>
    </row>
    <row r="27" spans="2:3" x14ac:dyDescent="0.3">
      <c r="B27" s="19">
        <v>34.5</v>
      </c>
      <c r="C27" s="18">
        <v>0.39479999999999998</v>
      </c>
    </row>
    <row r="28" spans="2:3" x14ac:dyDescent="0.3">
      <c r="B28" s="19">
        <v>35</v>
      </c>
      <c r="C28" s="18">
        <v>0.31950000000000001</v>
      </c>
    </row>
    <row r="29" spans="2:3" x14ac:dyDescent="0.3">
      <c r="B29" s="19">
        <v>35.5</v>
      </c>
      <c r="C29" s="18">
        <v>0.2671</v>
      </c>
    </row>
    <row r="30" spans="2:3" x14ac:dyDescent="0.3">
      <c r="B30" s="19">
        <v>36</v>
      </c>
      <c r="C30" s="18">
        <v>0.2288</v>
      </c>
    </row>
    <row r="31" spans="2:3" x14ac:dyDescent="0.3">
      <c r="B31" s="19">
        <v>36.5</v>
      </c>
      <c r="C31" s="18">
        <v>0.19969999999999999</v>
      </c>
    </row>
    <row r="32" spans="2:3" x14ac:dyDescent="0.3">
      <c r="B32" s="19">
        <v>37</v>
      </c>
      <c r="C32" s="18">
        <v>0.17680000000000001</v>
      </c>
    </row>
    <row r="33" spans="2:3" x14ac:dyDescent="0.3">
      <c r="B33" s="19">
        <v>38</v>
      </c>
      <c r="C33" s="18">
        <v>0.14330000000000001</v>
      </c>
    </row>
    <row r="34" spans="2:3" x14ac:dyDescent="0.3">
      <c r="B34" s="19">
        <v>39</v>
      </c>
      <c r="C34" s="18">
        <v>0.1201</v>
      </c>
    </row>
    <row r="35" spans="2:3" x14ac:dyDescent="0.3">
      <c r="B35" s="19">
        <v>42</v>
      </c>
      <c r="C35" s="18">
        <v>0.08</v>
      </c>
    </row>
    <row r="36" spans="2:3" x14ac:dyDescent="0.3">
      <c r="B36" s="19">
        <v>45</v>
      </c>
      <c r="C36" s="18">
        <v>5.9700000000000003E-2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FA77-796F-4BA1-A25B-08851B88D73F}">
  <dimension ref="B2:C34"/>
  <sheetViews>
    <sheetView zoomScale="81" workbookViewId="0">
      <selection activeCell="C35" sqref="C35"/>
    </sheetView>
  </sheetViews>
  <sheetFormatPr defaultRowHeight="14.4" x14ac:dyDescent="0.3"/>
  <sheetData>
    <row r="2" spans="2:3" x14ac:dyDescent="0.3">
      <c r="B2" t="s">
        <v>19</v>
      </c>
      <c r="C2" t="s">
        <v>20</v>
      </c>
    </row>
    <row r="3" spans="2:3" x14ac:dyDescent="0.3">
      <c r="B3">
        <v>10</v>
      </c>
      <c r="C3">
        <v>7.1499999999999994E-2</v>
      </c>
    </row>
    <row r="4" spans="2:3" x14ac:dyDescent="0.3">
      <c r="B4">
        <v>13</v>
      </c>
      <c r="C4">
        <v>9.4299999999999995E-2</v>
      </c>
    </row>
    <row r="5" spans="2:3" x14ac:dyDescent="0.3">
      <c r="B5">
        <v>15</v>
      </c>
      <c r="C5">
        <v>0.1268</v>
      </c>
    </row>
    <row r="6" spans="2:3" x14ac:dyDescent="0.3">
      <c r="B6">
        <v>16</v>
      </c>
      <c r="C6">
        <v>0.1565</v>
      </c>
    </row>
    <row r="7" spans="2:3" x14ac:dyDescent="0.3">
      <c r="B7">
        <v>17</v>
      </c>
      <c r="C7">
        <v>0.20810000000000001</v>
      </c>
    </row>
    <row r="8" spans="2:3" x14ac:dyDescent="0.3">
      <c r="B8">
        <v>17.5</v>
      </c>
      <c r="C8">
        <v>0.25069999999999998</v>
      </c>
    </row>
    <row r="9" spans="2:3" x14ac:dyDescent="0.3">
      <c r="B9">
        <v>18</v>
      </c>
      <c r="C9">
        <v>0.31630000000000003</v>
      </c>
    </row>
    <row r="10" spans="2:3" x14ac:dyDescent="0.3">
      <c r="B10">
        <v>18.3</v>
      </c>
      <c r="C10">
        <v>0.37530000000000002</v>
      </c>
    </row>
    <row r="11" spans="2:3" x14ac:dyDescent="0.3">
      <c r="B11">
        <v>18.600000000000001</v>
      </c>
      <c r="C11">
        <v>0.45900000000000002</v>
      </c>
    </row>
    <row r="12" spans="2:3" x14ac:dyDescent="0.3">
      <c r="B12">
        <v>18.899999999999999</v>
      </c>
      <c r="C12">
        <v>0.58220000000000005</v>
      </c>
    </row>
    <row r="13" spans="2:3" x14ac:dyDescent="0.3">
      <c r="B13">
        <v>19.100000000000001</v>
      </c>
      <c r="C13">
        <v>0.69279999999999997</v>
      </c>
    </row>
    <row r="14" spans="2:3" x14ac:dyDescent="0.3">
      <c r="B14">
        <v>19.2</v>
      </c>
      <c r="C14">
        <v>0.75209999999999999</v>
      </c>
    </row>
    <row r="15" spans="2:3" x14ac:dyDescent="0.3">
      <c r="B15">
        <v>19.3</v>
      </c>
      <c r="C15">
        <v>0.80889999999999995</v>
      </c>
    </row>
    <row r="16" spans="2:3" x14ac:dyDescent="0.3">
      <c r="B16">
        <v>19.399999999999999</v>
      </c>
      <c r="C16">
        <v>0.85929999999999995</v>
      </c>
    </row>
    <row r="17" spans="2:3" x14ac:dyDescent="0.3">
      <c r="B17">
        <v>19.5</v>
      </c>
      <c r="C17">
        <v>0.89149999999999996</v>
      </c>
    </row>
    <row r="18" spans="2:3" x14ac:dyDescent="0.3">
      <c r="B18">
        <v>19.600000000000001</v>
      </c>
      <c r="C18">
        <v>0.89839999999999998</v>
      </c>
    </row>
    <row r="19" spans="2:3" x14ac:dyDescent="0.3">
      <c r="B19">
        <v>19.7</v>
      </c>
      <c r="C19">
        <v>0.87909999999999999</v>
      </c>
    </row>
    <row r="20" spans="2:3" x14ac:dyDescent="0.3">
      <c r="B20">
        <v>19.8</v>
      </c>
      <c r="C20">
        <v>0.83879999999999999</v>
      </c>
    </row>
    <row r="21" spans="2:3" x14ac:dyDescent="0.3">
      <c r="B21">
        <v>19.899999999999999</v>
      </c>
      <c r="C21">
        <v>0.78620000000000001</v>
      </c>
    </row>
    <row r="22" spans="2:3" x14ac:dyDescent="0.3">
      <c r="B22">
        <v>20</v>
      </c>
      <c r="C22">
        <v>0.7319</v>
      </c>
    </row>
    <row r="23" spans="2:3" x14ac:dyDescent="0.3">
      <c r="B23">
        <v>20.100000000000001</v>
      </c>
      <c r="C23">
        <v>0.6734</v>
      </c>
    </row>
    <row r="24" spans="2:3" x14ac:dyDescent="0.3">
      <c r="B24">
        <v>20.2</v>
      </c>
      <c r="C24">
        <v>0.61799999999999999</v>
      </c>
    </row>
    <row r="25" spans="2:3" x14ac:dyDescent="0.3">
      <c r="B25">
        <v>20.5</v>
      </c>
      <c r="C25">
        <v>0.48080000000000001</v>
      </c>
    </row>
    <row r="26" spans="2:3" x14ac:dyDescent="0.3">
      <c r="B26">
        <v>20.8</v>
      </c>
      <c r="C26">
        <v>0.38400000000000001</v>
      </c>
    </row>
    <row r="27" spans="2:3" x14ac:dyDescent="0.3">
      <c r="B27">
        <v>21.1</v>
      </c>
      <c r="C27">
        <v>0.316</v>
      </c>
    </row>
    <row r="28" spans="2:3" x14ac:dyDescent="0.3">
      <c r="B28">
        <v>21.4</v>
      </c>
      <c r="C28">
        <v>0.26629999999999998</v>
      </c>
    </row>
    <row r="29" spans="2:3" x14ac:dyDescent="0.3">
      <c r="B29">
        <v>21.7</v>
      </c>
      <c r="C29">
        <v>0.22939999999999999</v>
      </c>
    </row>
    <row r="30" spans="2:3" x14ac:dyDescent="0.3">
      <c r="B30">
        <v>22.3</v>
      </c>
      <c r="C30">
        <v>0.1782</v>
      </c>
    </row>
    <row r="31" spans="2:3" x14ac:dyDescent="0.3">
      <c r="B31">
        <v>23</v>
      </c>
      <c r="C31">
        <v>0.14019999999999999</v>
      </c>
    </row>
    <row r="32" spans="2:3" x14ac:dyDescent="0.3">
      <c r="B32">
        <v>24</v>
      </c>
      <c r="C32">
        <v>0.10630000000000001</v>
      </c>
    </row>
    <row r="33" spans="2:3" x14ac:dyDescent="0.3">
      <c r="B33">
        <v>26</v>
      </c>
      <c r="C33">
        <v>7.0499999999999993E-2</v>
      </c>
    </row>
    <row r="34" spans="2:3" x14ac:dyDescent="0.3">
      <c r="B34">
        <v>28</v>
      </c>
      <c r="C34">
        <v>4.5900000000000003E-2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DE28-8C5F-40B3-ACB4-C5C2EBFD9CB3}">
  <dimension ref="B2:F19"/>
  <sheetViews>
    <sheetView workbookViewId="0">
      <selection activeCell="S12" sqref="S12"/>
    </sheetView>
  </sheetViews>
  <sheetFormatPr defaultRowHeight="14.4" x14ac:dyDescent="0.3"/>
  <sheetData>
    <row r="2" spans="2:6" x14ac:dyDescent="0.3">
      <c r="B2" t="s">
        <v>19</v>
      </c>
      <c r="C2" t="s">
        <v>21</v>
      </c>
      <c r="D2" t="s">
        <v>22</v>
      </c>
      <c r="E2" t="s">
        <v>23</v>
      </c>
    </row>
    <row r="3" spans="2:6" x14ac:dyDescent="0.3">
      <c r="B3">
        <v>30.7</v>
      </c>
      <c r="C3">
        <v>0.9</v>
      </c>
      <c r="D3">
        <v>8.1999999999999993</v>
      </c>
      <c r="E3">
        <f>PI()*C3/D3</f>
        <v>0.34480894978424559</v>
      </c>
      <c r="F3">
        <f>E3/PI()-0.5</f>
        <v>-0.3902439024390244</v>
      </c>
    </row>
    <row r="4" spans="2:6" x14ac:dyDescent="0.3">
      <c r="B4">
        <v>31</v>
      </c>
      <c r="C4">
        <v>1</v>
      </c>
      <c r="D4">
        <v>8.1</v>
      </c>
      <c r="E4">
        <f t="shared" ref="E4:E19" si="0">PI()*C4/D4</f>
        <v>0.38785094488762878</v>
      </c>
      <c r="F4">
        <f t="shared" ref="F4:F19" si="1">E4/PI()-0.5</f>
        <v>-0.37654320987654322</v>
      </c>
    </row>
    <row r="5" spans="2:6" x14ac:dyDescent="0.3">
      <c r="B5">
        <v>31.3</v>
      </c>
      <c r="C5">
        <v>1.3</v>
      </c>
      <c r="D5">
        <v>8</v>
      </c>
      <c r="E5">
        <f t="shared" si="0"/>
        <v>0.51050880620834138</v>
      </c>
      <c r="F5">
        <f t="shared" si="1"/>
        <v>-0.33750000000000002</v>
      </c>
    </row>
    <row r="6" spans="2:6" x14ac:dyDescent="0.3">
      <c r="B6">
        <v>31.6</v>
      </c>
      <c r="C6">
        <v>1.6</v>
      </c>
      <c r="D6">
        <v>7.9</v>
      </c>
      <c r="E6">
        <f t="shared" si="0"/>
        <v>0.6362719298409707</v>
      </c>
      <c r="F6">
        <f t="shared" si="1"/>
        <v>-0.29746835443037978</v>
      </c>
    </row>
    <row r="7" spans="2:6" x14ac:dyDescent="0.3">
      <c r="B7">
        <v>31.9</v>
      </c>
      <c r="C7">
        <v>2.2000000000000002</v>
      </c>
      <c r="D7">
        <v>7.8</v>
      </c>
      <c r="E7">
        <f t="shared" si="0"/>
        <v>0.88609023562789047</v>
      </c>
      <c r="F7">
        <f t="shared" si="1"/>
        <v>-0.2179487179487179</v>
      </c>
    </row>
    <row r="8" spans="2:6" x14ac:dyDescent="0.3">
      <c r="B8">
        <v>32.1</v>
      </c>
      <c r="C8">
        <v>2.7</v>
      </c>
      <c r="D8">
        <v>7.8</v>
      </c>
      <c r="E8">
        <f t="shared" si="0"/>
        <v>1.0874743800887745</v>
      </c>
      <c r="F8">
        <f t="shared" si="1"/>
        <v>-0.15384615384615385</v>
      </c>
    </row>
    <row r="9" spans="2:6" x14ac:dyDescent="0.3">
      <c r="B9">
        <v>32.200000000000003</v>
      </c>
      <c r="C9">
        <v>3</v>
      </c>
      <c r="D9">
        <v>7.7</v>
      </c>
      <c r="E9">
        <f t="shared" si="0"/>
        <v>1.2239971377622569</v>
      </c>
      <c r="F9">
        <f t="shared" si="1"/>
        <v>-0.11038961038961043</v>
      </c>
    </row>
    <row r="10" spans="2:6" x14ac:dyDescent="0.3">
      <c r="B10">
        <v>32.299999999999997</v>
      </c>
      <c r="C10">
        <v>3.4</v>
      </c>
      <c r="D10">
        <v>7.7</v>
      </c>
      <c r="E10">
        <f t="shared" si="0"/>
        <v>1.387196756130558</v>
      </c>
      <c r="F10">
        <f t="shared" si="1"/>
        <v>-5.8441558441558406E-2</v>
      </c>
    </row>
    <row r="11" spans="2:6" x14ac:dyDescent="0.3">
      <c r="B11">
        <v>32.4</v>
      </c>
      <c r="C11">
        <v>3.8</v>
      </c>
      <c r="D11">
        <v>7.7</v>
      </c>
      <c r="E11">
        <f t="shared" si="0"/>
        <v>1.5503963744988589</v>
      </c>
      <c r="F11">
        <f t="shared" si="1"/>
        <v>-6.4935064935064957E-3</v>
      </c>
    </row>
    <row r="12" spans="2:6" x14ac:dyDescent="0.3">
      <c r="B12">
        <v>32.5</v>
      </c>
      <c r="C12">
        <v>4.2</v>
      </c>
      <c r="D12">
        <v>7.7</v>
      </c>
      <c r="E12">
        <f t="shared" si="0"/>
        <v>1.7135959928671598</v>
      </c>
      <c r="F12">
        <f t="shared" si="1"/>
        <v>4.5454545454545414E-2</v>
      </c>
    </row>
    <row r="13" spans="2:6" x14ac:dyDescent="0.3">
      <c r="B13">
        <v>32.6</v>
      </c>
      <c r="C13">
        <v>4.5</v>
      </c>
      <c r="D13">
        <v>7.6</v>
      </c>
      <c r="E13">
        <f t="shared" si="0"/>
        <v>1.8601535448886934</v>
      </c>
      <c r="F13">
        <f t="shared" si="1"/>
        <v>9.2105263157894801E-2</v>
      </c>
    </row>
    <row r="14" spans="2:6" x14ac:dyDescent="0.3">
      <c r="B14">
        <v>32.700000000000003</v>
      </c>
      <c r="C14">
        <v>4.8</v>
      </c>
      <c r="D14">
        <v>7.6</v>
      </c>
      <c r="E14">
        <f t="shared" si="0"/>
        <v>1.9841637812146062</v>
      </c>
      <c r="F14">
        <f t="shared" si="1"/>
        <v>0.13157894736842102</v>
      </c>
    </row>
    <row r="15" spans="2:6" x14ac:dyDescent="0.3">
      <c r="B15">
        <v>32.9</v>
      </c>
      <c r="C15">
        <v>5.4</v>
      </c>
      <c r="D15">
        <v>7.6</v>
      </c>
      <c r="E15">
        <f t="shared" si="0"/>
        <v>2.232184253866432</v>
      </c>
      <c r="F15">
        <f t="shared" si="1"/>
        <v>0.21052631578947367</v>
      </c>
    </row>
    <row r="16" spans="2:6" x14ac:dyDescent="0.3">
      <c r="B16">
        <v>33.1</v>
      </c>
      <c r="C16">
        <v>5.7</v>
      </c>
      <c r="D16">
        <v>7.5</v>
      </c>
      <c r="E16">
        <f t="shared" si="0"/>
        <v>2.387610416728243</v>
      </c>
      <c r="F16">
        <f t="shared" si="1"/>
        <v>0.26000000000000012</v>
      </c>
    </row>
    <row r="17" spans="2:6" x14ac:dyDescent="0.3">
      <c r="B17">
        <v>33.4</v>
      </c>
      <c r="C17">
        <v>6.1</v>
      </c>
      <c r="D17">
        <v>7.5</v>
      </c>
      <c r="E17">
        <f t="shared" si="0"/>
        <v>2.555162024919698</v>
      </c>
      <c r="F17">
        <f t="shared" si="1"/>
        <v>0.31333333333333324</v>
      </c>
    </row>
    <row r="18" spans="2:6" x14ac:dyDescent="0.3">
      <c r="B18">
        <v>33.700000000000003</v>
      </c>
      <c r="C18">
        <v>6.3</v>
      </c>
      <c r="D18">
        <v>7.4</v>
      </c>
      <c r="E18">
        <f t="shared" si="0"/>
        <v>2.674599151029148</v>
      </c>
      <c r="F18">
        <f t="shared" si="1"/>
        <v>0.35135135135135132</v>
      </c>
    </row>
    <row r="19" spans="2:6" x14ac:dyDescent="0.3">
      <c r="B19">
        <v>34</v>
      </c>
      <c r="C19">
        <v>6.5</v>
      </c>
      <c r="D19">
        <v>7.3</v>
      </c>
      <c r="E19">
        <f t="shared" si="0"/>
        <v>2.7973085271689944</v>
      </c>
      <c r="F19">
        <f t="shared" si="1"/>
        <v>0.39041095890410971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523C-A474-42FE-9081-763684A27E14}">
  <dimension ref="B2:F21"/>
  <sheetViews>
    <sheetView workbookViewId="0">
      <selection activeCell="C21" sqref="C21"/>
    </sheetView>
  </sheetViews>
  <sheetFormatPr defaultRowHeight="14.4" x14ac:dyDescent="0.3"/>
  <sheetData>
    <row r="2" spans="2:6" x14ac:dyDescent="0.3">
      <c r="B2" t="s">
        <v>19</v>
      </c>
      <c r="C2" t="s">
        <v>21</v>
      </c>
      <c r="D2" t="s">
        <v>22</v>
      </c>
      <c r="E2" t="s">
        <v>23</v>
      </c>
    </row>
    <row r="3" spans="2:6" x14ac:dyDescent="0.3">
      <c r="B3">
        <v>17.7</v>
      </c>
      <c r="C3">
        <v>0.9</v>
      </c>
      <c r="D3">
        <v>10</v>
      </c>
      <c r="E3">
        <f>PI()*C3/D3</f>
        <v>0.28274333882308139</v>
      </c>
      <c r="F3">
        <f>E3/PI()-0.5</f>
        <v>-0.41000000000000003</v>
      </c>
    </row>
    <row r="4" spans="2:6" x14ac:dyDescent="0.3">
      <c r="B4">
        <v>18</v>
      </c>
      <c r="C4">
        <v>1.1000000000000001</v>
      </c>
      <c r="D4">
        <v>9.8000000000000007</v>
      </c>
      <c r="E4">
        <f t="shared" ref="E4:E21" si="0">PI()*C4/D4</f>
        <v>0.35262774683150738</v>
      </c>
      <c r="F4">
        <f t="shared" ref="F4:F21" si="1">E4/PI()-0.5</f>
        <v>-0.38775510204081631</v>
      </c>
    </row>
    <row r="5" spans="2:6" x14ac:dyDescent="0.3">
      <c r="B5">
        <v>18.3</v>
      </c>
      <c r="C5">
        <v>1.3</v>
      </c>
      <c r="D5">
        <v>9.6</v>
      </c>
      <c r="E5">
        <f t="shared" si="0"/>
        <v>0.42542400517361784</v>
      </c>
      <c r="F5">
        <f t="shared" si="1"/>
        <v>-0.36458333333333331</v>
      </c>
    </row>
    <row r="6" spans="2:6" x14ac:dyDescent="0.3">
      <c r="B6">
        <v>18.600000000000001</v>
      </c>
      <c r="C6">
        <v>1.6</v>
      </c>
      <c r="D6">
        <v>9.5</v>
      </c>
      <c r="E6">
        <f t="shared" si="0"/>
        <v>0.52911034165722837</v>
      </c>
      <c r="F6">
        <f t="shared" si="1"/>
        <v>-0.33157894736842103</v>
      </c>
    </row>
    <row r="7" spans="2:6" x14ac:dyDescent="0.3">
      <c r="B7">
        <v>18.8</v>
      </c>
      <c r="C7">
        <v>1.8</v>
      </c>
      <c r="D7">
        <v>9.4</v>
      </c>
      <c r="E7">
        <f t="shared" si="0"/>
        <v>0.60158157196400286</v>
      </c>
      <c r="F7">
        <f t="shared" si="1"/>
        <v>-0.3085106382978724</v>
      </c>
    </row>
    <row r="8" spans="2:6" x14ac:dyDescent="0.3">
      <c r="B8">
        <v>19</v>
      </c>
      <c r="C8">
        <v>2.2999999999999998</v>
      </c>
      <c r="D8">
        <v>9.3000000000000007</v>
      </c>
      <c r="E8">
        <f t="shared" si="0"/>
        <v>0.77695302185554005</v>
      </c>
      <c r="F8">
        <f t="shared" si="1"/>
        <v>-0.25268817204301081</v>
      </c>
    </row>
    <row r="9" spans="2:6" x14ac:dyDescent="0.3">
      <c r="B9">
        <v>19.2</v>
      </c>
      <c r="C9">
        <v>2.8</v>
      </c>
      <c r="D9">
        <v>9.1999999999999993</v>
      </c>
      <c r="E9">
        <f t="shared" si="0"/>
        <v>0.95613689457080664</v>
      </c>
      <c r="F9">
        <f t="shared" si="1"/>
        <v>-0.19565217391304346</v>
      </c>
    </row>
    <row r="10" spans="2:6" x14ac:dyDescent="0.3">
      <c r="B10">
        <v>19.3</v>
      </c>
      <c r="C10">
        <v>3.1</v>
      </c>
      <c r="D10">
        <v>9.1</v>
      </c>
      <c r="E10">
        <f t="shared" si="0"/>
        <v>1.0702128819921273</v>
      </c>
      <c r="F10">
        <f t="shared" si="1"/>
        <v>-0.15934065934065933</v>
      </c>
    </row>
    <row r="11" spans="2:6" x14ac:dyDescent="0.3">
      <c r="B11">
        <v>19.399999999999999</v>
      </c>
      <c r="C11">
        <v>3.5</v>
      </c>
      <c r="D11">
        <v>9.1</v>
      </c>
      <c r="E11">
        <f t="shared" si="0"/>
        <v>1.2083048667653051</v>
      </c>
      <c r="F11">
        <f t="shared" si="1"/>
        <v>-0.11538461538461536</v>
      </c>
    </row>
    <row r="12" spans="2:6" x14ac:dyDescent="0.3">
      <c r="B12">
        <v>19.5</v>
      </c>
      <c r="C12">
        <v>3.9</v>
      </c>
      <c r="D12">
        <v>9</v>
      </c>
      <c r="E12">
        <f t="shared" si="0"/>
        <v>1.3613568165555769</v>
      </c>
      <c r="F12">
        <f t="shared" si="1"/>
        <v>-6.6666666666666707E-2</v>
      </c>
    </row>
    <row r="13" spans="2:6" x14ac:dyDescent="0.3">
      <c r="B13">
        <v>19.600000000000001</v>
      </c>
      <c r="C13">
        <v>4.4000000000000004</v>
      </c>
      <c r="D13">
        <v>8.9</v>
      </c>
      <c r="E13">
        <f t="shared" si="0"/>
        <v>1.553146929864617</v>
      </c>
      <c r="F13">
        <f t="shared" si="1"/>
        <v>-5.6179775280898459E-3</v>
      </c>
    </row>
    <row r="14" spans="2:6" x14ac:dyDescent="0.3">
      <c r="B14">
        <v>19.7</v>
      </c>
      <c r="C14">
        <v>4.9000000000000004</v>
      </c>
      <c r="D14">
        <v>8.9</v>
      </c>
      <c r="E14">
        <f t="shared" si="0"/>
        <v>1.7296408991674144</v>
      </c>
      <c r="F14">
        <f t="shared" si="1"/>
        <v>5.0561797752809001E-2</v>
      </c>
    </row>
    <row r="15" spans="2:6" x14ac:dyDescent="0.3">
      <c r="B15">
        <v>19.8</v>
      </c>
      <c r="C15">
        <v>5.3</v>
      </c>
      <c r="D15">
        <v>8.8000000000000007</v>
      </c>
      <c r="E15">
        <f t="shared" si="0"/>
        <v>1.8920955754574886</v>
      </c>
      <c r="F15">
        <f t="shared" si="1"/>
        <v>0.10227272727272718</v>
      </c>
    </row>
    <row r="16" spans="2:6" x14ac:dyDescent="0.3">
      <c r="B16">
        <v>19.899999999999999</v>
      </c>
      <c r="C16">
        <v>5.7</v>
      </c>
      <c r="D16">
        <v>8.8000000000000007</v>
      </c>
      <c r="E16">
        <f t="shared" si="0"/>
        <v>2.0348952415297523</v>
      </c>
      <c r="F16">
        <f t="shared" si="1"/>
        <v>0.14772727272727271</v>
      </c>
    </row>
    <row r="17" spans="2:6" x14ac:dyDescent="0.3">
      <c r="B17">
        <v>20</v>
      </c>
      <c r="C17">
        <v>6</v>
      </c>
      <c r="D17">
        <v>8.6999999999999993</v>
      </c>
      <c r="E17">
        <f t="shared" si="0"/>
        <v>2.1666156231653746</v>
      </c>
      <c r="F17">
        <f t="shared" si="1"/>
        <v>0.18965517241379315</v>
      </c>
    </row>
    <row r="18" spans="2:6" x14ac:dyDescent="0.3">
      <c r="B18">
        <v>20.3</v>
      </c>
      <c r="C18">
        <v>6.7</v>
      </c>
      <c r="D18">
        <v>8.6</v>
      </c>
      <c r="E18">
        <f t="shared" si="0"/>
        <v>2.4475198580292576</v>
      </c>
      <c r="F18">
        <f t="shared" si="1"/>
        <v>0.27906976744186052</v>
      </c>
    </row>
    <row r="19" spans="2:6" x14ac:dyDescent="0.3">
      <c r="B19">
        <v>20.6</v>
      </c>
      <c r="C19">
        <v>7.1</v>
      </c>
      <c r="D19">
        <v>8.5</v>
      </c>
      <c r="E19">
        <f t="shared" si="0"/>
        <v>2.6241538635867681</v>
      </c>
      <c r="F19">
        <f t="shared" si="1"/>
        <v>0.33529411764705874</v>
      </c>
    </row>
    <row r="20" spans="2:6" x14ac:dyDescent="0.3">
      <c r="B20">
        <v>20.9</v>
      </c>
      <c r="C20">
        <v>7.3</v>
      </c>
      <c r="D20">
        <v>8.4</v>
      </c>
      <c r="E20">
        <f t="shared" si="0"/>
        <v>2.7301936156197009</v>
      </c>
      <c r="F20">
        <f t="shared" si="1"/>
        <v>0.36904761904761896</v>
      </c>
    </row>
    <row r="21" spans="2:6" x14ac:dyDescent="0.3">
      <c r="B21">
        <v>21.2</v>
      </c>
      <c r="C21">
        <v>8.8000000000000007</v>
      </c>
      <c r="D21">
        <v>10</v>
      </c>
      <c r="E21">
        <f t="shared" si="0"/>
        <v>2.7646015351590183</v>
      </c>
      <c r="F21">
        <f t="shared" si="1"/>
        <v>0.38000000000000012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Stetsenko [Георгий Стеценко]</dc:creator>
  <cp:lastModifiedBy>Georgii Stetsenko [Георгий Стеценко]</cp:lastModifiedBy>
  <dcterms:created xsi:type="dcterms:W3CDTF">2024-09-06T11:01:16Z</dcterms:created>
  <dcterms:modified xsi:type="dcterms:W3CDTF">2024-09-14T10:58:30Z</dcterms:modified>
</cp:coreProperties>
</file>