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c593ddb4862a74c/Рабочий стол/тех/3.7.1/"/>
    </mc:Choice>
  </mc:AlternateContent>
  <xr:revisionPtr revIDLastSave="1" documentId="11_F25DC773A252ABDACC1048B6D9DE47CE5ADE58FA" xr6:coauthVersionLast="47" xr6:coauthVersionMax="47" xr10:uidLastSave="{0E587D7F-7A06-464D-A940-D9D2CD83245B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8" i="1" l="1"/>
  <c r="AT9" i="1"/>
  <c r="AT10" i="1"/>
  <c r="AT11" i="1"/>
  <c r="AT12" i="1"/>
  <c r="AV12" i="1" s="1"/>
  <c r="AT13" i="1"/>
  <c r="AV13" i="1" s="1"/>
  <c r="AT14" i="1"/>
  <c r="AV14" i="1" s="1"/>
  <c r="AT15" i="1"/>
  <c r="AV15" i="1" s="1"/>
  <c r="AT16" i="1"/>
  <c r="AT17" i="1"/>
  <c r="AV17" i="1" s="1"/>
  <c r="AT18" i="1"/>
  <c r="AV18" i="1" s="1"/>
  <c r="AT19" i="1"/>
  <c r="AV19" i="1" s="1"/>
  <c r="AT20" i="1"/>
  <c r="AT21" i="1"/>
  <c r="AT22" i="1"/>
  <c r="AT23" i="1"/>
  <c r="AT24" i="1"/>
  <c r="AT25" i="1"/>
  <c r="AT26" i="1"/>
  <c r="AT27" i="1"/>
  <c r="AT28" i="1"/>
  <c r="AT29" i="1"/>
  <c r="AV29" i="1" s="1"/>
  <c r="AT30" i="1"/>
  <c r="AV30" i="1" s="1"/>
  <c r="AT31" i="1"/>
  <c r="AV31" i="1" s="1"/>
  <c r="AT32" i="1"/>
  <c r="AT33" i="1"/>
  <c r="AT34" i="1"/>
  <c r="AT35" i="1"/>
  <c r="AT36" i="1"/>
  <c r="AV36" i="1" s="1"/>
  <c r="AT37" i="1"/>
  <c r="AV37" i="1" s="1"/>
  <c r="AT38" i="1"/>
  <c r="AV38" i="1" s="1"/>
  <c r="AT39" i="1"/>
  <c r="AV39" i="1" s="1"/>
  <c r="AT40" i="1"/>
  <c r="AT41" i="1"/>
  <c r="AV41" i="1" s="1"/>
  <c r="AT42" i="1"/>
  <c r="AV42" i="1" s="1"/>
  <c r="AT43" i="1"/>
  <c r="AV43" i="1" s="1"/>
  <c r="AT44" i="1"/>
  <c r="AT45" i="1"/>
  <c r="AT46" i="1"/>
  <c r="AT47" i="1"/>
  <c r="AT48" i="1"/>
  <c r="AT49" i="1"/>
  <c r="AT50" i="1"/>
  <c r="AT51" i="1"/>
  <c r="AT52" i="1"/>
  <c r="AV52" i="1" s="1"/>
  <c r="AT53" i="1"/>
  <c r="AV53" i="1" s="1"/>
  <c r="AT54" i="1"/>
  <c r="AV54" i="1" s="1"/>
  <c r="AT55" i="1"/>
  <c r="AV55" i="1" s="1"/>
  <c r="AT56" i="1"/>
  <c r="AT57" i="1"/>
  <c r="AT58" i="1"/>
  <c r="AT59" i="1"/>
  <c r="AT60" i="1"/>
  <c r="AT61" i="1"/>
  <c r="AV61" i="1" s="1"/>
  <c r="AT62" i="1"/>
  <c r="AT63" i="1"/>
  <c r="AV63" i="1" s="1"/>
  <c r="AT64" i="1"/>
  <c r="AT65" i="1"/>
  <c r="AV65" i="1" s="1"/>
  <c r="AT66" i="1"/>
  <c r="AV66" i="1" s="1"/>
  <c r="AT67" i="1"/>
  <c r="AV67" i="1" s="1"/>
  <c r="AT68" i="1"/>
  <c r="AT69" i="1"/>
  <c r="AT70" i="1"/>
  <c r="AT7" i="1"/>
  <c r="AJ8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" i="1"/>
  <c r="AF28" i="1"/>
  <c r="AV10" i="1"/>
  <c r="AV24" i="1"/>
  <c r="AV25" i="1"/>
  <c r="AV34" i="1"/>
  <c r="AV35" i="1"/>
  <c r="AV40" i="1"/>
  <c r="AV58" i="1"/>
  <c r="AV59" i="1"/>
  <c r="AV62" i="1"/>
  <c r="AV69" i="1"/>
  <c r="AV70" i="1"/>
  <c r="AV7" i="1"/>
  <c r="AV16" i="1"/>
  <c r="AV60" i="1"/>
  <c r="AV22" i="1"/>
  <c r="AV28" i="1"/>
  <c r="AV46" i="1"/>
  <c r="AV64" i="1"/>
  <c r="AV8" i="1"/>
  <c r="AV9" i="1"/>
  <c r="AV11" i="1"/>
  <c r="AV20" i="1"/>
  <c r="AV21" i="1"/>
  <c r="AV23" i="1"/>
  <c r="AV26" i="1"/>
  <c r="AV27" i="1"/>
  <c r="AV32" i="1"/>
  <c r="AV33" i="1"/>
  <c r="AV44" i="1"/>
  <c r="AV45" i="1"/>
  <c r="AV47" i="1"/>
  <c r="AV48" i="1"/>
  <c r="AV49" i="1"/>
  <c r="AV50" i="1"/>
  <c r="AV51" i="1"/>
  <c r="AV56" i="1"/>
  <c r="AV57" i="1"/>
  <c r="AV68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Q70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S7" i="1"/>
  <c r="AR7" i="1"/>
  <c r="AQ7" i="1"/>
  <c r="AP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N7" i="1"/>
  <c r="AM7" i="1"/>
  <c r="AL7" i="1"/>
  <c r="AK7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" i="1"/>
  <c r="AA21" i="1"/>
  <c r="AA18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A14" i="1"/>
  <c r="AA11" i="1"/>
  <c r="AG38" i="1"/>
  <c r="AG39" i="1"/>
  <c r="AG52" i="1"/>
  <c r="AG53" i="1"/>
  <c r="AG54" i="1"/>
  <c r="AG55" i="1"/>
  <c r="AG62" i="1"/>
  <c r="AG66" i="1"/>
  <c r="AG67" i="1"/>
  <c r="AG68" i="1"/>
  <c r="AF26" i="1"/>
  <c r="AG26" i="1" s="1"/>
  <c r="AF27" i="1"/>
  <c r="AG27" i="1" s="1"/>
  <c r="AG28" i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F39" i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1" i="1"/>
  <c r="AG51" i="1" s="1"/>
  <c r="AF52" i="1"/>
  <c r="AF53" i="1"/>
  <c r="AF54" i="1"/>
  <c r="AF55" i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F62" i="1"/>
  <c r="AF63" i="1"/>
  <c r="AG63" i="1" s="1"/>
  <c r="AF64" i="1"/>
  <c r="AG64" i="1" s="1"/>
  <c r="AF65" i="1"/>
  <c r="AG65" i="1" s="1"/>
  <c r="AF66" i="1"/>
  <c r="AF67" i="1"/>
  <c r="AF68" i="1"/>
  <c r="AF69" i="1"/>
  <c r="AG69" i="1" s="1"/>
  <c r="AF70" i="1"/>
  <c r="AG70" i="1" s="1"/>
  <c r="AF25" i="1"/>
  <c r="AG25" i="1" s="1"/>
  <c r="O65" i="1"/>
  <c r="H58" i="1"/>
  <c r="J58" i="1" s="1"/>
  <c r="I58" i="1"/>
  <c r="H59" i="1"/>
  <c r="I59" i="1"/>
  <c r="J59" i="1"/>
  <c r="H60" i="1"/>
  <c r="J60" i="1" s="1"/>
  <c r="I60" i="1"/>
  <c r="H61" i="1"/>
  <c r="J61" i="1" s="1"/>
  <c r="I61" i="1"/>
  <c r="H62" i="1"/>
  <c r="J62" i="1" s="1"/>
  <c r="I62" i="1"/>
  <c r="H63" i="1"/>
  <c r="I63" i="1"/>
  <c r="J63" i="1"/>
  <c r="H64" i="1"/>
  <c r="J64" i="1" s="1"/>
  <c r="I64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J34" i="1"/>
  <c r="J37" i="1"/>
  <c r="J38" i="1"/>
  <c r="J44" i="1"/>
  <c r="J45" i="1"/>
  <c r="J49" i="1"/>
  <c r="J50" i="1"/>
  <c r="J56" i="1"/>
  <c r="J57" i="1"/>
  <c r="H34" i="1"/>
  <c r="H35" i="1"/>
  <c r="J35" i="1" s="1"/>
  <c r="H36" i="1"/>
  <c r="J36" i="1" s="1"/>
  <c r="H37" i="1"/>
  <c r="H38" i="1"/>
  <c r="H39" i="1"/>
  <c r="J39" i="1" s="1"/>
  <c r="H40" i="1"/>
  <c r="J40" i="1" s="1"/>
  <c r="H41" i="1"/>
  <c r="J41" i="1" s="1"/>
  <c r="H42" i="1"/>
  <c r="J42" i="1" s="1"/>
  <c r="H43" i="1"/>
  <c r="J43" i="1" s="1"/>
  <c r="H44" i="1"/>
  <c r="H45" i="1"/>
  <c r="H46" i="1"/>
  <c r="J46" i="1" s="1"/>
  <c r="H47" i="1"/>
  <c r="J47" i="1" s="1"/>
  <c r="H48" i="1"/>
  <c r="J48" i="1" s="1"/>
  <c r="H49" i="1"/>
  <c r="H50" i="1"/>
  <c r="H51" i="1"/>
  <c r="J51" i="1" s="1"/>
  <c r="H52" i="1"/>
  <c r="J52" i="1" s="1"/>
  <c r="H53" i="1"/>
  <c r="J53" i="1" s="1"/>
  <c r="H54" i="1"/>
  <c r="J54" i="1" s="1"/>
  <c r="H55" i="1"/>
  <c r="J55" i="1" s="1"/>
  <c r="H56" i="1"/>
  <c r="H57" i="1"/>
  <c r="H19" i="1"/>
  <c r="I6" i="1"/>
  <c r="I7" i="1"/>
  <c r="I11" i="1"/>
  <c r="I12" i="1"/>
  <c r="I17" i="1"/>
  <c r="I18" i="1"/>
  <c r="I19" i="1"/>
  <c r="H6" i="1"/>
  <c r="H7" i="1"/>
  <c r="H8" i="1"/>
  <c r="I8" i="1" s="1"/>
  <c r="H9" i="1"/>
  <c r="I9" i="1" s="1"/>
  <c r="H10" i="1"/>
  <c r="I10" i="1" s="1"/>
  <c r="H11" i="1"/>
  <c r="H12" i="1"/>
  <c r="H13" i="1"/>
  <c r="I13" i="1" s="1"/>
  <c r="H14" i="1"/>
  <c r="I14" i="1" s="1"/>
  <c r="H15" i="1"/>
  <c r="I15" i="1" s="1"/>
  <c r="H16" i="1"/>
  <c r="I16" i="1" s="1"/>
  <c r="H17" i="1"/>
  <c r="H18" i="1"/>
  <c r="H5" i="1"/>
  <c r="I5" i="1" s="1"/>
</calcChain>
</file>

<file path=xl/sharedStrings.xml><?xml version="1.0" encoding="utf-8"?>
<sst xmlns="http://schemas.openxmlformats.org/spreadsheetml/2006/main" count="39" uniqueCount="28">
  <si>
    <t>v, Гц</t>
  </si>
  <si>
    <t>I,мА</t>
  </si>
  <si>
    <t>U, мВ</t>
  </si>
  <si>
    <t>x, дел</t>
  </si>
  <si>
    <t>x0, дел</t>
  </si>
  <si>
    <t>ψ, рад</t>
  </si>
  <si>
    <t>tgψ</t>
  </si>
  <si>
    <t>ψ-π/4, рад</t>
  </si>
  <si>
    <t>√v, Гц^(1/2)</t>
  </si>
  <si>
    <t>xi</t>
  </si>
  <si>
    <t>h1/h0 эксп</t>
  </si>
  <si>
    <t>delta</t>
  </si>
  <si>
    <t>sigma</t>
  </si>
  <si>
    <t>mu0</t>
  </si>
  <si>
    <t>h</t>
  </si>
  <si>
    <t>a</t>
  </si>
  <si>
    <t>h/delta</t>
  </si>
  <si>
    <t>sh h/delta</t>
  </si>
  <si>
    <t>ch h/delta</t>
  </si>
  <si>
    <t>sin h/delta</t>
  </si>
  <si>
    <t>cos h/delta</t>
  </si>
  <si>
    <t>sh cos</t>
  </si>
  <si>
    <t>sh sin</t>
  </si>
  <si>
    <t>ch cos</t>
  </si>
  <si>
    <t>ch sin</t>
  </si>
  <si>
    <t>a/2delta</t>
  </si>
  <si>
    <t>itog</t>
  </si>
  <si>
    <t>lnv, 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</si>
</sst>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">
    <font>
      <sz val="11"/>
      <color theme="1"/>
      <name val="Calibri"/>
      <family val="2"/>
      <scheme val="minor"/>
    </font>
    <font>
      <sz val="10"/>
      <name val="Arial Unicode MS"/>
      <charset val="1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0" fontId="2" fillId="0" borderId="0" xfId="0" applyFont="1"/>
    <xf numFmtId="169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tg</a:t>
            </a:r>
            <a:r>
              <a:rPr lang="el-GR" baseline="0"/>
              <a:t>ψ</a:t>
            </a:r>
            <a:r>
              <a:rPr lang="en-US" baseline="0"/>
              <a:t> </a:t>
            </a:r>
            <a:r>
              <a:rPr lang="ru-RU" baseline="0"/>
              <a:t>от</a:t>
            </a:r>
            <a:r>
              <a:rPr lang="en-US" baseline="0"/>
              <a:t> v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v, Гц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00"/>
            <c:backward val="2"/>
            <c:dispRSqr val="0"/>
            <c:dispEq val="1"/>
            <c:trendlineLbl>
              <c:layout>
                <c:manualLayout>
                  <c:x val="-0.49995500941744619"/>
                  <c:y val="-9.9572661848248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strRef>
              <c:f>Sheet1!$C$5:$C$33</c:f>
              <c:strCache>
                <c:ptCount val="29"/>
                <c:pt idx="0">
                  <c:v>115</c:v>
                </c:pt>
                <c:pt idx="1">
                  <c:v>125</c:v>
                </c:pt>
                <c:pt idx="2">
                  <c:v>135</c:v>
                </c:pt>
                <c:pt idx="3">
                  <c:v>145</c:v>
                </c:pt>
                <c:pt idx="4">
                  <c:v>155</c:v>
                </c:pt>
                <c:pt idx="5">
                  <c:v>165</c:v>
                </c:pt>
                <c:pt idx="6">
                  <c:v>180</c:v>
                </c:pt>
                <c:pt idx="7">
                  <c:v>190</c:v>
                </c:pt>
                <c:pt idx="8">
                  <c:v>200</c:v>
                </c:pt>
                <c:pt idx="9">
                  <c:v>210</c:v>
                </c:pt>
                <c:pt idx="10">
                  <c:v>220</c:v>
                </c:pt>
                <c:pt idx="11">
                  <c:v>230</c:v>
                </c:pt>
                <c:pt idx="12">
                  <c:v>290</c:v>
                </c:pt>
                <c:pt idx="13">
                  <c:v>350</c:v>
                </c:pt>
                <c:pt idx="14">
                  <c:v>410</c:v>
                </c:pt>
                <c:pt idx="28">
                  <c:v>v, Гц</c:v>
                </c:pt>
              </c:strCache>
            </c:strRef>
          </c:xVal>
          <c:yVal>
            <c:numRef>
              <c:f>Sheet1!$I$5:$I$16</c:f>
              <c:numCache>
                <c:formatCode>0.00</c:formatCode>
                <c:ptCount val="12"/>
                <c:pt idx="0">
                  <c:v>0.74859062328803816</c:v>
                </c:pt>
                <c:pt idx="1">
                  <c:v>0.80657814227534097</c:v>
                </c:pt>
                <c:pt idx="2">
                  <c:v>0.82727194597247578</c:v>
                </c:pt>
                <c:pt idx="3">
                  <c:v>0.87367368920675292</c:v>
                </c:pt>
                <c:pt idx="4">
                  <c:v>1.0244628739706978</c:v>
                </c:pt>
                <c:pt idx="5">
                  <c:v>0.95057088207183182</c:v>
                </c:pt>
                <c:pt idx="6">
                  <c:v>1.119000516480289</c:v>
                </c:pt>
                <c:pt idx="7">
                  <c:v>1.1603639353722772</c:v>
                </c:pt>
                <c:pt idx="8">
                  <c:v>1.2087923504096088</c:v>
                </c:pt>
                <c:pt idx="9">
                  <c:v>1.3032253728412053</c:v>
                </c:pt>
                <c:pt idx="10">
                  <c:v>1.3763819204711734</c:v>
                </c:pt>
                <c:pt idx="11">
                  <c:v>1.4667306134209732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D-4EED-9BC3-3CC5B69209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alpha val="99000"/>
                  </a:schemeClr>
                </a:solidFill>
              </a:ln>
              <a:effectLst/>
            </c:spPr>
          </c:marker>
          <c:xVal>
            <c:numRef>
              <c:f>Sheet1!$C$17:$C$19</c:f>
              <c:numCache>
                <c:formatCode>General</c:formatCode>
                <c:ptCount val="3"/>
                <c:pt idx="0">
                  <c:v>290</c:v>
                </c:pt>
                <c:pt idx="1">
                  <c:v>350</c:v>
                </c:pt>
                <c:pt idx="2">
                  <c:v>410</c:v>
                </c:pt>
              </c:numCache>
            </c:numRef>
          </c:xVal>
          <c:yVal>
            <c:numRef>
              <c:f>Sheet1!$I$17:$I$19</c:f>
              <c:numCache>
                <c:formatCode>0.00</c:formatCode>
                <c:ptCount val="3"/>
                <c:pt idx="0">
                  <c:v>1.8313632660426109</c:v>
                </c:pt>
                <c:pt idx="1">
                  <c:v>2.3470862581566325</c:v>
                </c:pt>
                <c:pt idx="2">
                  <c:v>3.0776835371752527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2D-4EED-9BC3-3CC5B692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972368"/>
        <c:axId val="1697971536"/>
      </c:scatterChart>
      <c:valAx>
        <c:axId val="16979723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971536"/>
        <c:crosses val="autoZero"/>
        <c:crossBetween val="midCat"/>
      </c:valAx>
      <c:valAx>
        <c:axId val="16979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</a:t>
                </a:r>
                <a:r>
                  <a:rPr lang="el-GR"/>
                  <a:t>ψ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9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</a:t>
            </a:r>
            <a:r>
              <a:rPr lang="el-GR" sz="1400" b="0" i="0" u="none" strike="noStrike" baseline="0">
                <a:effectLst/>
              </a:rPr>
              <a:t>ψ-π/4</a:t>
            </a:r>
            <a:r>
              <a:rPr lang="ru-RU" sz="1400" b="0" i="0" u="none" strike="noStrike" baseline="0">
                <a:effectLst/>
              </a:rPr>
              <a:t> от </a:t>
            </a:r>
            <a:r>
              <a:rPr lang="en-US" sz="1400" b="0" i="0" u="none" strike="noStrike" baseline="0">
                <a:effectLst/>
              </a:rPr>
              <a:t>√v</a:t>
            </a:r>
            <a:r>
              <a:rPr lang="ru-RU" sz="1400" b="0" i="0" u="none" strike="noStrike" baseline="0">
                <a:effectLst/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Sheet1!$I$34:$I$64</c:f>
              <c:numCache>
                <c:formatCode>0.00</c:formatCode>
                <c:ptCount val="31"/>
                <c:pt idx="0">
                  <c:v>21.679483388678801</c:v>
                </c:pt>
                <c:pt idx="1">
                  <c:v>23.021728866442675</c:v>
                </c:pt>
                <c:pt idx="2">
                  <c:v>24.289915602982237</c:v>
                </c:pt>
                <c:pt idx="3">
                  <c:v>25.495097567963924</c:v>
                </c:pt>
                <c:pt idx="4">
                  <c:v>26.645825188948457</c:v>
                </c:pt>
                <c:pt idx="5">
                  <c:v>27.748873851023216</c:v>
                </c:pt>
                <c:pt idx="6">
                  <c:v>28.809720581775867</c:v>
                </c:pt>
                <c:pt idx="7">
                  <c:v>29.832867780352597</c:v>
                </c:pt>
                <c:pt idx="8">
                  <c:v>30.822070014844883</c:v>
                </c:pt>
                <c:pt idx="9">
                  <c:v>31.780497164141408</c:v>
                </c:pt>
                <c:pt idx="10">
                  <c:v>32.710854467592249</c:v>
                </c:pt>
                <c:pt idx="11">
                  <c:v>33.61547262794322</c:v>
                </c:pt>
                <c:pt idx="12">
                  <c:v>36.565010597564445</c:v>
                </c:pt>
                <c:pt idx="13">
                  <c:v>39.849717690342551</c:v>
                </c:pt>
                <c:pt idx="14">
                  <c:v>43.382023926967726</c:v>
                </c:pt>
                <c:pt idx="15">
                  <c:v>47.233462714478172</c:v>
                </c:pt>
                <c:pt idx="16">
                  <c:v>51.429563482495162</c:v>
                </c:pt>
                <c:pt idx="17">
                  <c:v>55.991070716677676</c:v>
                </c:pt>
                <c:pt idx="18">
                  <c:v>60.959002616512684</c:v>
                </c:pt>
                <c:pt idx="19">
                  <c:v>66.370174024180471</c:v>
                </c:pt>
                <c:pt idx="20">
                  <c:v>74.303431953039691</c:v>
                </c:pt>
                <c:pt idx="21">
                  <c:v>78.670197660867743</c:v>
                </c:pt>
                <c:pt idx="22">
                  <c:v>85.656289903310665</c:v>
                </c:pt>
                <c:pt idx="23">
                  <c:v>93.25770745627409</c:v>
                </c:pt>
                <c:pt idx="24">
                  <c:v>101.53324578678651</c:v>
                </c:pt>
                <c:pt idx="25">
                  <c:v>110.54410884348383</c:v>
                </c:pt>
                <c:pt idx="26">
                  <c:v>120.3536455617361</c:v>
                </c:pt>
                <c:pt idx="27">
                  <c:v>131.03434664239754</c:v>
                </c:pt>
                <c:pt idx="28">
                  <c:v>142.66394078392759</c:v>
                </c:pt>
                <c:pt idx="29">
                  <c:v>155.32546475063256</c:v>
                </c:pt>
                <c:pt idx="30">
                  <c:v>169.11238866505315</c:v>
                </c:pt>
              </c:numCache>
            </c:numRef>
          </c:xVal>
          <c:yVal>
            <c:numRef>
              <c:f>Sheet1!$J$34:$J$64</c:f>
              <c:numCache>
                <c:formatCode>0.00</c:formatCode>
                <c:ptCount val="31"/>
                <c:pt idx="0">
                  <c:v>0.66219845149196654</c:v>
                </c:pt>
                <c:pt idx="1">
                  <c:v>0.55391238892241113</c:v>
                </c:pt>
                <c:pt idx="2">
                  <c:v>0.60059859553922523</c:v>
                </c:pt>
                <c:pt idx="3">
                  <c:v>0.62219854502914718</c:v>
                </c:pt>
                <c:pt idx="4">
                  <c:v>0.69690259569069379</c:v>
                </c:pt>
                <c:pt idx="5">
                  <c:v>0.64259849732518504</c:v>
                </c:pt>
                <c:pt idx="6">
                  <c:v>0.6823951255748324</c:v>
                </c:pt>
                <c:pt idx="7">
                  <c:v>0.70272467251350612</c:v>
                </c:pt>
                <c:pt idx="8">
                  <c:v>0.72612283031084868</c:v>
                </c:pt>
                <c:pt idx="9">
                  <c:v>0.73303828583761854</c:v>
                </c:pt>
                <c:pt idx="10">
                  <c:v>0.78539816339744828</c:v>
                </c:pt>
                <c:pt idx="11">
                  <c:v>0.78539816339744828</c:v>
                </c:pt>
                <c:pt idx="12">
                  <c:v>0.8267349088394198</c:v>
                </c:pt>
                <c:pt idx="13">
                  <c:v>0.88357293382212854</c:v>
                </c:pt>
                <c:pt idx="14">
                  <c:v>0.90175344686373693</c:v>
                </c:pt>
                <c:pt idx="15">
                  <c:v>0.9902846408054784</c:v>
                </c:pt>
                <c:pt idx="16">
                  <c:v>1.1160921269332165</c:v>
                </c:pt>
                <c:pt idx="17">
                  <c:v>1.099557428756428</c:v>
                </c:pt>
                <c:pt idx="18">
                  <c:v>1.20740314671548</c:v>
                </c:pt>
                <c:pt idx="19">
                  <c:v>1.2814391087010994</c:v>
                </c:pt>
                <c:pt idx="20">
                  <c:v>1.4835298641951802</c:v>
                </c:pt>
                <c:pt idx="21">
                  <c:v>1.5516402740291051</c:v>
                </c:pt>
                <c:pt idx="22">
                  <c:v>1.7970974925195842</c:v>
                </c:pt>
                <c:pt idx="23">
                  <c:v>1.7438501594078932</c:v>
                </c:pt>
                <c:pt idx="24">
                  <c:v>2.0035667433608371</c:v>
                </c:pt>
                <c:pt idx="25">
                  <c:v>1.9557954264995283</c:v>
                </c:pt>
                <c:pt idx="26">
                  <c:v>2.4010743852436276</c:v>
                </c:pt>
                <c:pt idx="27">
                  <c:v>2.5656340004316647</c:v>
                </c:pt>
                <c:pt idx="28">
                  <c:v>2.8181934098379031</c:v>
                </c:pt>
                <c:pt idx="29">
                  <c:v>2.9273931544813978</c:v>
                </c:pt>
                <c:pt idx="30">
                  <c:v>3.3161255787892259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9-4772-926A-7AF9D45A676D}"/>
            </c:ext>
          </c:extLst>
        </c:ser>
        <c:ser>
          <c:idx val="1"/>
          <c:order val="1"/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7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Sheet1!$I$59:$I$64</c:f>
              <c:numCache>
                <c:formatCode>0.00</c:formatCode>
                <c:ptCount val="6"/>
                <c:pt idx="0">
                  <c:v>110.54410884348383</c:v>
                </c:pt>
                <c:pt idx="1">
                  <c:v>120.3536455617361</c:v>
                </c:pt>
                <c:pt idx="2">
                  <c:v>131.03434664239754</c:v>
                </c:pt>
                <c:pt idx="3">
                  <c:v>142.66394078392759</c:v>
                </c:pt>
                <c:pt idx="4">
                  <c:v>155.32546475063256</c:v>
                </c:pt>
                <c:pt idx="5">
                  <c:v>169.11238866505315</c:v>
                </c:pt>
              </c:numCache>
            </c:numRef>
          </c:xVal>
          <c:yVal>
            <c:numRef>
              <c:f>Sheet1!$J$59:$J$64</c:f>
              <c:numCache>
                <c:formatCode>0.00</c:formatCode>
                <c:ptCount val="6"/>
                <c:pt idx="0">
                  <c:v>1.9557954264995283</c:v>
                </c:pt>
                <c:pt idx="1">
                  <c:v>2.4010743852436276</c:v>
                </c:pt>
                <c:pt idx="2">
                  <c:v>2.5656340004316647</c:v>
                </c:pt>
                <c:pt idx="3">
                  <c:v>2.8181934098379031</c:v>
                </c:pt>
                <c:pt idx="4">
                  <c:v>2.9273931544813978</c:v>
                </c:pt>
                <c:pt idx="5">
                  <c:v>3.3161255787892259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9-4772-926A-7AF9D45A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00976"/>
        <c:axId val="1869101392"/>
      </c:scatterChart>
      <c:valAx>
        <c:axId val="18691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√v, </a:t>
                </a:r>
                <a:r>
                  <a:rPr lang="ru-RU" sz="1000" b="0" i="0" u="none" strike="noStrike" baseline="0">
                    <a:effectLst/>
                  </a:rPr>
                  <a:t>Гц^(1/2)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101392"/>
        <c:crosses val="autoZero"/>
        <c:crossBetween val="midCat"/>
      </c:valAx>
      <c:valAx>
        <c:axId val="18691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ψ-π/4, </a:t>
                </a:r>
                <a:r>
                  <a:rPr lang="ru-RU" sz="1000" b="0" i="0" u="none" strike="noStrike" baseline="0">
                    <a:effectLst/>
                  </a:rPr>
                  <a:t>рад</a:t>
                </a:r>
                <a:r>
                  <a:rPr lang="ru-RU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1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0832943485672654E-2"/>
          <c:y val="6.8140184369191226E-2"/>
          <c:w val="0.95449847599850357"/>
          <c:h val="0.867865754985400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Sheet1!$AU$7:$AU$70</c:f>
              <c:numCache>
                <c:formatCode>General</c:formatCode>
                <c:ptCount val="64"/>
                <c:pt idx="0">
                  <c:v>3.2188758248682006</c:v>
                </c:pt>
                <c:pt idx="1">
                  <c:v>3.4011973816621555</c:v>
                </c:pt>
                <c:pt idx="2">
                  <c:v>3.5553480614894135</c:v>
                </c:pt>
                <c:pt idx="3">
                  <c:v>3.6888794541139363</c:v>
                </c:pt>
                <c:pt idx="4">
                  <c:v>3.8066624897703196</c:v>
                </c:pt>
                <c:pt idx="5">
                  <c:v>3.912023005428146</c:v>
                </c:pt>
                <c:pt idx="6">
                  <c:v>4.0073331852324712</c:v>
                </c:pt>
                <c:pt idx="7">
                  <c:v>4.0943445622221004</c:v>
                </c:pt>
                <c:pt idx="8">
                  <c:v>4.1743872698956368</c:v>
                </c:pt>
                <c:pt idx="9">
                  <c:v>4.2484952420493594</c:v>
                </c:pt>
                <c:pt idx="10">
                  <c:v>4.3174881135363101</c:v>
                </c:pt>
                <c:pt idx="11">
                  <c:v>4.3820266346738812</c:v>
                </c:pt>
                <c:pt idx="12">
                  <c:v>4.4426512564903167</c:v>
                </c:pt>
                <c:pt idx="13">
                  <c:v>4.499809670330265</c:v>
                </c:pt>
                <c:pt idx="14">
                  <c:v>4.5538768916005408</c:v>
                </c:pt>
                <c:pt idx="15">
                  <c:v>4.6051701859880918</c:v>
                </c:pt>
                <c:pt idx="16">
                  <c:v>4.6539603501575231</c:v>
                </c:pt>
                <c:pt idx="17">
                  <c:v>4.7004803657924166</c:v>
                </c:pt>
                <c:pt idx="18">
                  <c:v>4.7449321283632502</c:v>
                </c:pt>
                <c:pt idx="19">
                  <c:v>4.8283137373023015</c:v>
                </c:pt>
                <c:pt idx="20">
                  <c:v>4.9052747784384296</c:v>
                </c:pt>
                <c:pt idx="21">
                  <c:v>4.9767337424205742</c:v>
                </c:pt>
                <c:pt idx="22">
                  <c:v>5.0434251169192468</c:v>
                </c:pt>
                <c:pt idx="23">
                  <c:v>5.1059454739005803</c:v>
                </c:pt>
                <c:pt idx="24">
                  <c:v>5.1929568508902104</c:v>
                </c:pt>
                <c:pt idx="25">
                  <c:v>5.2470240721604862</c:v>
                </c:pt>
                <c:pt idx="26">
                  <c:v>5.2983173665480363</c:v>
                </c:pt>
                <c:pt idx="27">
                  <c:v>5.3471075307174685</c:v>
                </c:pt>
                <c:pt idx="28">
                  <c:v>5.393627546352362</c:v>
                </c:pt>
                <c:pt idx="29">
                  <c:v>5.4380793089231956</c:v>
                </c:pt>
                <c:pt idx="30">
                  <c:v>5.6698809229805196</c:v>
                </c:pt>
                <c:pt idx="31">
                  <c:v>5.857933154483459</c:v>
                </c:pt>
                <c:pt idx="32">
                  <c:v>6.0161571596983539</c:v>
                </c:pt>
                <c:pt idx="33">
                  <c:v>6.1527326947041043</c:v>
                </c:pt>
                <c:pt idx="34">
                  <c:v>6.2728770065461674</c:v>
                </c:pt>
                <c:pt idx="35">
                  <c:v>6.3801225368997647</c:v>
                </c:pt>
                <c:pt idx="36">
                  <c:v>6.4769723628896827</c:v>
                </c:pt>
                <c:pt idx="37">
                  <c:v>6.5652649700353614</c:v>
                </c:pt>
                <c:pt idx="38">
                  <c:v>6.6463905148477291</c:v>
                </c:pt>
                <c:pt idx="39">
                  <c:v>6.7214257007906433</c:v>
                </c:pt>
                <c:pt idx="40">
                  <c:v>6.7912214627261855</c:v>
                </c:pt>
                <c:pt idx="41">
                  <c:v>6.8564619845945867</c:v>
                </c:pt>
                <c:pt idx="42">
                  <c:v>6.9177056098353047</c:v>
                </c:pt>
                <c:pt idx="43">
                  <c:v>6.9754139274559517</c:v>
                </c:pt>
                <c:pt idx="44">
                  <c:v>7.0299729117063858</c:v>
                </c:pt>
                <c:pt idx="45">
                  <c:v>7.1981835771019433</c:v>
                </c:pt>
                <c:pt idx="46">
                  <c:v>7.3702306418070807</c:v>
                </c:pt>
                <c:pt idx="47">
                  <c:v>7.5400903201453247</c:v>
                </c:pt>
                <c:pt idx="48">
                  <c:v>7.7102051944325325</c:v>
                </c:pt>
                <c:pt idx="49">
                  <c:v>7.8804263442923999</c:v>
                </c:pt>
                <c:pt idx="50">
                  <c:v>8.0503844530670214</c:v>
                </c:pt>
                <c:pt idx="51">
                  <c:v>8.2204030999337299</c:v>
                </c:pt>
                <c:pt idx="52">
                  <c:v>8.3904955383702795</c:v>
                </c:pt>
                <c:pt idx="53">
                  <c:v>8.6163142822840442</c:v>
                </c:pt>
                <c:pt idx="54">
                  <c:v>8.7305288017393607</c:v>
                </c:pt>
                <c:pt idx="55">
                  <c:v>8.9006853187139949</c:v>
                </c:pt>
                <c:pt idx="56">
                  <c:v>9.070733417589766</c:v>
                </c:pt>
                <c:pt idx="57">
                  <c:v>9.2407725790963848</c:v>
                </c:pt>
                <c:pt idx="58">
                  <c:v>9.410829232725586</c:v>
                </c:pt>
                <c:pt idx="59">
                  <c:v>9.580868910203451</c:v>
                </c:pt>
                <c:pt idx="60">
                  <c:v>9.7509189538915209</c:v>
                </c:pt>
                <c:pt idx="61">
                  <c:v>9.9209836001528799</c:v>
                </c:pt>
                <c:pt idx="62">
                  <c:v>10.091045376125329</c:v>
                </c:pt>
                <c:pt idx="63">
                  <c:v>10.261127031161688</c:v>
                </c:pt>
              </c:numCache>
            </c:numRef>
          </c:xVal>
          <c:yVal>
            <c:numRef>
              <c:f>Sheet1!$AV$7:$AV$70</c:f>
              <c:numCache>
                <c:formatCode>General</c:formatCode>
                <c:ptCount val="64"/>
                <c:pt idx="0">
                  <c:v>0.99994063466479099</c:v>
                </c:pt>
                <c:pt idx="1">
                  <c:v>0.99991730072568075</c:v>
                </c:pt>
                <c:pt idx="2">
                  <c:v>0.99989032721887627</c:v>
                </c:pt>
                <c:pt idx="3">
                  <c:v>0.99985974856443582</c:v>
                </c:pt>
                <c:pt idx="4">
                  <c:v>0.99982559255827252</c:v>
                </c:pt>
                <c:pt idx="5">
                  <c:v>0.99978788232435067</c:v>
                </c:pt>
                <c:pt idx="6">
                  <c:v>0.99974663755567739</c:v>
                </c:pt>
                <c:pt idx="7">
                  <c:v>0.99970187534610266</c:v>
                </c:pt>
                <c:pt idx="8">
                  <c:v>0.99965361077154491</c:v>
                </c:pt>
                <c:pt idx="9">
                  <c:v>0.99960185730999884</c:v>
                </c:pt>
                <c:pt idx="10">
                  <c:v>0.99954662715357756</c:v>
                </c:pt>
                <c:pt idx="11">
                  <c:v>0.9994879314457954</c:v>
                </c:pt>
                <c:pt idx="12">
                  <c:v>0.99942578046562291</c:v>
                </c:pt>
                <c:pt idx="13">
                  <c:v>0.99936018377270819</c:v>
                </c:pt>
                <c:pt idx="14">
                  <c:v>0.99929115032367855</c:v>
                </c:pt>
                <c:pt idx="15">
                  <c:v>0.9992186885665062</c:v>
                </c:pt>
                <c:pt idx="16">
                  <c:v>0.99914280651796794</c:v>
                </c:pt>
                <c:pt idx="17">
                  <c:v>0.99906351182788489</c:v>
                </c:pt>
                <c:pt idx="18">
                  <c:v>0.99898081183289567</c:v>
                </c:pt>
                <c:pt idx="19">
                  <c:v>0.99880522397436489</c:v>
                </c:pt>
                <c:pt idx="20">
                  <c:v>0.99861609693643372</c:v>
                </c:pt>
                <c:pt idx="21">
                  <c:v>0.99841348199981594</c:v>
                </c:pt>
                <c:pt idx="22">
                  <c:v>0.99819742847962045</c:v>
                </c:pt>
                <c:pt idx="23">
                  <c:v>0.99796798429697098</c:v>
                </c:pt>
                <c:pt idx="24">
                  <c:v>0.99759881310999943</c:v>
                </c:pt>
                <c:pt idx="25">
                  <c:v>0.99733609654224076</c:v>
                </c:pt>
                <c:pt idx="26">
                  <c:v>0.99706015169434614</c:v>
                </c:pt>
                <c:pt idx="27">
                  <c:v>0.99677102455709243</c:v>
                </c:pt>
                <c:pt idx="28">
                  <c:v>0.99646876129465101</c:v>
                </c:pt>
                <c:pt idx="29">
                  <c:v>0.99615340838251243</c:v>
                </c:pt>
                <c:pt idx="30">
                  <c:v>0.99398907527825364</c:v>
                </c:pt>
                <c:pt idx="31">
                  <c:v>0.99136590019420612</c:v>
                </c:pt>
                <c:pt idx="32">
                  <c:v>0.98829556871233126</c:v>
                </c:pt>
                <c:pt idx="33">
                  <c:v>0.98479095902075031</c:v>
                </c:pt>
                <c:pt idx="34">
                  <c:v>0.98086615130400068</c:v>
                </c:pt>
                <c:pt idx="35">
                  <c:v>0.97653636718605585</c:v>
                </c:pt>
                <c:pt idx="36">
                  <c:v>0.97181787017218824</c:v>
                </c:pt>
                <c:pt idx="37">
                  <c:v>0.96672784299631198</c:v>
                </c:pt>
                <c:pt idx="38">
                  <c:v>0.96128425134035878</c:v>
                </c:pt>
                <c:pt idx="39">
                  <c:v>0.95550570026780679</c:v>
                </c:pt>
                <c:pt idx="40">
                  <c:v>0.94941128800473973</c:v>
                </c:pt>
                <c:pt idx="41">
                  <c:v>0.94302046064451817</c:v>
                </c:pt>
                <c:pt idx="42">
                  <c:v>0.93635287061338723</c:v>
                </c:pt>
                <c:pt idx="43">
                  <c:v>0.92942824116129918</c:v>
                </c:pt>
                <c:pt idx="44">
                  <c:v>0.92226623866292678</c:v>
                </c:pt>
                <c:pt idx="45">
                  <c:v>0.89600433733348972</c:v>
                </c:pt>
                <c:pt idx="46">
                  <c:v>0.86176964991673966</c:v>
                </c:pt>
                <c:pt idx="47">
                  <c:v>0.81984336334619989</c:v>
                </c:pt>
                <c:pt idx="48">
                  <c:v>0.76949593522463622</c:v>
                </c:pt>
                <c:pt idx="49">
                  <c:v>0.71120692637365734</c:v>
                </c:pt>
                <c:pt idx="50">
                  <c:v>0.64623068762369651</c:v>
                </c:pt>
                <c:pt idx="51">
                  <c:v>0.57561982280895174</c:v>
                </c:pt>
                <c:pt idx="52">
                  <c:v>0.49809999781351405</c:v>
                </c:pt>
                <c:pt idx="53">
                  <c:v>0.26092154303130083</c:v>
                </c:pt>
                <c:pt idx="54">
                  <c:v>0.47710546371091017</c:v>
                </c:pt>
                <c:pt idx="55">
                  <c:v>0.36361454847613228</c:v>
                </c:pt>
                <c:pt idx="56">
                  <c:v>0.29971373096147913</c:v>
                </c:pt>
                <c:pt idx="57">
                  <c:v>0.24756875103028725</c:v>
                </c:pt>
                <c:pt idx="58">
                  <c:v>0.20290559034212446</c:v>
                </c:pt>
                <c:pt idx="59">
                  <c:v>0.16435578989620736</c:v>
                </c:pt>
                <c:pt idx="60">
                  <c:v>0.13117687678552226</c:v>
                </c:pt>
                <c:pt idx="61">
                  <c:v>0.10287031936852649</c:v>
                </c:pt>
                <c:pt idx="62">
                  <c:v>7.9056755911306342E-2</c:v>
                </c:pt>
                <c:pt idx="63">
                  <c:v>5.9398582445093683E-2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A-472A-B224-3CFD30E8AF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Sheet1!$AY$7:$AY$70</c:f>
              <c:numCache>
                <c:formatCode>General</c:formatCode>
                <c:ptCount val="64"/>
                <c:pt idx="0">
                  <c:v>3.2188758248682006</c:v>
                </c:pt>
                <c:pt idx="1">
                  <c:v>3.4011973816621555</c:v>
                </c:pt>
                <c:pt idx="2">
                  <c:v>3.5553480614894135</c:v>
                </c:pt>
                <c:pt idx="3">
                  <c:v>3.6888794541139363</c:v>
                </c:pt>
                <c:pt idx="4">
                  <c:v>3.8066624897703196</c:v>
                </c:pt>
                <c:pt idx="5">
                  <c:v>3.912023005428146</c:v>
                </c:pt>
                <c:pt idx="6">
                  <c:v>4.0073331852324712</c:v>
                </c:pt>
                <c:pt idx="7">
                  <c:v>4.0943445622221004</c:v>
                </c:pt>
                <c:pt idx="8">
                  <c:v>4.1743872698956368</c:v>
                </c:pt>
                <c:pt idx="9">
                  <c:v>4.2484952420493594</c:v>
                </c:pt>
                <c:pt idx="10">
                  <c:v>4.3174881135363101</c:v>
                </c:pt>
                <c:pt idx="11">
                  <c:v>4.3820266346738812</c:v>
                </c:pt>
                <c:pt idx="12">
                  <c:v>4.4426512564903167</c:v>
                </c:pt>
                <c:pt idx="13">
                  <c:v>4.499809670330265</c:v>
                </c:pt>
                <c:pt idx="14">
                  <c:v>4.5538768916005408</c:v>
                </c:pt>
                <c:pt idx="15">
                  <c:v>4.6051701859880918</c:v>
                </c:pt>
                <c:pt idx="16">
                  <c:v>4.6539603501575231</c:v>
                </c:pt>
                <c:pt idx="17">
                  <c:v>4.7004803657924166</c:v>
                </c:pt>
                <c:pt idx="18">
                  <c:v>4.7449321283632502</c:v>
                </c:pt>
                <c:pt idx="19">
                  <c:v>4.8283137373023015</c:v>
                </c:pt>
                <c:pt idx="20">
                  <c:v>4.9052747784384296</c:v>
                </c:pt>
                <c:pt idx="21">
                  <c:v>4.9767337424205742</c:v>
                </c:pt>
                <c:pt idx="22">
                  <c:v>5.0434251169192468</c:v>
                </c:pt>
                <c:pt idx="23">
                  <c:v>5.1059454739005803</c:v>
                </c:pt>
                <c:pt idx="24">
                  <c:v>5.1929568508902104</c:v>
                </c:pt>
                <c:pt idx="25">
                  <c:v>5.2470240721604862</c:v>
                </c:pt>
                <c:pt idx="26">
                  <c:v>5.2983173665480363</c:v>
                </c:pt>
                <c:pt idx="27">
                  <c:v>5.3471075307174685</c:v>
                </c:pt>
                <c:pt idx="28">
                  <c:v>5.393627546352362</c:v>
                </c:pt>
                <c:pt idx="29">
                  <c:v>5.4380793089231956</c:v>
                </c:pt>
                <c:pt idx="30">
                  <c:v>5.6698809229805196</c:v>
                </c:pt>
                <c:pt idx="31">
                  <c:v>5.857933154483459</c:v>
                </c:pt>
                <c:pt idx="32">
                  <c:v>6.0161571596983539</c:v>
                </c:pt>
                <c:pt idx="33">
                  <c:v>6.1527326947041043</c:v>
                </c:pt>
                <c:pt idx="34">
                  <c:v>6.2728770065461674</c:v>
                </c:pt>
                <c:pt idx="35">
                  <c:v>6.3801225368997647</c:v>
                </c:pt>
                <c:pt idx="36">
                  <c:v>6.4769723628896827</c:v>
                </c:pt>
                <c:pt idx="37">
                  <c:v>6.5652649700353614</c:v>
                </c:pt>
                <c:pt idx="38">
                  <c:v>6.6463905148477291</c:v>
                </c:pt>
                <c:pt idx="39">
                  <c:v>6.7214257007906433</c:v>
                </c:pt>
                <c:pt idx="40">
                  <c:v>6.7912214627261855</c:v>
                </c:pt>
                <c:pt idx="41">
                  <c:v>6.8564619845945867</c:v>
                </c:pt>
                <c:pt idx="42">
                  <c:v>6.9177056098353047</c:v>
                </c:pt>
                <c:pt idx="43">
                  <c:v>6.9754139274559517</c:v>
                </c:pt>
                <c:pt idx="44">
                  <c:v>7.0299729117063858</c:v>
                </c:pt>
                <c:pt idx="45">
                  <c:v>7.1981835771019433</c:v>
                </c:pt>
                <c:pt idx="46">
                  <c:v>7.3702306418070807</c:v>
                </c:pt>
                <c:pt idx="47">
                  <c:v>7.5400903201453247</c:v>
                </c:pt>
                <c:pt idx="48">
                  <c:v>7.7102051944325325</c:v>
                </c:pt>
                <c:pt idx="49">
                  <c:v>7.8804263442923999</c:v>
                </c:pt>
                <c:pt idx="50">
                  <c:v>8.0503844530670214</c:v>
                </c:pt>
                <c:pt idx="51">
                  <c:v>8.2204030999337299</c:v>
                </c:pt>
                <c:pt idx="52">
                  <c:v>8.3904955383702795</c:v>
                </c:pt>
                <c:pt idx="53">
                  <c:v>8.6163142822840442</c:v>
                </c:pt>
                <c:pt idx="54">
                  <c:v>8.7305288017393607</c:v>
                </c:pt>
                <c:pt idx="55">
                  <c:v>8.9006853187139949</c:v>
                </c:pt>
                <c:pt idx="56">
                  <c:v>9.070733417589766</c:v>
                </c:pt>
                <c:pt idx="57">
                  <c:v>9.2407725790963848</c:v>
                </c:pt>
                <c:pt idx="58">
                  <c:v>9.410829232725586</c:v>
                </c:pt>
                <c:pt idx="59">
                  <c:v>9.580868910203451</c:v>
                </c:pt>
                <c:pt idx="60">
                  <c:v>9.7509189538915209</c:v>
                </c:pt>
                <c:pt idx="61">
                  <c:v>9.9209836001528799</c:v>
                </c:pt>
                <c:pt idx="62">
                  <c:v>10.091045376125329</c:v>
                </c:pt>
                <c:pt idx="63">
                  <c:v>10.261127031161688</c:v>
                </c:pt>
              </c:numCache>
            </c:numRef>
          </c:xVal>
          <c:yVal>
            <c:numRef>
              <c:f>Sheet1!$AZ$7:$AZ$70</c:f>
              <c:numCache>
                <c:formatCode>General</c:formatCode>
                <c:ptCount val="64"/>
                <c:pt idx="0">
                  <c:v>0.98968800000000001</c:v>
                </c:pt>
                <c:pt idx="1">
                  <c:v>0.98535359999999983</c:v>
                </c:pt>
                <c:pt idx="2">
                  <c:v>0.97957439999999985</c:v>
                </c:pt>
                <c:pt idx="3">
                  <c:v>0.97379519999999997</c:v>
                </c:pt>
                <c:pt idx="4">
                  <c:v>0.96657119999999985</c:v>
                </c:pt>
                <c:pt idx="5">
                  <c:v>0.95934719999999996</c:v>
                </c:pt>
                <c:pt idx="6">
                  <c:v>0.95140079999999994</c:v>
                </c:pt>
                <c:pt idx="7">
                  <c:v>0.94200959999999989</c:v>
                </c:pt>
                <c:pt idx="8">
                  <c:v>0.93406319999999998</c:v>
                </c:pt>
                <c:pt idx="9">
                  <c:v>0.92467199999999994</c:v>
                </c:pt>
                <c:pt idx="10">
                  <c:v>0.91455839999999988</c:v>
                </c:pt>
                <c:pt idx="11">
                  <c:v>0.90516719999999995</c:v>
                </c:pt>
                <c:pt idx="12">
                  <c:v>0.89433119999999999</c:v>
                </c:pt>
                <c:pt idx="13">
                  <c:v>0.88421759999999983</c:v>
                </c:pt>
                <c:pt idx="14">
                  <c:v>0.87338159999999998</c:v>
                </c:pt>
                <c:pt idx="15">
                  <c:v>0.8618231999999999</c:v>
                </c:pt>
                <c:pt idx="16">
                  <c:v>0.85098719999999994</c:v>
                </c:pt>
                <c:pt idx="17">
                  <c:v>0.84015119999999988</c:v>
                </c:pt>
                <c:pt idx="18">
                  <c:v>0.82911176531360842</c:v>
                </c:pt>
                <c:pt idx="19">
                  <c:v>0.80767978123397699</c:v>
                </c:pt>
                <c:pt idx="20">
                  <c:v>0.78558019801980195</c:v>
                </c:pt>
                <c:pt idx="21">
                  <c:v>0.76341679036381227</c:v>
                </c:pt>
                <c:pt idx="22">
                  <c:v>0.7417673175906645</c:v>
                </c:pt>
                <c:pt idx="23">
                  <c:v>0.72050154808874634</c:v>
                </c:pt>
                <c:pt idx="24">
                  <c:v>0.68972790711821397</c:v>
                </c:pt>
                <c:pt idx="25">
                  <c:v>0.67004724234909452</c:v>
                </c:pt>
                <c:pt idx="26">
                  <c:v>0.65092749003984052</c:v>
                </c:pt>
                <c:pt idx="27">
                  <c:v>0.63242339832869066</c:v>
                </c:pt>
                <c:pt idx="28">
                  <c:v>0.61481756338899196</c:v>
                </c:pt>
                <c:pt idx="29">
                  <c:v>0.59775250399598978</c:v>
                </c:pt>
                <c:pt idx="30">
                  <c:v>0.50883123089984661</c:v>
                </c:pt>
                <c:pt idx="31">
                  <c:v>0.43962239500534717</c:v>
                </c:pt>
                <c:pt idx="32">
                  <c:v>0.38532614559909534</c:v>
                </c:pt>
                <c:pt idx="33">
                  <c:v>0.34219063891080981</c:v>
                </c:pt>
                <c:pt idx="34">
                  <c:v>0.30724637347747019</c:v>
                </c:pt>
                <c:pt idx="35">
                  <c:v>0.2785136178975835</c:v>
                </c:pt>
                <c:pt idx="36">
                  <c:v>0.25443646408839776</c:v>
                </c:pt>
                <c:pt idx="37">
                  <c:v>0.23408657967874133</c:v>
                </c:pt>
                <c:pt idx="38">
                  <c:v>0.21669012739321447</c:v>
                </c:pt>
                <c:pt idx="39">
                  <c:v>0.20161931316169293</c:v>
                </c:pt>
                <c:pt idx="40">
                  <c:v>0.18842262101921911</c:v>
                </c:pt>
                <c:pt idx="41">
                  <c:v>0.17683133679937324</c:v>
                </c:pt>
                <c:pt idx="42">
                  <c:v>0.16655270723127161</c:v>
                </c:pt>
                <c:pt idx="43">
                  <c:v>0.15739204133989129</c:v>
                </c:pt>
                <c:pt idx="44">
                  <c:v>0.14916284649719805</c:v>
                </c:pt>
                <c:pt idx="45">
                  <c:v>0.12618978339010453</c:v>
                </c:pt>
                <c:pt idx="46">
                  <c:v>0.10624482828558385</c:v>
                </c:pt>
                <c:pt idx="47">
                  <c:v>8.9512985156536357E-2</c:v>
                </c:pt>
                <c:pt idx="48">
                  <c:v>7.5284951427688304E-2</c:v>
                </c:pt>
                <c:pt idx="49">
                  <c:v>6.3176484055702156E-2</c:v>
                </c:pt>
                <c:pt idx="50">
                  <c:v>5.2893427245469908E-2</c:v>
                </c:pt>
                <c:pt idx="51">
                  <c:v>4.4163614961073773E-2</c:v>
                </c:pt>
                <c:pt idx="52">
                  <c:v>3.6721219237253855E-2</c:v>
                </c:pt>
                <c:pt idx="53">
                  <c:v>2.8531685238410921E-2</c:v>
                </c:pt>
                <c:pt idx="54">
                  <c:v>2.500184942424696E-2</c:v>
                </c:pt>
                <c:pt idx="55">
                  <c:v>2.0428436862218118E-2</c:v>
                </c:pt>
                <c:pt idx="56">
                  <c:v>1.654752855000265E-2</c:v>
                </c:pt>
                <c:pt idx="57">
                  <c:v>1.33312828714668E-2</c:v>
                </c:pt>
                <c:pt idx="58">
                  <c:v>1.0700868484598274E-2</c:v>
                </c:pt>
                <c:pt idx="59">
                  <c:v>8.6508849566539463E-3</c:v>
                </c:pt>
                <c:pt idx="60">
                  <c:v>7.1222429651475877E-3</c:v>
                </c:pt>
                <c:pt idx="61">
                  <c:v>6.1349715721027414E-3</c:v>
                </c:pt>
                <c:pt idx="62">
                  <c:v>5.8321082812211227E-3</c:v>
                </c:pt>
                <c:pt idx="63">
                  <c:v>6.5426001288947854E-3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A-472A-B224-3CFD30E8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721216"/>
        <c:axId val="1804724128"/>
      </c:scatterChart>
      <c:valAx>
        <c:axId val="18047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724128"/>
        <c:crosses val="autoZero"/>
        <c:crossBetween val="midCat"/>
      </c:valAx>
      <c:valAx>
        <c:axId val="1804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7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297810</xdr:colOff>
      <xdr:row>3</xdr:row>
      <xdr:rowOff>58158</xdr:rowOff>
    </xdr:from>
    <xdr:to>
      <xdr:col>17</xdr:col>
      <xdr:colOff>603869</xdr:colOff>
      <xdr:row>18</xdr:row>
      <xdr:rowOff>58158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2186CC-5CB4-408F-A98C-CF342C63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677838</xdr:colOff>
      <xdr:row>98</xdr:row>
      <xdr:rowOff>154163</xdr:rowOff>
    </xdr:from>
    <xdr:to>
      <xdr:col>27</xdr:col>
      <xdr:colOff>427494</xdr:colOff>
      <xdr:row>124</xdr:row>
      <xdr:rowOff>6029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4D5112-A69C-4F89-8C1B-85699744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444133</xdr:colOff>
      <xdr:row>70</xdr:row>
      <xdr:rowOff>106109</xdr:rowOff>
    </xdr:from>
    <xdr:to>
      <xdr:col>47</xdr:col>
      <xdr:colOff>420475</xdr:colOff>
      <xdr:row>101</xdr:row>
      <xdr:rowOff>115700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386D0FE-EC7B-4650-A6C0-4DE347884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Z70"/>
  <sheetViews>
    <sheetView tabSelected="1" topLeftCell="AA1" zoomScale="74" zoomScaleNormal="107" workbookViewId="0">
      <selection activeCell="AT7" sqref="AT7:AT70"/>
    </sheetView>
  </sheetViews>
  <sheetFormatPr defaultRowHeight="14.4"/>
  <cols>
    <col min="15" max="15" width="12" bestFit="1" customWidth="1"/>
    <col min="27" max="27" width="12" bestFit="1" customWidth="1"/>
  </cols>
  <sheetData>
    <row r="4" spans="3:5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</row>
    <row r="5" spans="3:52">
      <c r="C5" s="1">
        <v>115</v>
      </c>
      <c r="D5" s="2">
        <v>416.63</v>
      </c>
      <c r="E5" s="2">
        <v>549.9</v>
      </c>
      <c r="F5">
        <v>3.1</v>
      </c>
      <c r="G5">
        <v>4.4000000000000004</v>
      </c>
      <c r="H5">
        <f>F5/G5*PI() - PI()/2</f>
        <v>0.64259849732518459</v>
      </c>
      <c r="I5" s="3">
        <f>TAN(H5)</f>
        <v>0.74859062328803816</v>
      </c>
    </row>
    <row r="6" spans="3:52">
      <c r="C6" s="1">
        <v>125</v>
      </c>
      <c r="D6" s="2">
        <v>409.57</v>
      </c>
      <c r="E6" s="2">
        <v>572.4</v>
      </c>
      <c r="F6">
        <v>5.8</v>
      </c>
      <c r="G6">
        <v>8.1</v>
      </c>
      <c r="H6">
        <f t="shared" ref="H6:H18" si="0">F6/G6*PI() - PI()/2</f>
        <v>0.67873915355335024</v>
      </c>
      <c r="I6" s="3">
        <f t="shared" ref="I6:I31" si="1">TAN(H6)</f>
        <v>0.80657814227534097</v>
      </c>
      <c r="AC6" t="s">
        <v>0</v>
      </c>
      <c r="AD6" t="s">
        <v>1</v>
      </c>
      <c r="AE6" t="s">
        <v>2</v>
      </c>
      <c r="AF6" t="s">
        <v>9</v>
      </c>
      <c r="AG6" t="s">
        <v>10</v>
      </c>
      <c r="AH6" t="s">
        <v>11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P6" t="s">
        <v>21</v>
      </c>
      <c r="AQ6" t="s">
        <v>22</v>
      </c>
      <c r="AR6" t="s">
        <v>23</v>
      </c>
      <c r="AS6" t="s">
        <v>24</v>
      </c>
      <c r="AT6" t="s">
        <v>25</v>
      </c>
      <c r="AU6" t="s">
        <v>27</v>
      </c>
      <c r="AV6" t="s">
        <v>26</v>
      </c>
      <c r="AY6" t="s">
        <v>0</v>
      </c>
      <c r="AZ6" t="s">
        <v>10</v>
      </c>
    </row>
    <row r="7" spans="3:52">
      <c r="C7" s="1">
        <v>135</v>
      </c>
      <c r="D7" s="2">
        <v>404</v>
      </c>
      <c r="E7" s="2">
        <v>593.1</v>
      </c>
      <c r="F7">
        <v>5.4</v>
      </c>
      <c r="G7">
        <v>7.5</v>
      </c>
      <c r="H7">
        <f t="shared" si="0"/>
        <v>0.69115038378975457</v>
      </c>
      <c r="I7" s="3">
        <f t="shared" si="1"/>
        <v>0.82727194597247578</v>
      </c>
      <c r="AC7">
        <v>25</v>
      </c>
      <c r="AD7">
        <v>473.18</v>
      </c>
      <c r="AE7">
        <v>162.1</v>
      </c>
      <c r="AF7">
        <v>1.37E-2</v>
      </c>
      <c r="AG7">
        <f t="shared" ref="AG7:AG24" si="2">72.24*AF7</f>
        <v>0.98968800000000001</v>
      </c>
      <c r="AH7">
        <f t="shared" ref="AH7:AH25" si="3">SQRT(1/(AC7*$AA$11*$AA$14*PI()))</f>
        <v>1.4379774886996297E-2</v>
      </c>
      <c r="AJ7">
        <f>$AA$18/AH7</f>
        <v>0.10431317679085905</v>
      </c>
      <c r="AK7">
        <f>SINH(AJ7)</f>
        <v>0.10450245583972614</v>
      </c>
      <c r="AL7">
        <f>COSH(AJ7)</f>
        <v>1.0054455546057848</v>
      </c>
      <c r="AM7">
        <f>SIN(AJ7)</f>
        <v>0.1041241035890315</v>
      </c>
      <c r="AN7">
        <f>COS(AJ7)</f>
        <v>0.99456431217482388</v>
      </c>
      <c r="AP7">
        <f>AK7*AN7</f>
        <v>0.10393441311281713</v>
      </c>
      <c r="AQ7">
        <f>AK7*AM7</f>
        <v>1.0881224537163834E-2</v>
      </c>
      <c r="AR7">
        <f>AL7*AN7</f>
        <v>0.99998026644573668</v>
      </c>
      <c r="AS7">
        <f>AL7*AM7</f>
        <v>0.10469111708090396</v>
      </c>
      <c r="AT7">
        <f>$AA$21/(2*AN7)</f>
        <v>1.1311485705132039E-2</v>
      </c>
      <c r="AU7">
        <f>LN(AC7)</f>
        <v>3.2188758248682006</v>
      </c>
      <c r="AV7">
        <f>1/SQRT((AR7+AT7*AP7-AT7*AS7)^2+(AQ7+AT7*AP7+AT7*AS7)^2)</f>
        <v>0.99994063466479099</v>
      </c>
      <c r="AY7">
        <f>AU7</f>
        <v>3.2188758248682006</v>
      </c>
      <c r="AZ7">
        <v>0.98968800000000001</v>
      </c>
    </row>
    <row r="8" spans="3:52">
      <c r="C8" s="1">
        <v>145</v>
      </c>
      <c r="D8" s="2">
        <v>398.87</v>
      </c>
      <c r="E8" s="2">
        <v>611.20000000000005</v>
      </c>
      <c r="F8">
        <v>5.0999999999999996</v>
      </c>
      <c r="G8">
        <v>7</v>
      </c>
      <c r="H8">
        <f t="shared" si="0"/>
        <v>0.71807832082052414</v>
      </c>
      <c r="I8" s="3">
        <f t="shared" si="1"/>
        <v>0.87367368920675292</v>
      </c>
      <c r="AC8">
        <v>30</v>
      </c>
      <c r="AD8">
        <v>471.12</v>
      </c>
      <c r="AE8">
        <v>192.8</v>
      </c>
      <c r="AF8">
        <v>1.3639999999999999E-2</v>
      </c>
      <c r="AG8">
        <f t="shared" si="2"/>
        <v>0.98535359999999983</v>
      </c>
      <c r="AH8">
        <f t="shared" si="3"/>
        <v>1.312687846242362E-2</v>
      </c>
      <c r="AJ8">
        <f>$AA$18/AH8</f>
        <v>0.11426935994675573</v>
      </c>
      <c r="AK8">
        <f t="shared" ref="AK8:AK70" si="4">SINH(AJ8)</f>
        <v>0.1145182007928239</v>
      </c>
      <c r="AL8">
        <f t="shared" ref="AL8:AL70" si="5">COSH(AJ8)</f>
        <v>1.0065358504856277</v>
      </c>
      <c r="AM8">
        <f t="shared" ref="AM8:AM70" si="6">SIN(AJ8)</f>
        <v>0.11402084381224599</v>
      </c>
      <c r="AN8">
        <f t="shared" ref="AN8:AN70" si="7">COS(AJ8)</f>
        <v>0.99347835767888948</v>
      </c>
      <c r="AP8">
        <f t="shared" ref="AP8:AP70" si="8">AK8*AN8</f>
        <v>0.11377135404799599</v>
      </c>
      <c r="AQ8">
        <f t="shared" ref="AQ8:AQ69" si="9">AK8*AM8</f>
        <v>1.3057461886257999E-2</v>
      </c>
      <c r="AR8">
        <f t="shared" ref="AR8:AR70" si="10">AL8*AN8</f>
        <v>0.99997158368538563</v>
      </c>
      <c r="AS8">
        <f t="shared" ref="AS8:AS70" si="11">AL8*AM8</f>
        <v>0.11476606699964793</v>
      </c>
      <c r="AT8">
        <f t="shared" ref="AT8:AT70" si="12">$AA$21/(2*AN8)</f>
        <v>1.13238501000504E-2</v>
      </c>
      <c r="AU8">
        <f t="shared" ref="AU8:AU70" si="13">LN(AC8)</f>
        <v>3.4011973816621555</v>
      </c>
      <c r="AV8">
        <f t="shared" ref="AV8:AV70" si="14">1/SQRT((AR8+AT8*AP8-AT8*AS8)^2+(AQ8+AT8*AP8+AT8*AS8)^2)</f>
        <v>0.99991730072568075</v>
      </c>
      <c r="AY8">
        <f t="shared" ref="AY8:AY70" si="15">AU8</f>
        <v>3.4011973816621555</v>
      </c>
      <c r="AZ8">
        <v>0.98535359999999983</v>
      </c>
    </row>
    <row r="9" spans="3:52">
      <c r="C9" s="1">
        <v>155</v>
      </c>
      <c r="D9" s="2">
        <v>394.08</v>
      </c>
      <c r="E9" s="2">
        <v>627.20000000000005</v>
      </c>
      <c r="F9">
        <v>4.9000000000000004</v>
      </c>
      <c r="G9">
        <v>6.5</v>
      </c>
      <c r="H9">
        <f t="shared" si="0"/>
        <v>0.79748121206510181</v>
      </c>
      <c r="I9" s="3">
        <f t="shared" si="1"/>
        <v>1.0244628739706978</v>
      </c>
      <c r="AC9">
        <v>35</v>
      </c>
      <c r="AD9">
        <v>468.87</v>
      </c>
      <c r="AE9">
        <v>222.6</v>
      </c>
      <c r="AF9">
        <v>1.3559999999999999E-2</v>
      </c>
      <c r="AG9">
        <f t="shared" si="2"/>
        <v>0.97957439999999985</v>
      </c>
      <c r="AH9">
        <f t="shared" si="3"/>
        <v>1.2153127927783192E-2</v>
      </c>
      <c r="AJ9">
        <f t="shared" ref="AJ8:AJ70" si="16">$AA$18/AH9</f>
        <v>0.12342501526465949</v>
      </c>
      <c r="AK9">
        <f t="shared" si="4"/>
        <v>0.12373862469151575</v>
      </c>
      <c r="AL9">
        <f t="shared" si="5"/>
        <v>1.0076265415522498</v>
      </c>
      <c r="AM9">
        <f t="shared" si="6"/>
        <v>0.12311188321836473</v>
      </c>
      <c r="AN9">
        <f t="shared" si="7"/>
        <v>0.9923927973390515</v>
      </c>
      <c r="AP9">
        <f t="shared" si="8"/>
        <v>0.12279731989650035</v>
      </c>
      <c r="AQ9">
        <f t="shared" si="9"/>
        <v>1.5233695112622951E-2</v>
      </c>
      <c r="AR9">
        <f t="shared" si="10"/>
        <v>0.99996132224411127</v>
      </c>
      <c r="AS9">
        <f t="shared" si="11"/>
        <v>0.12405080111130533</v>
      </c>
      <c r="AT9">
        <f t="shared" si="12"/>
        <v>1.133623705267223E-2</v>
      </c>
      <c r="AU9">
        <f t="shared" si="13"/>
        <v>3.5553480614894135</v>
      </c>
      <c r="AV9">
        <f t="shared" si="14"/>
        <v>0.99989032721887627</v>
      </c>
      <c r="AY9">
        <f t="shared" si="15"/>
        <v>3.5553480614894135</v>
      </c>
      <c r="AZ9">
        <v>0.97957439999999985</v>
      </c>
    </row>
    <row r="10" spans="3:52">
      <c r="C10" s="1">
        <v>165</v>
      </c>
      <c r="D10" s="2">
        <v>389.63</v>
      </c>
      <c r="E10" s="2">
        <v>641.20000000000005</v>
      </c>
      <c r="F10">
        <v>4.5999999999999996</v>
      </c>
      <c r="G10">
        <v>6.2</v>
      </c>
      <c r="H10">
        <f t="shared" si="0"/>
        <v>0.76006273877172381</v>
      </c>
      <c r="I10" s="3">
        <f t="shared" si="1"/>
        <v>0.95057088207183182</v>
      </c>
      <c r="AA10" t="s">
        <v>12</v>
      </c>
      <c r="AC10">
        <v>40</v>
      </c>
      <c r="AD10">
        <v>466.29</v>
      </c>
      <c r="AE10">
        <v>251.4</v>
      </c>
      <c r="AF10">
        <v>1.3480000000000001E-2</v>
      </c>
      <c r="AG10">
        <f t="shared" si="2"/>
        <v>0.97379519999999997</v>
      </c>
      <c r="AH10">
        <f t="shared" si="3"/>
        <v>1.1368210220849667E-2</v>
      </c>
      <c r="AJ10">
        <f t="shared" si="16"/>
        <v>0.13194689145077132</v>
      </c>
      <c r="AK10">
        <f t="shared" si="4"/>
        <v>0.1323300903774873</v>
      </c>
      <c r="AL10">
        <f t="shared" si="5"/>
        <v>1.0087176278916286</v>
      </c>
      <c r="AM10">
        <f t="shared" si="6"/>
        <v>0.13156435909228251</v>
      </c>
      <c r="AN10">
        <f t="shared" si="7"/>
        <v>0.99130763106950659</v>
      </c>
      <c r="AP10">
        <f t="shared" si="8"/>
        <v>0.13117982841132064</v>
      </c>
      <c r="AQ10">
        <f t="shared" si="9"/>
        <v>1.7409923529137939E-2</v>
      </c>
      <c r="AR10">
        <f t="shared" si="10"/>
        <v>0.99994948212330237</v>
      </c>
      <c r="AS10">
        <f t="shared" si="11"/>
        <v>0.13271128821864964</v>
      </c>
      <c r="AT10">
        <f t="shared" si="12"/>
        <v>1.1348646623311623E-2</v>
      </c>
      <c r="AU10">
        <f t="shared" si="13"/>
        <v>3.6888794541139363</v>
      </c>
      <c r="AV10">
        <f t="shared" si="14"/>
        <v>0.99985974856443582</v>
      </c>
      <c r="AY10">
        <f t="shared" si="15"/>
        <v>3.6888794541139363</v>
      </c>
      <c r="AZ10">
        <v>0.97379519999999997</v>
      </c>
    </row>
    <row r="11" spans="3:52">
      <c r="C11" s="1">
        <v>180</v>
      </c>
      <c r="D11" s="2">
        <v>383.57</v>
      </c>
      <c r="E11" s="2">
        <v>659.2</v>
      </c>
      <c r="F11">
        <v>4.3</v>
      </c>
      <c r="G11">
        <v>5.6</v>
      </c>
      <c r="H11">
        <f t="shared" si="0"/>
        <v>0.84149803221155173</v>
      </c>
      <c r="I11" s="3">
        <f t="shared" si="1"/>
        <v>1.119000516480289</v>
      </c>
      <c r="AA11">
        <f>4.9*10^7</f>
        <v>49000000</v>
      </c>
      <c r="AC11">
        <v>45</v>
      </c>
      <c r="AD11">
        <v>463.4</v>
      </c>
      <c r="AE11">
        <v>279.10000000000002</v>
      </c>
      <c r="AF11">
        <v>1.338E-2</v>
      </c>
      <c r="AG11">
        <f t="shared" si="2"/>
        <v>0.96657119999999985</v>
      </c>
      <c r="AH11">
        <f t="shared" si="3"/>
        <v>1.0718051382822691E-2</v>
      </c>
      <c r="AJ11">
        <f t="shared" si="16"/>
        <v>0.13995081255198855</v>
      </c>
      <c r="AK11">
        <f t="shared" si="4"/>
        <v>0.14040811162625921</v>
      </c>
      <c r="AL11">
        <f t="shared" si="5"/>
        <v>1.0098091095897541</v>
      </c>
      <c r="AM11">
        <f t="shared" si="6"/>
        <v>0.13949440827761664</v>
      </c>
      <c r="AN11">
        <f t="shared" si="7"/>
        <v>0.99022285878446459</v>
      </c>
      <c r="AP11">
        <f t="shared" si="8"/>
        <v>0.13903532169108263</v>
      </c>
      <c r="AQ11">
        <f t="shared" si="9"/>
        <v>1.9586146448682572E-2</v>
      </c>
      <c r="AR11">
        <f t="shared" si="10"/>
        <v>0.99993606332456098</v>
      </c>
      <c r="AS11">
        <f t="shared" si="11"/>
        <v>0.1408627242155697</v>
      </c>
      <c r="AT11">
        <f t="shared" si="12"/>
        <v>1.1361078872497241E-2</v>
      </c>
      <c r="AU11">
        <f t="shared" si="13"/>
        <v>3.8066624897703196</v>
      </c>
      <c r="AV11">
        <f t="shared" si="14"/>
        <v>0.99982559255827252</v>
      </c>
      <c r="AY11">
        <f t="shared" si="15"/>
        <v>3.8066624897703196</v>
      </c>
      <c r="AZ11">
        <v>0.96657119999999985</v>
      </c>
    </row>
    <row r="12" spans="3:52">
      <c r="C12" s="1">
        <v>190</v>
      </c>
      <c r="D12" s="2">
        <v>379.9</v>
      </c>
      <c r="E12" s="2">
        <v>669.5</v>
      </c>
      <c r="F12">
        <v>4.0999999999999996</v>
      </c>
      <c r="G12">
        <v>5.3</v>
      </c>
      <c r="H12">
        <f t="shared" si="0"/>
        <v>0.85949232975569778</v>
      </c>
      <c r="I12" s="3">
        <f t="shared" si="1"/>
        <v>1.1603639353722772</v>
      </c>
      <c r="AC12">
        <v>50</v>
      </c>
      <c r="AD12">
        <v>460.4</v>
      </c>
      <c r="AE12">
        <v>305.7</v>
      </c>
      <c r="AF12">
        <v>1.328E-2</v>
      </c>
      <c r="AG12">
        <f t="shared" si="2"/>
        <v>0.95934719999999996</v>
      </c>
      <c r="AH12">
        <f t="shared" si="3"/>
        <v>1.0168036334531103E-2</v>
      </c>
      <c r="AJ12">
        <f t="shared" si="16"/>
        <v>0.14752110935185522</v>
      </c>
      <c r="AK12">
        <f t="shared" si="4"/>
        <v>0.14805676268582171</v>
      </c>
      <c r="AL12">
        <f t="shared" si="5"/>
        <v>1.0109009867326304</v>
      </c>
      <c r="AM12">
        <f t="shared" si="6"/>
        <v>0.14698662046472591</v>
      </c>
      <c r="AN12">
        <f t="shared" si="7"/>
        <v>0.98913848039814856</v>
      </c>
      <c r="AP12">
        <f t="shared" si="8"/>
        <v>0.14644864125572299</v>
      </c>
      <c r="AQ12">
        <f t="shared" si="9"/>
        <v>2.1762363184136869E-2</v>
      </c>
      <c r="AR12">
        <f t="shared" si="10"/>
        <v>0.99992106584970297</v>
      </c>
      <c r="AS12">
        <f t="shared" si="11"/>
        <v>0.14858891966428606</v>
      </c>
      <c r="AT12">
        <f t="shared" si="12"/>
        <v>1.1373533860973282E-2</v>
      </c>
      <c r="AU12">
        <f t="shared" si="13"/>
        <v>3.912023005428146</v>
      </c>
      <c r="AV12">
        <f t="shared" si="14"/>
        <v>0.99978788232435067</v>
      </c>
      <c r="AY12">
        <f t="shared" si="15"/>
        <v>3.912023005428146</v>
      </c>
      <c r="AZ12">
        <v>0.95934719999999996</v>
      </c>
    </row>
    <row r="13" spans="3:52">
      <c r="C13" s="1">
        <v>200</v>
      </c>
      <c r="D13" s="2">
        <v>376.5</v>
      </c>
      <c r="E13" s="2">
        <v>678.5</v>
      </c>
      <c r="F13">
        <v>3.9</v>
      </c>
      <c r="G13">
        <v>5</v>
      </c>
      <c r="H13">
        <f t="shared" si="0"/>
        <v>0.87964594300514198</v>
      </c>
      <c r="I13" s="3">
        <f t="shared" si="1"/>
        <v>1.2087923504096088</v>
      </c>
      <c r="AA13" t="s">
        <v>13</v>
      </c>
      <c r="AC13">
        <v>55</v>
      </c>
      <c r="AD13">
        <v>457.27</v>
      </c>
      <c r="AE13">
        <v>331.2</v>
      </c>
      <c r="AF13">
        <v>1.3169999999999999E-2</v>
      </c>
      <c r="AG13">
        <f t="shared" si="2"/>
        <v>0.95140079999999994</v>
      </c>
      <c r="AH13">
        <f t="shared" si="3"/>
        <v>9.6948422510652853E-3</v>
      </c>
      <c r="AJ13">
        <f t="shared" si="16"/>
        <v>0.15472144478010227</v>
      </c>
      <c r="AK13">
        <f t="shared" si="4"/>
        <v>0.15533948977557194</v>
      </c>
      <c r="AL13">
        <f t="shared" si="5"/>
        <v>1.0119932594062744</v>
      </c>
      <c r="AM13">
        <f t="shared" si="6"/>
        <v>0.15410487753607796</v>
      </c>
      <c r="AN13">
        <f t="shared" si="7"/>
        <v>0.98805449582479532</v>
      </c>
      <c r="AP13">
        <f t="shared" si="8"/>
        <v>0.15348388125188367</v>
      </c>
      <c r="AQ13">
        <f t="shared" si="9"/>
        <v>2.3938573048381349E-2</v>
      </c>
      <c r="AR13">
        <f t="shared" si="10"/>
        <v>0.99990448970075774</v>
      </c>
      <c r="AS13">
        <f t="shared" si="11"/>
        <v>0.15595309730814028</v>
      </c>
      <c r="AT13">
        <f t="shared" si="12"/>
        <v>1.1386011649700425E-2</v>
      </c>
      <c r="AU13">
        <f t="shared" si="13"/>
        <v>4.0073331852324712</v>
      </c>
      <c r="AV13">
        <f t="shared" si="14"/>
        <v>0.99974663755567739</v>
      </c>
      <c r="AY13">
        <f t="shared" si="15"/>
        <v>4.0073331852324712</v>
      </c>
      <c r="AZ13">
        <v>0.95140079999999994</v>
      </c>
    </row>
    <row r="14" spans="3:52">
      <c r="C14" s="1">
        <v>210</v>
      </c>
      <c r="D14" s="2">
        <v>373.36</v>
      </c>
      <c r="E14" s="2">
        <v>686.4</v>
      </c>
      <c r="F14">
        <v>3.8</v>
      </c>
      <c r="G14">
        <v>4.8</v>
      </c>
      <c r="H14">
        <f t="shared" si="0"/>
        <v>0.91629785729702284</v>
      </c>
      <c r="I14" s="3">
        <f t="shared" si="1"/>
        <v>1.3032253728412053</v>
      </c>
      <c r="AA14">
        <f>4*PI() * 10^(-7)</f>
        <v>1.2566370614359173E-6</v>
      </c>
      <c r="AC14">
        <v>60</v>
      </c>
      <c r="AD14">
        <v>453.88</v>
      </c>
      <c r="AE14">
        <v>355.2</v>
      </c>
      <c r="AF14">
        <v>1.304E-2</v>
      </c>
      <c r="AG14">
        <f t="shared" si="2"/>
        <v>0.94200959999999989</v>
      </c>
      <c r="AH14">
        <f t="shared" si="3"/>
        <v>9.2821047765913826E-3</v>
      </c>
      <c r="AJ14">
        <f t="shared" si="16"/>
        <v>0.16160127860039486</v>
      </c>
      <c r="AK14">
        <f t="shared" si="4"/>
        <v>0.1623055664391003</v>
      </c>
      <c r="AL14">
        <f t="shared" si="5"/>
        <v>1.0130859276967168</v>
      </c>
      <c r="AM14">
        <f t="shared" si="6"/>
        <v>0.16089882760795926</v>
      </c>
      <c r="AN14">
        <f t="shared" si="7"/>
        <v>0.98697090497865447</v>
      </c>
      <c r="AP14">
        <f t="shared" si="8"/>
        <v>0.16019087179147196</v>
      </c>
      <c r="AQ14">
        <f t="shared" si="9"/>
        <v>2.6114775354296977E-2</v>
      </c>
      <c r="AR14">
        <f t="shared" si="10"/>
        <v>0.99988633487996825</v>
      </c>
      <c r="AS14">
        <f t="shared" si="11"/>
        <v>0.16300433803252351</v>
      </c>
      <c r="AT14">
        <f t="shared" si="12"/>
        <v>1.1398512299856809E-2</v>
      </c>
      <c r="AU14">
        <f t="shared" si="13"/>
        <v>4.0943445622221004</v>
      </c>
      <c r="AV14">
        <f t="shared" si="14"/>
        <v>0.99970187534610266</v>
      </c>
      <c r="AY14">
        <f t="shared" si="15"/>
        <v>4.0943445622221004</v>
      </c>
      <c r="AZ14">
        <v>0.94200959999999989</v>
      </c>
    </row>
    <row r="15" spans="3:52">
      <c r="C15" s="1">
        <v>220</v>
      </c>
      <c r="D15" s="2">
        <v>370.44</v>
      </c>
      <c r="E15" s="2">
        <v>693.6</v>
      </c>
      <c r="F15">
        <v>3.6</v>
      </c>
      <c r="G15">
        <v>4.5</v>
      </c>
      <c r="H15">
        <f t="shared" si="0"/>
        <v>0.94247779607693793</v>
      </c>
      <c r="I15" s="3">
        <f t="shared" si="1"/>
        <v>1.3763819204711734</v>
      </c>
      <c r="AC15">
        <v>65</v>
      </c>
      <c r="AD15">
        <v>450.47</v>
      </c>
      <c r="AE15">
        <v>378.5</v>
      </c>
      <c r="AF15">
        <v>1.2930000000000001E-2</v>
      </c>
      <c r="AG15">
        <f t="shared" si="2"/>
        <v>0.93406319999999998</v>
      </c>
      <c r="AH15">
        <f t="shared" si="3"/>
        <v>8.9179578078057535E-3</v>
      </c>
      <c r="AJ15">
        <f t="shared" si="16"/>
        <v>0.16819994356634799</v>
      </c>
      <c r="AK15">
        <f t="shared" si="4"/>
        <v>0.1689941631694647</v>
      </c>
      <c r="AL15">
        <f t="shared" si="5"/>
        <v>1.0141789916900013</v>
      </c>
      <c r="AM15">
        <f t="shared" si="6"/>
        <v>0.167407967731972</v>
      </c>
      <c r="AN15">
        <f t="shared" si="7"/>
        <v>0.98588770777398937</v>
      </c>
      <c r="AP15">
        <f t="shared" si="8"/>
        <v>0.16660926815432708</v>
      </c>
      <c r="AQ15">
        <f t="shared" si="9"/>
        <v>2.8290969414765357E-2</v>
      </c>
      <c r="AR15">
        <f t="shared" si="10"/>
        <v>0.99986660138979111</v>
      </c>
      <c r="AS15">
        <f t="shared" si="11"/>
        <v>0.16978164391528364</v>
      </c>
      <c r="AT15">
        <f t="shared" si="12"/>
        <v>1.1411035872838994E-2</v>
      </c>
      <c r="AU15">
        <f t="shared" si="13"/>
        <v>4.1743872698956368</v>
      </c>
      <c r="AV15">
        <f t="shared" si="14"/>
        <v>0.99965361077154491</v>
      </c>
      <c r="AY15">
        <f t="shared" si="15"/>
        <v>4.1743872698956368</v>
      </c>
      <c r="AZ15">
        <v>0.93406319999999998</v>
      </c>
    </row>
    <row r="16" spans="3:52">
      <c r="C16" s="1">
        <v>230</v>
      </c>
      <c r="D16" s="2">
        <v>367.76</v>
      </c>
      <c r="E16" s="2">
        <v>699.9</v>
      </c>
      <c r="F16">
        <v>3.4</v>
      </c>
      <c r="G16">
        <v>4.2</v>
      </c>
      <c r="H16">
        <f t="shared" si="0"/>
        <v>0.97239772611112629</v>
      </c>
      <c r="I16" s="3">
        <f t="shared" si="1"/>
        <v>1.4667306134209732</v>
      </c>
      <c r="AC16">
        <v>70</v>
      </c>
      <c r="AD16">
        <v>447.07</v>
      </c>
      <c r="AE16">
        <v>400.5</v>
      </c>
      <c r="AF16">
        <v>1.2800000000000001E-2</v>
      </c>
      <c r="AG16">
        <f t="shared" si="2"/>
        <v>0.92467199999999994</v>
      </c>
      <c r="AH16">
        <f t="shared" si="3"/>
        <v>8.5935591703631097E-3</v>
      </c>
      <c r="AJ16">
        <f t="shared" si="16"/>
        <v>0.17454933052338772</v>
      </c>
      <c r="AK16">
        <f t="shared" si="4"/>
        <v>0.17543702778587156</v>
      </c>
      <c r="AL16">
        <f t="shared" si="5"/>
        <v>1.0152724514721854</v>
      </c>
      <c r="AM16">
        <f t="shared" si="6"/>
        <v>0.17366433373378359</v>
      </c>
      <c r="AN16">
        <f t="shared" si="7"/>
        <v>0.98480490412507649</v>
      </c>
      <c r="AP16">
        <f t="shared" si="8"/>
        <v>0.17277124532865362</v>
      </c>
      <c r="AQ16">
        <f t="shared" si="9"/>
        <v>3.0467154542668663E-2</v>
      </c>
      <c r="AR16">
        <f t="shared" si="10"/>
        <v>0.99984528923289684</v>
      </c>
      <c r="AS16">
        <f t="shared" si="11"/>
        <v>0.1763166138431822</v>
      </c>
      <c r="AT16">
        <f t="shared" si="12"/>
        <v>1.1423582430262936E-2</v>
      </c>
      <c r="AU16">
        <f t="shared" si="13"/>
        <v>4.2484952420493594</v>
      </c>
      <c r="AV16">
        <f t="shared" si="14"/>
        <v>0.99960185730999884</v>
      </c>
      <c r="AY16">
        <f t="shared" si="15"/>
        <v>4.2484952420493594</v>
      </c>
      <c r="AZ16">
        <v>0.92467199999999994</v>
      </c>
    </row>
    <row r="17" spans="3:52">
      <c r="C17" s="1">
        <v>290</v>
      </c>
      <c r="D17" s="2">
        <v>354.98</v>
      </c>
      <c r="E17" s="2">
        <v>725.1</v>
      </c>
      <c r="F17">
        <v>7.4</v>
      </c>
      <c r="G17">
        <v>8.8000000000000007</v>
      </c>
      <c r="H17">
        <f t="shared" si="0"/>
        <v>1.0709974955419748</v>
      </c>
      <c r="I17" s="3">
        <f t="shared" si="1"/>
        <v>1.8313632660426109</v>
      </c>
      <c r="AA17" t="s">
        <v>14</v>
      </c>
      <c r="AC17">
        <v>75</v>
      </c>
      <c r="AD17">
        <v>443.56</v>
      </c>
      <c r="AE17">
        <v>421.3</v>
      </c>
      <c r="AF17">
        <v>1.2659999999999999E-2</v>
      </c>
      <c r="AG17">
        <f t="shared" si="2"/>
        <v>0.91455839999999988</v>
      </c>
      <c r="AH17">
        <f t="shared" si="3"/>
        <v>8.3021669018935318E-3</v>
      </c>
      <c r="AJ17">
        <f t="shared" si="16"/>
        <v>0.1806757221006825</v>
      </c>
      <c r="AK17">
        <f t="shared" si="4"/>
        <v>0.18166031561056542</v>
      </c>
      <c r="AL17">
        <f t="shared" si="5"/>
        <v>1.0163663071293392</v>
      </c>
      <c r="AM17">
        <f t="shared" si="6"/>
        <v>0.17969433742958446</v>
      </c>
      <c r="AN17">
        <f t="shared" si="7"/>
        <v>0.9837224939462057</v>
      </c>
      <c r="AP17">
        <f t="shared" si="8"/>
        <v>0.17870333872348027</v>
      </c>
      <c r="AQ17">
        <f t="shared" si="9"/>
        <v>3.2643330050889749E-2</v>
      </c>
      <c r="AR17">
        <f t="shared" si="10"/>
        <v>0.9998223984121688</v>
      </c>
      <c r="AS17">
        <f t="shared" si="11"/>
        <v>0.18263527014536016</v>
      </c>
      <c r="AT17">
        <f t="shared" si="12"/>
        <v>1.1436152033964976E-2</v>
      </c>
      <c r="AU17">
        <f t="shared" si="13"/>
        <v>4.3174881135363101</v>
      </c>
      <c r="AV17">
        <f t="shared" si="14"/>
        <v>0.99954662715357756</v>
      </c>
      <c r="AY17">
        <f t="shared" si="15"/>
        <v>4.3174881135363101</v>
      </c>
      <c r="AZ17">
        <v>0.91455839999999988</v>
      </c>
    </row>
    <row r="18" spans="3:52">
      <c r="C18" s="1">
        <v>350</v>
      </c>
      <c r="D18" s="2">
        <v>345.97</v>
      </c>
      <c r="E18" s="2">
        <v>736.9</v>
      </c>
      <c r="F18">
        <v>6.8</v>
      </c>
      <c r="G18">
        <v>7.8</v>
      </c>
      <c r="H18">
        <f t="shared" si="0"/>
        <v>1.1680280378731283</v>
      </c>
      <c r="I18" s="3">
        <f t="shared" si="1"/>
        <v>2.3470862581566325</v>
      </c>
      <c r="AA18">
        <f>1.5*10^(-3)</f>
        <v>1.5E-3</v>
      </c>
      <c r="AC18">
        <v>80</v>
      </c>
      <c r="AD18">
        <v>440.07</v>
      </c>
      <c r="AE18">
        <v>441</v>
      </c>
      <c r="AF18">
        <v>1.2529999999999999E-2</v>
      </c>
      <c r="AG18">
        <f t="shared" si="2"/>
        <v>0.90516719999999995</v>
      </c>
      <c r="AH18">
        <f t="shared" si="3"/>
        <v>8.0385385371170189E-3</v>
      </c>
      <c r="AJ18">
        <f t="shared" si="16"/>
        <v>0.18660108340265139</v>
      </c>
      <c r="AK18">
        <f t="shared" si="4"/>
        <v>0.18768587748381865</v>
      </c>
      <c r="AL18">
        <f t="shared" si="5"/>
        <v>1.0174605587475472</v>
      </c>
      <c r="AM18">
        <f t="shared" si="6"/>
        <v>0.18552006000192633</v>
      </c>
      <c r="AN18">
        <f t="shared" si="7"/>
        <v>0.98264047715168013</v>
      </c>
      <c r="AP18">
        <f t="shared" si="8"/>
        <v>0.18442774020533134</v>
      </c>
      <c r="AQ18">
        <f t="shared" si="9"/>
        <v>3.4819495252312233E-2</v>
      </c>
      <c r="AR18">
        <f t="shared" si="10"/>
        <v>0.99979792893070485</v>
      </c>
      <c r="AS18">
        <f t="shared" si="11"/>
        <v>0.18875934390843843</v>
      </c>
      <c r="AT18">
        <f t="shared" si="12"/>
        <v>1.1448744746002817E-2</v>
      </c>
      <c r="AU18">
        <f t="shared" si="13"/>
        <v>4.3820266346738812</v>
      </c>
      <c r="AV18">
        <f t="shared" si="14"/>
        <v>0.9994879314457954</v>
      </c>
      <c r="AY18">
        <f t="shared" si="15"/>
        <v>4.3820266346738812</v>
      </c>
      <c r="AZ18">
        <v>0.90516719999999995</v>
      </c>
    </row>
    <row r="19" spans="3:52">
      <c r="C19" s="1">
        <v>410</v>
      </c>
      <c r="D19" s="2">
        <v>339.06</v>
      </c>
      <c r="E19" s="2">
        <v>741.5</v>
      </c>
      <c r="F19">
        <v>5.4</v>
      </c>
      <c r="G19">
        <v>6</v>
      </c>
      <c r="H19">
        <f>F19/G19*PI() - PI()/2</f>
        <v>1.2566370614359172</v>
      </c>
      <c r="I19" s="3">
        <f t="shared" si="1"/>
        <v>3.0776835371752527</v>
      </c>
      <c r="AC19">
        <v>85</v>
      </c>
      <c r="AD19">
        <v>436.63</v>
      </c>
      <c r="AE19">
        <v>459.5</v>
      </c>
      <c r="AF19">
        <v>1.238E-2</v>
      </c>
      <c r="AG19">
        <f t="shared" si="2"/>
        <v>0.89433119999999999</v>
      </c>
      <c r="AH19">
        <f t="shared" si="3"/>
        <v>7.7985278739133032E-3</v>
      </c>
      <c r="AJ19">
        <f t="shared" si="16"/>
        <v>0.19234399418095555</v>
      </c>
      <c r="AK19">
        <f t="shared" si="4"/>
        <v>0.1935321898569819</v>
      </c>
      <c r="AL19">
        <f t="shared" si="5"/>
        <v>1.0185552064129066</v>
      </c>
      <c r="AM19">
        <f t="shared" si="6"/>
        <v>0.19116018625717934</v>
      </c>
      <c r="AN19">
        <f t="shared" si="7"/>
        <v>0.98155885365581641</v>
      </c>
      <c r="AP19">
        <f t="shared" si="8"/>
        <v>0.18996323442151897</v>
      </c>
      <c r="AQ19">
        <f t="shared" si="9"/>
        <v>3.6995649459820451E-2</v>
      </c>
      <c r="AR19">
        <f t="shared" si="10"/>
        <v>0.99977188079181611</v>
      </c>
      <c r="AS19">
        <f t="shared" si="11"/>
        <v>0.19470720297111099</v>
      </c>
      <c r="AT19">
        <f t="shared" si="12"/>
        <v>1.1461360628656518E-2</v>
      </c>
      <c r="AU19">
        <f t="shared" si="13"/>
        <v>4.4426512564903167</v>
      </c>
      <c r="AV19">
        <f t="shared" si="14"/>
        <v>0.99942578046562291</v>
      </c>
      <c r="AY19">
        <f t="shared" si="15"/>
        <v>4.4426512564903167</v>
      </c>
      <c r="AZ19">
        <v>0.89433119999999999</v>
      </c>
    </row>
    <row r="20" spans="3:52">
      <c r="C20" s="1"/>
      <c r="AA20" t="s">
        <v>15</v>
      </c>
      <c r="AC20">
        <v>90</v>
      </c>
      <c r="AD20">
        <v>433.2</v>
      </c>
      <c r="AE20">
        <v>477.1</v>
      </c>
      <c r="AF20">
        <v>1.2239999999999999E-2</v>
      </c>
      <c r="AG20">
        <f t="shared" si="2"/>
        <v>0.88421759999999983</v>
      </c>
      <c r="AH20">
        <f t="shared" si="3"/>
        <v>7.5788068138997779E-3</v>
      </c>
      <c r="AJ20">
        <f t="shared" si="16"/>
        <v>0.19792033717615698</v>
      </c>
      <c r="AK20">
        <f t="shared" si="4"/>
        <v>0.19921504149143004</v>
      </c>
      <c r="AL20">
        <f t="shared" si="5"/>
        <v>1.0196502502115283</v>
      </c>
      <c r="AM20">
        <f t="shared" si="6"/>
        <v>0.19663069461542007</v>
      </c>
      <c r="AN20">
        <f t="shared" si="7"/>
        <v>0.98047762337294442</v>
      </c>
      <c r="AP20">
        <f t="shared" si="8"/>
        <v>0.19532589042165985</v>
      </c>
      <c r="AQ20">
        <f t="shared" si="9"/>
        <v>3.9171791986299623E-2</v>
      </c>
      <c r="AR20">
        <f t="shared" si="10"/>
        <v>0.99974425399902744</v>
      </c>
      <c r="AS20">
        <f t="shared" si="11"/>
        <v>0.2004945369638797</v>
      </c>
      <c r="AT20">
        <f t="shared" si="12"/>
        <v>1.1473999744429492E-2</v>
      </c>
      <c r="AU20">
        <f t="shared" si="13"/>
        <v>4.499809670330265</v>
      </c>
      <c r="AV20">
        <f t="shared" si="14"/>
        <v>0.99936018377270819</v>
      </c>
      <c r="AY20">
        <f t="shared" si="15"/>
        <v>4.499809670330265</v>
      </c>
      <c r="AZ20">
        <v>0.88421759999999983</v>
      </c>
    </row>
    <row r="21" spans="3:52">
      <c r="C21" s="1"/>
      <c r="AA21">
        <f>45*10^(-3)/2</f>
        <v>2.2499999999999999E-2</v>
      </c>
      <c r="AC21">
        <v>95</v>
      </c>
      <c r="AD21">
        <v>429.84</v>
      </c>
      <c r="AE21">
        <v>493.5</v>
      </c>
      <c r="AF21">
        <v>1.209E-2</v>
      </c>
      <c r="AG21">
        <f t="shared" si="2"/>
        <v>0.87338159999999998</v>
      </c>
      <c r="AH21">
        <f t="shared" si="3"/>
        <v>7.376668870957971E-3</v>
      </c>
      <c r="AJ21">
        <f t="shared" si="16"/>
        <v>0.20334381632684057</v>
      </c>
      <c r="AK21">
        <f t="shared" si="4"/>
        <v>0.20474805035011243</v>
      </c>
      <c r="AL21">
        <f t="shared" si="5"/>
        <v>1.0207456902295362</v>
      </c>
      <c r="AM21">
        <f t="shared" si="6"/>
        <v>0.20194537664183951</v>
      </c>
      <c r="AN21">
        <f t="shared" si="7"/>
        <v>0.97939678621740722</v>
      </c>
      <c r="AP21">
        <f t="shared" si="8"/>
        <v>0.20052958249718</v>
      </c>
      <c r="AQ21">
        <f t="shared" si="9"/>
        <v>4.1347922144635771E-2</v>
      </c>
      <c r="AR21">
        <f t="shared" si="10"/>
        <v>0.99971504855607685</v>
      </c>
      <c r="AS21">
        <f t="shared" si="11"/>
        <v>0.20613487286893814</v>
      </c>
      <c r="AT21">
        <f t="shared" si="12"/>
        <v>1.1486662156049505E-2</v>
      </c>
      <c r="AU21">
        <f t="shared" si="13"/>
        <v>4.5538768916005408</v>
      </c>
      <c r="AV21">
        <f t="shared" si="14"/>
        <v>0.99929115032367855</v>
      </c>
      <c r="AY21">
        <f t="shared" si="15"/>
        <v>4.5538768916005408</v>
      </c>
      <c r="AZ21">
        <v>0.87338159999999998</v>
      </c>
    </row>
    <row r="22" spans="3:52">
      <c r="C22" s="1"/>
      <c r="AC22">
        <v>100</v>
      </c>
      <c r="AD22">
        <v>426.5</v>
      </c>
      <c r="AE22">
        <v>509</v>
      </c>
      <c r="AF22">
        <v>1.193E-2</v>
      </c>
      <c r="AG22">
        <f t="shared" si="2"/>
        <v>0.8618231999999999</v>
      </c>
      <c r="AH22">
        <f t="shared" si="3"/>
        <v>7.1898874434981486E-3</v>
      </c>
      <c r="AJ22">
        <f t="shared" si="16"/>
        <v>0.2086263535817181</v>
      </c>
      <c r="AK22">
        <f t="shared" si="4"/>
        <v>0.21014305933887997</v>
      </c>
      <c r="AL22">
        <f t="shared" si="5"/>
        <v>1.0218415265530678</v>
      </c>
      <c r="AM22">
        <f t="shared" si="6"/>
        <v>0.20711623493369047</v>
      </c>
      <c r="AN22">
        <f t="shared" si="7"/>
        <v>0.97831634210356133</v>
      </c>
      <c r="AP22">
        <f t="shared" si="8"/>
        <v>0.20558638913086469</v>
      </c>
      <c r="AQ22">
        <f t="shared" si="9"/>
        <v>4.3524039247715925E-2</v>
      </c>
      <c r="AR22">
        <f t="shared" si="10"/>
        <v>0.99968426446691649</v>
      </c>
      <c r="AS22">
        <f t="shared" si="11"/>
        <v>0.2116399696785661</v>
      </c>
      <c r="AT22">
        <f t="shared" si="12"/>
        <v>1.1499347926469689E-2</v>
      </c>
      <c r="AU22">
        <f t="shared" si="13"/>
        <v>4.6051701859880918</v>
      </c>
      <c r="AV22">
        <f t="shared" si="14"/>
        <v>0.9992186885665062</v>
      </c>
      <c r="AY22">
        <f t="shared" si="15"/>
        <v>4.6051701859880918</v>
      </c>
      <c r="AZ22">
        <v>0.8618231999999999</v>
      </c>
    </row>
    <row r="23" spans="3:52">
      <c r="C23" s="1"/>
      <c r="AC23">
        <v>105</v>
      </c>
      <c r="AD23">
        <v>423.24</v>
      </c>
      <c r="AE23">
        <v>523.6</v>
      </c>
      <c r="AF23">
        <v>1.1780000000000001E-2</v>
      </c>
      <c r="AG23">
        <f t="shared" si="2"/>
        <v>0.85098719999999994</v>
      </c>
      <c r="AH23">
        <f t="shared" si="3"/>
        <v>7.0166116806015854E-3</v>
      </c>
      <c r="AJ23">
        <f t="shared" si="16"/>
        <v>0.21377839736335447</v>
      </c>
      <c r="AK23">
        <f t="shared" si="4"/>
        <v>0.21541044388979314</v>
      </c>
      <c r="AL23">
        <f t="shared" si="5"/>
        <v>1.0229377592682742</v>
      </c>
      <c r="AM23">
        <f t="shared" si="6"/>
        <v>0.21215379246796812</v>
      </c>
      <c r="AN23">
        <f t="shared" si="7"/>
        <v>0.97723629094577646</v>
      </c>
      <c r="AP23">
        <f t="shared" si="8"/>
        <v>0.21050690321784474</v>
      </c>
      <c r="AQ23">
        <f t="shared" si="9"/>
        <v>4.5700142608428064E-2</v>
      </c>
      <c r="AR23">
        <f t="shared" si="10"/>
        <v>0.99965190173571183</v>
      </c>
      <c r="AS23">
        <f t="shared" si="11"/>
        <v>0.21702012508744978</v>
      </c>
      <c r="AT23">
        <f t="shared" si="12"/>
        <v>1.1512057118869549E-2</v>
      </c>
      <c r="AU23">
        <f t="shared" si="13"/>
        <v>4.6539603501575231</v>
      </c>
      <c r="AV23">
        <f t="shared" si="14"/>
        <v>0.99914280651796794</v>
      </c>
      <c r="AY23">
        <f t="shared" si="15"/>
        <v>4.6539603501575231</v>
      </c>
      <c r="AZ23">
        <v>0.85098719999999994</v>
      </c>
    </row>
    <row r="24" spans="3:52">
      <c r="C24" s="1"/>
      <c r="AC24">
        <v>110</v>
      </c>
      <c r="AD24">
        <v>420.08</v>
      </c>
      <c r="AE24">
        <v>537.20000000000005</v>
      </c>
      <c r="AF24">
        <v>1.163E-2</v>
      </c>
      <c r="AG24">
        <f t="shared" si="2"/>
        <v>0.84015119999999988</v>
      </c>
      <c r="AH24">
        <f t="shared" si="3"/>
        <v>6.8552886982621167E-3</v>
      </c>
      <c r="AJ24">
        <f t="shared" si="16"/>
        <v>0.21880916559798055</v>
      </c>
      <c r="AK24">
        <f t="shared" si="4"/>
        <v>0.220559354259457</v>
      </c>
      <c r="AL24">
        <f t="shared" si="5"/>
        <v>1.0240343884613194</v>
      </c>
      <c r="AM24">
        <f t="shared" si="6"/>
        <v>0.21706733636579986</v>
      </c>
      <c r="AN24">
        <f t="shared" si="7"/>
        <v>0.976156632658436</v>
      </c>
      <c r="AP24">
        <f t="shared" si="8"/>
        <v>0.2153004765552306</v>
      </c>
      <c r="AQ24">
        <f t="shared" si="9"/>
        <v>4.7876231539661161E-2</v>
      </c>
      <c r="AR24">
        <f t="shared" si="10"/>
        <v>0.99961796036684236</v>
      </c>
      <c r="AS24">
        <f t="shared" si="11"/>
        <v>0.22228441705027938</v>
      </c>
      <c r="AT24">
        <f t="shared" si="12"/>
        <v>1.1524789796655976E-2</v>
      </c>
      <c r="AU24">
        <f t="shared" si="13"/>
        <v>4.7004803657924166</v>
      </c>
      <c r="AV24">
        <f t="shared" si="14"/>
        <v>0.99906351182788489</v>
      </c>
      <c r="AY24">
        <f t="shared" si="15"/>
        <v>4.7004803657924166</v>
      </c>
      <c r="AZ24">
        <v>0.84015119999999988</v>
      </c>
    </row>
    <row r="25" spans="3:52">
      <c r="C25" s="1"/>
      <c r="AC25" s="1">
        <v>115</v>
      </c>
      <c r="AD25" s="2">
        <v>416.63</v>
      </c>
      <c r="AE25" s="2">
        <v>549.9</v>
      </c>
      <c r="AF25">
        <f>AE25/(AD25*AC25)</f>
        <v>1.1477183905227138E-2</v>
      </c>
      <c r="AG25">
        <f>72.24*AF25</f>
        <v>0.82911176531360842</v>
      </c>
      <c r="AH25">
        <f t="shared" si="3"/>
        <v>6.7046046117686803E-3</v>
      </c>
      <c r="AJ25">
        <f t="shared" si="16"/>
        <v>0.22372683951668534</v>
      </c>
      <c r="AK25">
        <f t="shared" si="4"/>
        <v>0.22559790871676713</v>
      </c>
      <c r="AL25">
        <f t="shared" si="5"/>
        <v>1.0251314142183814</v>
      </c>
      <c r="AM25">
        <f t="shared" si="6"/>
        <v>0.22186511230981693</v>
      </c>
      <c r="AN25">
        <f t="shared" si="7"/>
        <v>0.97507736715593618</v>
      </c>
      <c r="AO25" s="5"/>
      <c r="AP25">
        <f t="shared" si="8"/>
        <v>0.21997541486743052</v>
      </c>
      <c r="AQ25">
        <f t="shared" si="9"/>
        <v>5.0052305354305368E-2</v>
      </c>
      <c r="AR25">
        <f t="shared" si="10"/>
        <v>0.99958244036490074</v>
      </c>
      <c r="AS25">
        <f t="shared" si="11"/>
        <v>0.22744089634788264</v>
      </c>
      <c r="AT25">
        <f t="shared" si="12"/>
        <v>1.1537546023464289E-2</v>
      </c>
      <c r="AU25">
        <f t="shared" si="13"/>
        <v>4.7449321283632502</v>
      </c>
      <c r="AV25">
        <f t="shared" si="14"/>
        <v>0.99898081183289567</v>
      </c>
      <c r="AX25" s="1"/>
      <c r="AY25">
        <f t="shared" si="15"/>
        <v>4.7449321283632502</v>
      </c>
      <c r="AZ25">
        <v>0.82911176531360842</v>
      </c>
    </row>
    <row r="26" spans="3:52">
      <c r="C26" s="1"/>
      <c r="AC26" s="1">
        <v>125</v>
      </c>
      <c r="AD26" s="2">
        <v>409.57</v>
      </c>
      <c r="AE26" s="2">
        <v>572.4</v>
      </c>
      <c r="AF26">
        <f t="shared" ref="AF26:AF70" si="17">AE26/(AD26*AC26)</f>
        <v>1.1180506384744975E-2</v>
      </c>
      <c r="AG26">
        <f t="shared" ref="AG26:AG70" si="18">72.24*AF26</f>
        <v>0.80767978123397699</v>
      </c>
      <c r="AH26">
        <f t="shared" ref="AH26:AH70" si="19">SQRT(1/(AC26*$AA$11*$AA$14*PI()))</f>
        <v>6.4308308296936153E-3</v>
      </c>
      <c r="AJ26">
        <f t="shared" si="16"/>
        <v>0.23325135425331422</v>
      </c>
      <c r="AK26">
        <f t="shared" si="4"/>
        <v>0.23537216839337891</v>
      </c>
      <c r="AL26">
        <f t="shared" si="5"/>
        <v>1.0273266557693328</v>
      </c>
      <c r="AM26">
        <f t="shared" si="6"/>
        <v>0.23114204732339774</v>
      </c>
      <c r="AN26">
        <f t="shared" si="7"/>
        <v>0.97292001416311102</v>
      </c>
      <c r="AO26" s="5"/>
      <c r="AP26">
        <f t="shared" si="8"/>
        <v>0.22899829340688835</v>
      </c>
      <c r="AQ26">
        <f t="shared" si="9"/>
        <v>5.440440488539313E-2</v>
      </c>
      <c r="AR26">
        <f t="shared" si="10"/>
        <v>0.9995066644812407</v>
      </c>
      <c r="AS26">
        <f t="shared" si="11"/>
        <v>0.23745838648442305</v>
      </c>
      <c r="AT26">
        <f t="shared" si="12"/>
        <v>1.1563129379836076E-2</v>
      </c>
      <c r="AU26">
        <f t="shared" si="13"/>
        <v>4.8283137373023015</v>
      </c>
      <c r="AV26">
        <f t="shared" si="14"/>
        <v>0.99880522397436489</v>
      </c>
      <c r="AX26" s="1"/>
      <c r="AY26">
        <f t="shared" si="15"/>
        <v>4.8283137373023015</v>
      </c>
      <c r="AZ26">
        <v>0.80767978123397699</v>
      </c>
    </row>
    <row r="27" spans="3:52">
      <c r="C27" s="1"/>
      <c r="AC27" s="1">
        <v>135</v>
      </c>
      <c r="AD27" s="2">
        <v>404</v>
      </c>
      <c r="AE27" s="2">
        <v>593.1</v>
      </c>
      <c r="AF27">
        <f t="shared" si="17"/>
        <v>1.0874587458745874E-2</v>
      </c>
      <c r="AG27">
        <f t="shared" si="18"/>
        <v>0.78558019801980195</v>
      </c>
      <c r="AH27">
        <f t="shared" si="19"/>
        <v>6.1880698510609214E-3</v>
      </c>
      <c r="AJ27">
        <f t="shared" si="16"/>
        <v>0.24240191790059232</v>
      </c>
      <c r="AK27">
        <f t="shared" si="4"/>
        <v>0.24478277179000843</v>
      </c>
      <c r="AL27">
        <f t="shared" si="5"/>
        <v>1.0295234846108172</v>
      </c>
      <c r="AM27">
        <f t="shared" si="6"/>
        <v>0.24003501257531754</v>
      </c>
      <c r="AN27">
        <f t="shared" si="7"/>
        <v>0.97076423128273903</v>
      </c>
      <c r="AO27" s="5"/>
      <c r="AP27">
        <f t="shared" si="8"/>
        <v>0.23762635928798567</v>
      </c>
      <c r="AQ27">
        <f t="shared" si="9"/>
        <v>5.8756435704835755E-2</v>
      </c>
      <c r="AR27">
        <f t="shared" si="10"/>
        <v>0.99942457412574681</v>
      </c>
      <c r="AS27">
        <f t="shared" si="11"/>
        <v>0.24712168257514225</v>
      </c>
      <c r="AT27">
        <f t="shared" si="12"/>
        <v>1.1588807701674982E-2</v>
      </c>
      <c r="AU27">
        <f t="shared" si="13"/>
        <v>4.9052747784384296</v>
      </c>
      <c r="AV27">
        <f t="shared" si="14"/>
        <v>0.99861609693643372</v>
      </c>
      <c r="AX27" s="1"/>
      <c r="AY27">
        <f t="shared" si="15"/>
        <v>4.9052747784384296</v>
      </c>
      <c r="AZ27">
        <v>0.78558019801980195</v>
      </c>
    </row>
    <row r="28" spans="3:52">
      <c r="C28" s="1"/>
      <c r="AC28" s="1">
        <v>145</v>
      </c>
      <c r="AD28" s="2">
        <v>398.87</v>
      </c>
      <c r="AE28" s="2">
        <v>611.20000000000005</v>
      </c>
      <c r="AF28">
        <f>AE28/(AD28*AC28)</f>
        <v>1.0567785027184556E-2</v>
      </c>
      <c r="AG28">
        <f t="shared" si="18"/>
        <v>0.76341679036381227</v>
      </c>
      <c r="AH28">
        <f t="shared" si="19"/>
        <v>5.9708765283968341E-3</v>
      </c>
      <c r="AJ28">
        <f t="shared" si="16"/>
        <v>0.25121939682828215</v>
      </c>
      <c r="AK28">
        <f t="shared" si="4"/>
        <v>0.25387020679076133</v>
      </c>
      <c r="AL28">
        <f t="shared" si="5"/>
        <v>1.0317219014327379</v>
      </c>
      <c r="AM28">
        <f t="shared" si="6"/>
        <v>0.24858526375965018</v>
      </c>
      <c r="AN28">
        <f t="shared" si="7"/>
        <v>0.96861001783047085</v>
      </c>
      <c r="AO28" s="5"/>
      <c r="AP28">
        <f t="shared" si="8"/>
        <v>0.24590122552622465</v>
      </c>
      <c r="AQ28">
        <f t="shared" si="9"/>
        <v>6.3108392315798345E-2</v>
      </c>
      <c r="AR28">
        <f t="shared" si="10"/>
        <v>0.99933616934285152</v>
      </c>
      <c r="AS28">
        <f t="shared" si="11"/>
        <v>0.25647086099426497</v>
      </c>
      <c r="AT28">
        <f t="shared" si="12"/>
        <v>1.1614581506392194E-2</v>
      </c>
      <c r="AU28">
        <f t="shared" si="13"/>
        <v>4.9767337424205742</v>
      </c>
      <c r="AV28">
        <f t="shared" si="14"/>
        <v>0.99841348199981594</v>
      </c>
      <c r="AX28" s="1"/>
      <c r="AY28">
        <f t="shared" si="15"/>
        <v>4.9767337424205742</v>
      </c>
      <c r="AZ28">
        <v>0.76341679036381227</v>
      </c>
    </row>
    <row r="29" spans="3:52">
      <c r="C29" s="1"/>
      <c r="AC29" s="1">
        <v>155</v>
      </c>
      <c r="AD29" s="2">
        <v>394.08</v>
      </c>
      <c r="AE29" s="2">
        <v>627.20000000000005</v>
      </c>
      <c r="AF29">
        <f t="shared" si="17"/>
        <v>1.0268096865872987E-2</v>
      </c>
      <c r="AG29">
        <f t="shared" si="18"/>
        <v>0.7417673175906645</v>
      </c>
      <c r="AH29">
        <f t="shared" si="19"/>
        <v>5.7750565672510861E-3</v>
      </c>
      <c r="AJ29">
        <f t="shared" si="16"/>
        <v>0.25973771555868874</v>
      </c>
      <c r="AK29">
        <f t="shared" si="4"/>
        <v>0.26266805976339735</v>
      </c>
      <c r="AL29">
        <f t="shared" si="5"/>
        <v>1.0339219069252126</v>
      </c>
      <c r="AM29">
        <f t="shared" si="6"/>
        <v>0.25682707399686983</v>
      </c>
      <c r="AN29">
        <f t="shared" si="7"/>
        <v>0.9664573731221705</v>
      </c>
      <c r="AO29" s="5"/>
      <c r="AP29">
        <f t="shared" si="8"/>
        <v>0.25385748304203032</v>
      </c>
      <c r="AQ29">
        <f t="shared" si="9"/>
        <v>6.7460269221468278E-2</v>
      </c>
      <c r="AR29">
        <f t="shared" si="10"/>
        <v>0.99924145018040622</v>
      </c>
      <c r="AS29">
        <f t="shared" si="11"/>
        <v>0.2655391380968663</v>
      </c>
      <c r="AT29">
        <f t="shared" si="12"/>
        <v>1.1640451315153741E-2</v>
      </c>
      <c r="AU29">
        <f t="shared" si="13"/>
        <v>5.0434251169192468</v>
      </c>
      <c r="AV29">
        <f t="shared" si="14"/>
        <v>0.99819742847962045</v>
      </c>
      <c r="AX29" s="1"/>
      <c r="AY29">
        <f t="shared" si="15"/>
        <v>5.0434251169192468</v>
      </c>
      <c r="AZ29">
        <v>0.7417673175906645</v>
      </c>
    </row>
    <row r="30" spans="3:52">
      <c r="C30" s="1"/>
      <c r="AC30" s="1">
        <v>165</v>
      </c>
      <c r="AD30" s="2">
        <v>389.63</v>
      </c>
      <c r="AE30" s="2">
        <v>641.20000000000005</v>
      </c>
      <c r="AF30">
        <f t="shared" si="17"/>
        <v>9.9737202116382383E-3</v>
      </c>
      <c r="AG30">
        <f t="shared" si="18"/>
        <v>0.72050154808874634</v>
      </c>
      <c r="AH30">
        <f t="shared" si="19"/>
        <v>5.5973197834035E-3</v>
      </c>
      <c r="AJ30">
        <f t="shared" si="16"/>
        <v>0.26798540337959958</v>
      </c>
      <c r="AK30">
        <f t="shared" si="4"/>
        <v>0.27120455552570044</v>
      </c>
      <c r="AL30">
        <f t="shared" si="5"/>
        <v>1.036123501778573</v>
      </c>
      <c r="AM30">
        <f t="shared" si="6"/>
        <v>0.26478928713368072</v>
      </c>
      <c r="AN30">
        <f t="shared" si="7"/>
        <v>0.96430629647391453</v>
      </c>
      <c r="AO30" s="5"/>
      <c r="AP30">
        <f t="shared" si="8"/>
        <v>0.26152426052584232</v>
      </c>
      <c r="AQ30">
        <f t="shared" si="9"/>
        <v>7.1812060925056945E-2</v>
      </c>
      <c r="AR30">
        <f t="shared" si="10"/>
        <v>0.99914041668967912</v>
      </c>
      <c r="AS30">
        <f t="shared" si="11"/>
        <v>0.27435440341840134</v>
      </c>
      <c r="AT30">
        <f t="shared" si="12"/>
        <v>1.1666417652914624E-2</v>
      </c>
      <c r="AU30">
        <f t="shared" si="13"/>
        <v>5.1059454739005803</v>
      </c>
      <c r="AV30">
        <f t="shared" si="14"/>
        <v>0.99796798429697098</v>
      </c>
      <c r="AX30" s="1"/>
      <c r="AY30">
        <f t="shared" si="15"/>
        <v>5.1059454739005803</v>
      </c>
      <c r="AZ30">
        <v>0.72050154808874634</v>
      </c>
    </row>
    <row r="31" spans="3:52">
      <c r="C31" s="1"/>
      <c r="AC31" s="1">
        <v>180</v>
      </c>
      <c r="AD31" s="2">
        <v>383.57</v>
      </c>
      <c r="AE31" s="2">
        <v>659.2</v>
      </c>
      <c r="AF31">
        <f t="shared" si="17"/>
        <v>9.5477285038512456E-3</v>
      </c>
      <c r="AG31">
        <f t="shared" si="18"/>
        <v>0.68972790711821397</v>
      </c>
      <c r="AH31">
        <f t="shared" si="19"/>
        <v>5.3590256914113456E-3</v>
      </c>
      <c r="AJ31">
        <f t="shared" si="16"/>
        <v>0.27990162510397709</v>
      </c>
      <c r="AK31">
        <f t="shared" si="4"/>
        <v>0.28357078036098321</v>
      </c>
      <c r="AL31">
        <f t="shared" si="5"/>
        <v>1.039428875620904</v>
      </c>
      <c r="AM31">
        <f t="shared" si="6"/>
        <v>0.27626110349821764</v>
      </c>
      <c r="AN31">
        <f t="shared" si="7"/>
        <v>0.96108262011855516</v>
      </c>
      <c r="AO31" s="5"/>
      <c r="AP31">
        <f t="shared" si="8"/>
        <v>0.27253494857839705</v>
      </c>
      <c r="AQ31">
        <f t="shared" si="9"/>
        <v>7.8339576702375929E-2</v>
      </c>
      <c r="AR31">
        <f t="shared" si="10"/>
        <v>0.99897702720862225</v>
      </c>
      <c r="AS31">
        <f t="shared" si="11"/>
        <v>0.28715376818694255</v>
      </c>
      <c r="AT31">
        <f t="shared" si="12"/>
        <v>1.1705549309186599E-2</v>
      </c>
      <c r="AU31">
        <f t="shared" si="13"/>
        <v>5.1929568508902104</v>
      </c>
      <c r="AV31">
        <f t="shared" si="14"/>
        <v>0.99759881310999943</v>
      </c>
      <c r="AX31" s="1"/>
      <c r="AY31">
        <f t="shared" si="15"/>
        <v>5.1929568508902104</v>
      </c>
      <c r="AZ31">
        <v>0.68972790711821397</v>
      </c>
    </row>
    <row r="32" spans="3:52">
      <c r="C32" s="1"/>
      <c r="AC32" s="1">
        <v>190</v>
      </c>
      <c r="AD32" s="2">
        <v>379.9</v>
      </c>
      <c r="AE32" s="2">
        <v>669.5</v>
      </c>
      <c r="AF32">
        <f t="shared" si="17"/>
        <v>9.2752940524514754E-3</v>
      </c>
      <c r="AG32">
        <f t="shared" si="18"/>
        <v>0.67004724234909452</v>
      </c>
      <c r="AH32">
        <f t="shared" si="19"/>
        <v>5.2160925812220951E-3</v>
      </c>
      <c r="AJ32">
        <f t="shared" si="16"/>
        <v>0.28757158287412149</v>
      </c>
      <c r="AK32">
        <f t="shared" si="4"/>
        <v>0.29155157513669616</v>
      </c>
      <c r="AL32">
        <f t="shared" si="5"/>
        <v>1.0416344468980894</v>
      </c>
      <c r="AM32">
        <f t="shared" si="6"/>
        <v>0.2836243683942129</v>
      </c>
      <c r="AN32">
        <f t="shared" si="7"/>
        <v>0.95893546062964208</v>
      </c>
      <c r="AO32" s="5"/>
      <c r="AP32">
        <f t="shared" si="8"/>
        <v>0.27957914400100542</v>
      </c>
      <c r="AQ32">
        <f t="shared" si="9"/>
        <v>8.2691131352483349E-2</v>
      </c>
      <c r="AR32">
        <f t="shared" si="10"/>
        <v>0.99886020814392174</v>
      </c>
      <c r="AS32">
        <f t="shared" si="11"/>
        <v>0.29543291209912592</v>
      </c>
      <c r="AT32">
        <f t="shared" si="12"/>
        <v>1.17317592913012E-2</v>
      </c>
      <c r="AU32">
        <f t="shared" si="13"/>
        <v>5.2470240721604862</v>
      </c>
      <c r="AV32">
        <f t="shared" si="14"/>
        <v>0.99733609654224076</v>
      </c>
      <c r="AX32" s="1"/>
      <c r="AY32">
        <f t="shared" si="15"/>
        <v>5.2470240721604862</v>
      </c>
      <c r="AZ32">
        <v>0.67004724234909452</v>
      </c>
    </row>
    <row r="33" spans="3:52">
      <c r="C33" t="s">
        <v>0</v>
      </c>
      <c r="D33" t="s">
        <v>1</v>
      </c>
      <c r="E33" t="s">
        <v>2</v>
      </c>
      <c r="F33" t="s">
        <v>3</v>
      </c>
      <c r="G33" t="s">
        <v>4</v>
      </c>
      <c r="H33" t="s">
        <v>5</v>
      </c>
      <c r="I33" s="4" t="s">
        <v>8</v>
      </c>
      <c r="J33" t="s">
        <v>7</v>
      </c>
      <c r="AC33" s="1">
        <v>200</v>
      </c>
      <c r="AD33" s="2">
        <v>376.5</v>
      </c>
      <c r="AE33" s="2">
        <v>678.5</v>
      </c>
      <c r="AF33">
        <f t="shared" si="17"/>
        <v>9.0106241699867192E-3</v>
      </c>
      <c r="AG33">
        <f t="shared" si="18"/>
        <v>0.65092749003984052</v>
      </c>
      <c r="AH33">
        <f t="shared" si="19"/>
        <v>5.0840181672655513E-3</v>
      </c>
      <c r="AJ33">
        <f t="shared" si="16"/>
        <v>0.29504221870371045</v>
      </c>
      <c r="AK33">
        <f t="shared" si="4"/>
        <v>0.29934145498307213</v>
      </c>
      <c r="AL33">
        <f t="shared" si="5"/>
        <v>1.0438416099540113</v>
      </c>
      <c r="AM33">
        <f t="shared" si="6"/>
        <v>0.29078024481067682</v>
      </c>
      <c r="AN33">
        <f t="shared" si="7"/>
        <v>0.95678986680871725</v>
      </c>
      <c r="AO33" s="5"/>
      <c r="AP33">
        <f t="shared" si="8"/>
        <v>0.28640687084358124</v>
      </c>
      <c r="AQ33">
        <f t="shared" si="9"/>
        <v>8.7042581561961915E-2</v>
      </c>
      <c r="AR33">
        <f t="shared" si="10"/>
        <v>0.99873707495729547</v>
      </c>
      <c r="AS33">
        <f t="shared" si="11"/>
        <v>0.30352851888599847</v>
      </c>
      <c r="AT33">
        <f t="shared" si="12"/>
        <v>1.1758067670097006E-2</v>
      </c>
      <c r="AU33">
        <f t="shared" si="13"/>
        <v>5.2983173665480363</v>
      </c>
      <c r="AV33">
        <f t="shared" si="14"/>
        <v>0.99706015169434614</v>
      </c>
      <c r="AX33" s="1"/>
      <c r="AY33">
        <f t="shared" si="15"/>
        <v>5.2983173665480363</v>
      </c>
      <c r="AZ33">
        <v>0.65092749003984052</v>
      </c>
    </row>
    <row r="34" spans="3:52">
      <c r="C34" s="1">
        <v>470</v>
      </c>
      <c r="D34">
        <v>333.24</v>
      </c>
      <c r="E34">
        <v>741.9</v>
      </c>
      <c r="F34">
        <v>4.9000000000000004</v>
      </c>
      <c r="G34">
        <v>5.0999999999999996</v>
      </c>
      <c r="H34" s="3">
        <f>F34/G34*PI() - PI()/2</f>
        <v>1.4475966148894148</v>
      </c>
      <c r="I34" s="3">
        <f>SQRT(C34)</f>
        <v>21.679483388678801</v>
      </c>
      <c r="J34" s="3">
        <f>H34-PI()/4</f>
        <v>0.66219845149196654</v>
      </c>
      <c r="AC34" s="1">
        <v>210</v>
      </c>
      <c r="AD34" s="2">
        <v>373.36</v>
      </c>
      <c r="AE34" s="2">
        <v>686.4</v>
      </c>
      <c r="AF34">
        <f t="shared" si="17"/>
        <v>8.7544767210505359E-3</v>
      </c>
      <c r="AG34">
        <f t="shared" si="18"/>
        <v>0.63242339832869066</v>
      </c>
      <c r="AH34">
        <f t="shared" si="19"/>
        <v>4.9614937003061186E-3</v>
      </c>
      <c r="AJ34">
        <f t="shared" si="16"/>
        <v>0.3023283088936406</v>
      </c>
      <c r="AK34">
        <f t="shared" si="4"/>
        <v>0.30695499201149024</v>
      </c>
      <c r="AL34">
        <f t="shared" si="5"/>
        <v>1.0460503654799678</v>
      </c>
      <c r="AM34">
        <f t="shared" si="6"/>
        <v>0.29774372208525668</v>
      </c>
      <c r="AN34">
        <f t="shared" si="7"/>
        <v>0.95464583797281466</v>
      </c>
      <c r="AO34" s="5"/>
      <c r="AP34">
        <f t="shared" si="8"/>
        <v>0.29303330556874774</v>
      </c>
      <c r="AQ34">
        <f t="shared" si="9"/>
        <v>9.1393921834151334E-2</v>
      </c>
      <c r="AR34">
        <f t="shared" si="10"/>
        <v>0.99860762771539291</v>
      </c>
      <c r="AS34">
        <f t="shared" si="11"/>
        <v>0.3114549293066487</v>
      </c>
      <c r="AT34">
        <f t="shared" si="12"/>
        <v>1.1784474988011591E-2</v>
      </c>
      <c r="AU34">
        <f t="shared" si="13"/>
        <v>5.3471075307174685</v>
      </c>
      <c r="AV34">
        <f t="shared" si="14"/>
        <v>0.99677102455709243</v>
      </c>
      <c r="AX34" s="1"/>
      <c r="AY34">
        <f t="shared" si="15"/>
        <v>5.3471075307174685</v>
      </c>
      <c r="AZ34">
        <v>0.63242339832869066</v>
      </c>
    </row>
    <row r="35" spans="3:52">
      <c r="C35" s="1">
        <v>530</v>
      </c>
      <c r="D35">
        <v>328.06</v>
      </c>
      <c r="E35">
        <v>739.5</v>
      </c>
      <c r="F35">
        <v>8.8000000000000007</v>
      </c>
      <c r="G35">
        <v>9.5</v>
      </c>
      <c r="H35" s="3">
        <f>F35/G35*PI() - PI()/2</f>
        <v>1.3393105523198594</v>
      </c>
      <c r="I35" s="3">
        <f>SQRT(C35)</f>
        <v>23.021728866442675</v>
      </c>
      <c r="J35" s="3">
        <f>H35-PI()/4</f>
        <v>0.55391238892241113</v>
      </c>
      <c r="AC35" s="1">
        <v>220</v>
      </c>
      <c r="AD35" s="2">
        <v>370.44</v>
      </c>
      <c r="AE35" s="2">
        <v>693.6</v>
      </c>
      <c r="AF35">
        <f t="shared" si="17"/>
        <v>8.5107636128044298E-3</v>
      </c>
      <c r="AG35">
        <f t="shared" si="18"/>
        <v>0.61481756338899196</v>
      </c>
      <c r="AH35">
        <f t="shared" si="19"/>
        <v>4.8474211255326426E-3</v>
      </c>
      <c r="AJ35">
        <f t="shared" si="16"/>
        <v>0.30944288956020455</v>
      </c>
      <c r="AK35">
        <f t="shared" si="4"/>
        <v>0.31440503314497736</v>
      </c>
      <c r="AL35">
        <f t="shared" si="5"/>
        <v>1.04826071416747</v>
      </c>
      <c r="AM35">
        <f t="shared" si="6"/>
        <v>0.30452803415610263</v>
      </c>
      <c r="AN35">
        <f t="shared" si="7"/>
        <v>0.95250337343918079</v>
      </c>
      <c r="AO35" s="5"/>
      <c r="AP35">
        <f t="shared" si="8"/>
        <v>0.29947185469684839</v>
      </c>
      <c r="AQ35">
        <f t="shared" si="9"/>
        <v>9.5745146672424244E-2</v>
      </c>
      <c r="AR35">
        <f t="shared" si="10"/>
        <v>0.99847186648828001</v>
      </c>
      <c r="AS35">
        <f t="shared" si="11"/>
        <v>0.31922477456849185</v>
      </c>
      <c r="AT35">
        <f t="shared" si="12"/>
        <v>1.1810981791465891E-2</v>
      </c>
      <c r="AU35">
        <f t="shared" si="13"/>
        <v>5.393627546352362</v>
      </c>
      <c r="AV35">
        <f t="shared" si="14"/>
        <v>0.99646876129465101</v>
      </c>
      <c r="AX35" s="1"/>
      <c r="AY35">
        <f t="shared" si="15"/>
        <v>5.393627546352362</v>
      </c>
      <c r="AZ35">
        <v>0.61481756338899196</v>
      </c>
    </row>
    <row r="36" spans="3:52">
      <c r="C36" s="1">
        <v>590</v>
      </c>
      <c r="D36">
        <v>323.20999999999998</v>
      </c>
      <c r="E36">
        <v>735.2</v>
      </c>
      <c r="F36">
        <v>8</v>
      </c>
      <c r="G36">
        <v>8.5</v>
      </c>
      <c r="H36" s="3">
        <f>F36/G36*PI() - PI()/2</f>
        <v>1.3859967589366735</v>
      </c>
      <c r="I36" s="3">
        <f>SQRT(C36)</f>
        <v>24.289915602982237</v>
      </c>
      <c r="J36" s="3">
        <f>H36-PI()/4</f>
        <v>0.60059859553922523</v>
      </c>
      <c r="AC36" s="1">
        <v>230</v>
      </c>
      <c r="AD36" s="2">
        <v>367.76</v>
      </c>
      <c r="AE36" s="2">
        <v>699.9</v>
      </c>
      <c r="AF36">
        <f t="shared" si="17"/>
        <v>8.2745363233110436E-3</v>
      </c>
      <c r="AG36">
        <f t="shared" si="18"/>
        <v>0.59775250399598978</v>
      </c>
      <c r="AH36">
        <f t="shared" si="19"/>
        <v>4.7408713861562335E-3</v>
      </c>
      <c r="AJ36">
        <f t="shared" si="16"/>
        <v>0.31639753071136534</v>
      </c>
      <c r="AK36">
        <f t="shared" si="4"/>
        <v>0.32170297246323143</v>
      </c>
      <c r="AL36">
        <f t="shared" si="5"/>
        <v>1.0504726567082452</v>
      </c>
      <c r="AM36">
        <f t="shared" si="6"/>
        <v>0.31114493538485583</v>
      </c>
      <c r="AN36">
        <f t="shared" si="7"/>
        <v>0.95036247252527495</v>
      </c>
      <c r="AP36">
        <f t="shared" si="8"/>
        <v>0.30573443232888708</v>
      </c>
      <c r="AQ36">
        <f t="shared" si="9"/>
        <v>0.1000962505801882</v>
      </c>
      <c r="AR36">
        <f t="shared" si="10"/>
        <v>0.99832979134944222</v>
      </c>
      <c r="AS36">
        <f t="shared" si="11"/>
        <v>0.3268492468950448</v>
      </c>
      <c r="AT36">
        <f t="shared" si="12"/>
        <v>1.1837588630900833E-2</v>
      </c>
      <c r="AU36">
        <f t="shared" si="13"/>
        <v>5.4380793089231956</v>
      </c>
      <c r="AV36">
        <f t="shared" si="14"/>
        <v>0.99615340838251243</v>
      </c>
      <c r="AX36" s="1"/>
      <c r="AY36">
        <f t="shared" si="15"/>
        <v>5.4380793089231956</v>
      </c>
      <c r="AZ36">
        <v>0.59775250399598978</v>
      </c>
    </row>
    <row r="37" spans="3:52">
      <c r="C37" s="1">
        <v>650</v>
      </c>
      <c r="D37">
        <v>318.56</v>
      </c>
      <c r="E37">
        <v>729.3</v>
      </c>
      <c r="F37">
        <v>7.3</v>
      </c>
      <c r="G37">
        <v>7.7</v>
      </c>
      <c r="H37" s="3">
        <f>F37/G37*PI() - PI()/2</f>
        <v>1.4075967084265955</v>
      </c>
      <c r="I37" s="3">
        <f>SQRT(C37)</f>
        <v>25.495097567963924</v>
      </c>
      <c r="J37" s="3">
        <f>H37-PI()/4</f>
        <v>0.62219854502914718</v>
      </c>
      <c r="AC37" s="1">
        <v>290</v>
      </c>
      <c r="AD37" s="2">
        <v>354.98</v>
      </c>
      <c r="AE37" s="2">
        <v>725.1</v>
      </c>
      <c r="AF37">
        <f t="shared" si="17"/>
        <v>7.0436216901972127E-3</v>
      </c>
      <c r="AG37">
        <f t="shared" si="18"/>
        <v>0.50883123089984661</v>
      </c>
      <c r="AH37">
        <f t="shared" si="19"/>
        <v>4.2220472828569926E-3</v>
      </c>
      <c r="AJ37">
        <f t="shared" si="16"/>
        <v>0.35527787812574513</v>
      </c>
      <c r="AK37">
        <f t="shared" si="4"/>
        <v>0.36279919212054612</v>
      </c>
      <c r="AL37">
        <f t="shared" si="5"/>
        <v>1.063777821635383</v>
      </c>
      <c r="AM37">
        <f t="shared" si="6"/>
        <v>0.34785090326154311</v>
      </c>
      <c r="AN37">
        <f t="shared" si="7"/>
        <v>0.93754986486059966</v>
      </c>
      <c r="AP37">
        <f t="shared" si="8"/>
        <v>0.34014233354415274</v>
      </c>
      <c r="AQ37">
        <f t="shared" si="9"/>
        <v>0.12620002668169009</v>
      </c>
      <c r="AR37">
        <f t="shared" si="10"/>
        <v>0.99734475291595648</v>
      </c>
      <c r="AS37">
        <f t="shared" si="11"/>
        <v>0.37003607612546469</v>
      </c>
      <c r="AT37">
        <f t="shared" si="12"/>
        <v>1.199936176373159E-2</v>
      </c>
      <c r="AU37">
        <f t="shared" si="13"/>
        <v>5.6698809229805196</v>
      </c>
      <c r="AV37">
        <f t="shared" si="14"/>
        <v>0.99398907527825364</v>
      </c>
      <c r="AX37" s="1"/>
      <c r="AY37">
        <f t="shared" si="15"/>
        <v>5.6698809229805196</v>
      </c>
      <c r="AZ37">
        <v>0.50883123089984661</v>
      </c>
    </row>
    <row r="38" spans="3:52">
      <c r="C38" s="1">
        <v>710</v>
      </c>
      <c r="D38">
        <v>313.95</v>
      </c>
      <c r="E38">
        <v>722.3</v>
      </c>
      <c r="F38">
        <v>6.9</v>
      </c>
      <c r="G38">
        <v>7.1</v>
      </c>
      <c r="H38" s="3">
        <f>F38/G38*PI() - PI()/2</f>
        <v>1.4823007590881421</v>
      </c>
      <c r="I38" s="3">
        <f>SQRT(C38)</f>
        <v>26.645825188948457</v>
      </c>
      <c r="J38" s="3">
        <f>H38-PI()/4</f>
        <v>0.69690259569069379</v>
      </c>
      <c r="AC38" s="1">
        <v>350</v>
      </c>
      <c r="AD38" s="2">
        <v>345.97</v>
      </c>
      <c r="AE38" s="2">
        <v>736.9</v>
      </c>
      <c r="AF38">
        <f t="shared" si="17"/>
        <v>6.0855813262091253E-3</v>
      </c>
      <c r="AG38">
        <f t="shared" si="18"/>
        <v>0.43962239500534717</v>
      </c>
      <c r="AH38">
        <f t="shared" si="19"/>
        <v>3.8431564947197221E-3</v>
      </c>
      <c r="AJ38">
        <f t="shared" si="16"/>
        <v>0.39030416847737387</v>
      </c>
      <c r="AK38">
        <f t="shared" si="4"/>
        <v>0.40028957337812199</v>
      </c>
      <c r="AL38">
        <f t="shared" si="5"/>
        <v>1.0771405398346303</v>
      </c>
      <c r="AM38">
        <f t="shared" si="6"/>
        <v>0.38046972571204579</v>
      </c>
      <c r="AN38">
        <f t="shared" si="7"/>
        <v>0.92479337574217124</v>
      </c>
      <c r="AP38">
        <f t="shared" si="8"/>
        <v>0.37018514583874701</v>
      </c>
      <c r="AQ38">
        <f t="shared" si="9"/>
        <v>0.1522980641885659</v>
      </c>
      <c r="AR38">
        <f t="shared" si="10"/>
        <v>0.99613243598241241</v>
      </c>
      <c r="AS38">
        <f t="shared" si="11"/>
        <v>0.40981936574420674</v>
      </c>
      <c r="AT38">
        <f t="shared" si="12"/>
        <v>1.2164879523462823E-2</v>
      </c>
      <c r="AU38">
        <f t="shared" si="13"/>
        <v>5.857933154483459</v>
      </c>
      <c r="AV38">
        <f t="shared" si="14"/>
        <v>0.99136590019420612</v>
      </c>
      <c r="AX38" s="1"/>
      <c r="AY38">
        <f t="shared" si="15"/>
        <v>5.857933154483459</v>
      </c>
      <c r="AZ38">
        <v>0.43962239500534717</v>
      </c>
    </row>
    <row r="39" spans="3:52">
      <c r="C39" s="1">
        <v>770</v>
      </c>
      <c r="D39">
        <v>309.35000000000002</v>
      </c>
      <c r="E39">
        <v>714.5</v>
      </c>
      <c r="F39">
        <v>6.3</v>
      </c>
      <c r="G39">
        <v>6.6</v>
      </c>
      <c r="H39" s="3">
        <f>F39/G39*PI() - PI()/2</f>
        <v>1.4279966607226333</v>
      </c>
      <c r="I39" s="3">
        <f>SQRT(C39)</f>
        <v>27.748873851023216</v>
      </c>
      <c r="J39" s="3">
        <f>H39-PI()/4</f>
        <v>0.64259849732518504</v>
      </c>
      <c r="AC39" s="1">
        <v>410</v>
      </c>
      <c r="AD39" s="2">
        <v>339.06</v>
      </c>
      <c r="AE39" s="2">
        <v>741.5</v>
      </c>
      <c r="AF39">
        <f t="shared" si="17"/>
        <v>5.3339721151591272E-3</v>
      </c>
      <c r="AG39">
        <f t="shared" si="18"/>
        <v>0.38532614559909534</v>
      </c>
      <c r="AH39">
        <f t="shared" si="19"/>
        <v>3.5508323122611877E-3</v>
      </c>
      <c r="AJ39">
        <f t="shared" si="16"/>
        <v>0.42243616935117745</v>
      </c>
      <c r="AK39">
        <f t="shared" si="4"/>
        <v>0.43511287053812742</v>
      </c>
      <c r="AL39">
        <f t="shared" si="5"/>
        <v>1.0905609612066303</v>
      </c>
      <c r="AM39">
        <f t="shared" si="6"/>
        <v>0.40998368013808539</v>
      </c>
      <c r="AN39">
        <f t="shared" si="7"/>
        <v>0.91209285822246855</v>
      </c>
      <c r="AP39">
        <f t="shared" si="8"/>
        <v>0.39686334173850357</v>
      </c>
      <c r="AQ39">
        <f t="shared" si="9"/>
        <v>0.17838917593866779</v>
      </c>
      <c r="AR39">
        <f t="shared" si="10"/>
        <v>0.99469286417279801</v>
      </c>
      <c r="AS39">
        <f t="shared" si="11"/>
        <v>0.44711219629042204</v>
      </c>
      <c r="AT39">
        <f t="shared" si="12"/>
        <v>1.2334270462247181E-2</v>
      </c>
      <c r="AU39">
        <f t="shared" si="13"/>
        <v>6.0161571596983539</v>
      </c>
      <c r="AV39">
        <f t="shared" si="14"/>
        <v>0.98829556871233126</v>
      </c>
      <c r="AX39" s="1"/>
      <c r="AY39">
        <f t="shared" si="15"/>
        <v>6.0161571596983539</v>
      </c>
      <c r="AZ39">
        <v>0.38532614559909534</v>
      </c>
    </row>
    <row r="40" spans="3:52">
      <c r="C40" s="1">
        <v>830</v>
      </c>
      <c r="D40">
        <v>304.77</v>
      </c>
      <c r="E40">
        <v>706</v>
      </c>
      <c r="F40">
        <v>5.9</v>
      </c>
      <c r="G40">
        <v>6.1</v>
      </c>
      <c r="H40" s="3">
        <f>F40/G40*PI() - PI()/2</f>
        <v>1.4677932889722807</v>
      </c>
      <c r="I40" s="3">
        <f>SQRT(C40)</f>
        <v>28.809720581775867</v>
      </c>
      <c r="J40" s="3">
        <f>H40-PI()/4</f>
        <v>0.6823951255748324</v>
      </c>
      <c r="AC40" s="1">
        <v>470</v>
      </c>
      <c r="AD40">
        <v>333.24</v>
      </c>
      <c r="AE40">
        <v>741.9</v>
      </c>
      <c r="AF40">
        <f t="shared" si="17"/>
        <v>4.7368582351994719E-3</v>
      </c>
      <c r="AG40">
        <f t="shared" si="18"/>
        <v>0.34219063891080981</v>
      </c>
      <c r="AH40">
        <f t="shared" si="19"/>
        <v>3.3164477744210296E-3</v>
      </c>
      <c r="AJ40">
        <f t="shared" si="16"/>
        <v>0.45229115669154873</v>
      </c>
      <c r="AK40">
        <f t="shared" si="4"/>
        <v>0.46787031801089363</v>
      </c>
      <c r="AL40">
        <f t="shared" si="5"/>
        <v>1.1040392359312303</v>
      </c>
      <c r="AM40">
        <f t="shared" si="6"/>
        <v>0.43702745605687887</v>
      </c>
      <c r="AN40">
        <f t="shared" si="7"/>
        <v>0.89944816562848851</v>
      </c>
      <c r="AP40">
        <f t="shared" si="8"/>
        <v>0.42082509928691586</v>
      </c>
      <c r="AQ40">
        <f t="shared" si="9"/>
        <v>0.20447217484482375</v>
      </c>
      <c r="AR40">
        <f t="shared" si="10"/>
        <v>0.9930260655402231</v>
      </c>
      <c r="AS40">
        <f t="shared" si="11"/>
        <v>0.48249545866600591</v>
      </c>
      <c r="AT40">
        <f t="shared" si="12"/>
        <v>1.2507669068555022E-2</v>
      </c>
      <c r="AU40">
        <f t="shared" si="13"/>
        <v>6.1527326947041043</v>
      </c>
      <c r="AV40">
        <f t="shared" si="14"/>
        <v>0.98479095902075031</v>
      </c>
      <c r="AX40" s="1"/>
      <c r="AY40">
        <f t="shared" si="15"/>
        <v>6.1527326947041043</v>
      </c>
      <c r="AZ40">
        <v>0.34219063891080981</v>
      </c>
    </row>
    <row r="41" spans="3:52">
      <c r="C41" s="1">
        <v>890</v>
      </c>
      <c r="D41">
        <v>300.20999999999998</v>
      </c>
      <c r="E41">
        <v>696.9</v>
      </c>
      <c r="F41">
        <v>5.55</v>
      </c>
      <c r="G41">
        <v>5.7</v>
      </c>
      <c r="H41" s="3">
        <f>F41/G41*PI() - PI()/2</f>
        <v>1.4881228359109544</v>
      </c>
      <c r="I41" s="3">
        <f>SQRT(C41)</f>
        <v>29.832867780352597</v>
      </c>
      <c r="J41" s="3">
        <f>H41-PI()/4</f>
        <v>0.70272467251350612</v>
      </c>
      <c r="AC41" s="1">
        <v>530</v>
      </c>
      <c r="AD41">
        <v>328.06</v>
      </c>
      <c r="AE41">
        <v>739.5</v>
      </c>
      <c r="AF41">
        <f t="shared" si="17"/>
        <v>4.2531336306405069E-3</v>
      </c>
      <c r="AG41">
        <f t="shared" si="18"/>
        <v>0.30724637347747019</v>
      </c>
      <c r="AH41">
        <f t="shared" si="19"/>
        <v>3.1230875340463216E-3</v>
      </c>
      <c r="AJ41">
        <f t="shared" si="16"/>
        <v>0.48029393465529169</v>
      </c>
      <c r="AK41">
        <f t="shared" si="4"/>
        <v>0.49897397781664132</v>
      </c>
      <c r="AL41">
        <f t="shared" si="5"/>
        <v>1.1175755144678869</v>
      </c>
      <c r="AM41">
        <f t="shared" si="6"/>
        <v>0.46203987413629938</v>
      </c>
      <c r="AN41">
        <f t="shared" si="7"/>
        <v>0.8868591515613472</v>
      </c>
      <c r="AP41">
        <f t="shared" si="8"/>
        <v>0.44251963861765703</v>
      </c>
      <c r="AQ41">
        <f t="shared" si="9"/>
        <v>0.2305458739076896</v>
      </c>
      <c r="AR41">
        <f t="shared" si="10"/>
        <v>0.99113207256672631</v>
      </c>
      <c r="AS41">
        <f t="shared" si="11"/>
        <v>0.51636445004255249</v>
      </c>
      <c r="AT41">
        <f t="shared" si="12"/>
        <v>1.268521611373573E-2</v>
      </c>
      <c r="AU41">
        <f t="shared" si="13"/>
        <v>6.2728770065461674</v>
      </c>
      <c r="AV41">
        <f t="shared" si="14"/>
        <v>0.98086615130400068</v>
      </c>
      <c r="AX41" s="1"/>
      <c r="AY41">
        <f t="shared" si="15"/>
        <v>6.2728770065461674</v>
      </c>
      <c r="AZ41">
        <v>0.30724637347747019</v>
      </c>
    </row>
    <row r="42" spans="3:52">
      <c r="C42" s="1">
        <v>950</v>
      </c>
      <c r="D42">
        <v>295.60000000000002</v>
      </c>
      <c r="E42">
        <v>687.4</v>
      </c>
      <c r="F42">
        <v>5.2</v>
      </c>
      <c r="G42">
        <v>5.3</v>
      </c>
      <c r="H42" s="3">
        <f>F42/G42*PI() - PI()/2</f>
        <v>1.511520993708297</v>
      </c>
      <c r="I42" s="3">
        <f>SQRT(C42)</f>
        <v>30.822070014844883</v>
      </c>
      <c r="J42" s="3">
        <f>H42-PI()/4</f>
        <v>0.72612283031084868</v>
      </c>
      <c r="AC42" s="1">
        <v>590</v>
      </c>
      <c r="AD42">
        <v>323.20999999999998</v>
      </c>
      <c r="AE42">
        <v>735.2</v>
      </c>
      <c r="AF42">
        <f t="shared" si="17"/>
        <v>3.8553933817494952E-3</v>
      </c>
      <c r="AG42">
        <f t="shared" si="18"/>
        <v>0.2785136178975835</v>
      </c>
      <c r="AH42">
        <f t="shared" si="19"/>
        <v>2.960029816906979E-3</v>
      </c>
      <c r="AJ42">
        <f t="shared" si="16"/>
        <v>0.50675165210578643</v>
      </c>
      <c r="AK42">
        <f t="shared" si="4"/>
        <v>0.52872057861785837</v>
      </c>
      <c r="AL42">
        <f t="shared" si="5"/>
        <v>1.1311699475560704</v>
      </c>
      <c r="AM42">
        <f t="shared" si="6"/>
        <v>0.48533969852168163</v>
      </c>
      <c r="AN42">
        <f t="shared" si="7"/>
        <v>0.87432566989588223</v>
      </c>
      <c r="AP42">
        <f t="shared" si="8"/>
        <v>0.46227397408779747</v>
      </c>
      <c r="AQ42">
        <f t="shared" si="9"/>
        <v>0.25660908622860046</v>
      </c>
      <c r="AR42">
        <f t="shared" si="10"/>
        <v>0.9890109221630512</v>
      </c>
      <c r="AS42">
        <f t="shared" si="11"/>
        <v>0.54900168132364957</v>
      </c>
      <c r="AT42">
        <f t="shared" si="12"/>
        <v>1.2867059023143732E-2</v>
      </c>
      <c r="AU42">
        <f t="shared" si="13"/>
        <v>6.3801225368997647</v>
      </c>
      <c r="AV42">
        <f t="shared" si="14"/>
        <v>0.97653636718605585</v>
      </c>
      <c r="AX42" s="1"/>
      <c r="AY42">
        <f t="shared" si="15"/>
        <v>6.3801225368997647</v>
      </c>
      <c r="AZ42">
        <v>0.2785136178975835</v>
      </c>
    </row>
    <row r="43" spans="3:52">
      <c r="C43" s="1">
        <v>1010</v>
      </c>
      <c r="D43">
        <v>290.99</v>
      </c>
      <c r="E43">
        <v>677.6</v>
      </c>
      <c r="F43">
        <v>5.9</v>
      </c>
      <c r="G43">
        <v>6</v>
      </c>
      <c r="H43" s="3">
        <f>F43/G43*PI() - PI()/2</f>
        <v>1.5184364492350668</v>
      </c>
      <c r="I43" s="3">
        <f>SQRT(C43)</f>
        <v>31.780497164141408</v>
      </c>
      <c r="J43" s="3">
        <f>H43-PI()/4</f>
        <v>0.73303828583761854</v>
      </c>
      <c r="AC43" s="1">
        <v>650</v>
      </c>
      <c r="AD43">
        <v>318.56</v>
      </c>
      <c r="AE43">
        <v>729.3</v>
      </c>
      <c r="AF43">
        <f t="shared" si="17"/>
        <v>3.5220994475138119E-3</v>
      </c>
      <c r="AG43">
        <f t="shared" si="18"/>
        <v>0.25443646408839776</v>
      </c>
      <c r="AH43">
        <f t="shared" si="19"/>
        <v>2.8201058749948303E-3</v>
      </c>
      <c r="AJ43">
        <f t="shared" si="16"/>
        <v>0.53189492398144445</v>
      </c>
      <c r="AK43">
        <f t="shared" si="4"/>
        <v>0.55733202211434496</v>
      </c>
      <c r="AL43">
        <f t="shared" si="5"/>
        <v>1.144822686215671</v>
      </c>
      <c r="AM43">
        <f t="shared" si="6"/>
        <v>0.50716738641733872</v>
      </c>
      <c r="AN43">
        <f t="shared" si="7"/>
        <v>0.8618475747802542</v>
      </c>
      <c r="AP43">
        <f t="shared" si="8"/>
        <v>0.48033525160662321</v>
      </c>
      <c r="AQ43">
        <f t="shared" si="9"/>
        <v>0.28266062502242278</v>
      </c>
      <c r="AR43">
        <f t="shared" si="10"/>
        <v>0.98666265566839195</v>
      </c>
      <c r="AS43">
        <f t="shared" si="11"/>
        <v>0.58061672967927891</v>
      </c>
      <c r="AT43">
        <f t="shared" si="12"/>
        <v>1.3053352273884879E-2</v>
      </c>
      <c r="AU43">
        <f t="shared" si="13"/>
        <v>6.4769723628896827</v>
      </c>
      <c r="AV43">
        <f t="shared" si="14"/>
        <v>0.97181787017218824</v>
      </c>
      <c r="AX43" s="1"/>
      <c r="AY43">
        <f t="shared" si="15"/>
        <v>6.4769723628896827</v>
      </c>
      <c r="AZ43">
        <v>0.25443646408839776</v>
      </c>
    </row>
    <row r="44" spans="3:52">
      <c r="C44" s="1">
        <v>1070</v>
      </c>
      <c r="D44">
        <v>286.37</v>
      </c>
      <c r="E44">
        <v>667.6</v>
      </c>
      <c r="F44">
        <v>4.5999999999999996</v>
      </c>
      <c r="G44">
        <v>4.5999999999999996</v>
      </c>
      <c r="H44" s="3">
        <f>F44/G44*PI() - PI()/2</f>
        <v>1.5707963267948966</v>
      </c>
      <c r="I44" s="3">
        <f>SQRT(C44)</f>
        <v>32.710854467592249</v>
      </c>
      <c r="J44" s="3">
        <f>H44-PI()/4</f>
        <v>0.78539816339744828</v>
      </c>
      <c r="AC44" s="1">
        <v>710</v>
      </c>
      <c r="AD44">
        <v>313.95</v>
      </c>
      <c r="AE44">
        <v>722.3</v>
      </c>
      <c r="AF44">
        <f t="shared" si="17"/>
        <v>3.2404011583435956E-3</v>
      </c>
      <c r="AG44">
        <f t="shared" si="18"/>
        <v>0.23408657967874133</v>
      </c>
      <c r="AH44">
        <f t="shared" si="19"/>
        <v>2.6983166753192559E-3</v>
      </c>
      <c r="AJ44">
        <f t="shared" si="16"/>
        <v>0.55590213473462113</v>
      </c>
      <c r="AK44">
        <f t="shared" si="4"/>
        <v>0.58497927754469092</v>
      </c>
      <c r="AL44">
        <f t="shared" si="5"/>
        <v>1.1585338817474042</v>
      </c>
      <c r="AM44">
        <f t="shared" si="6"/>
        <v>0.52770981038182074</v>
      </c>
      <c r="AN44">
        <f t="shared" si="7"/>
        <v>0.84942472063555041</v>
      </c>
      <c r="AP44">
        <f t="shared" si="8"/>
        <v>0.49689585940598519</v>
      </c>
      <c r="AQ44">
        <f t="shared" si="9"/>
        <v>0.30869930363040332</v>
      </c>
      <c r="AR44">
        <f t="shared" si="10"/>
        <v>0.98408731885010869</v>
      </c>
      <c r="AS44">
        <f t="shared" si="11"/>
        <v>0.61136969505783745</v>
      </c>
      <c r="AT44">
        <f t="shared" si="12"/>
        <v>1.3244257821437792E-2</v>
      </c>
      <c r="AU44">
        <f t="shared" si="13"/>
        <v>6.5652649700353614</v>
      </c>
      <c r="AV44">
        <f t="shared" si="14"/>
        <v>0.96672784299631198</v>
      </c>
      <c r="AX44" s="1"/>
      <c r="AY44">
        <f t="shared" si="15"/>
        <v>6.5652649700353614</v>
      </c>
      <c r="AZ44">
        <v>0.23408657967874133</v>
      </c>
    </row>
    <row r="45" spans="3:52">
      <c r="C45" s="1">
        <v>1130</v>
      </c>
      <c r="D45">
        <v>281.70999999999998</v>
      </c>
      <c r="E45">
        <v>657.3</v>
      </c>
      <c r="F45">
        <v>4.2</v>
      </c>
      <c r="G45">
        <v>4.2</v>
      </c>
      <c r="H45" s="3">
        <f>F45/G45*PI() - PI()/2</f>
        <v>1.5707963267948966</v>
      </c>
      <c r="I45" s="3">
        <f>SQRT(C45)</f>
        <v>33.61547262794322</v>
      </c>
      <c r="J45" s="3">
        <f>H45-PI()/4</f>
        <v>0.78539816339744828</v>
      </c>
      <c r="AC45" s="1">
        <v>770</v>
      </c>
      <c r="AD45">
        <v>309.35000000000002</v>
      </c>
      <c r="AE45">
        <v>714.5</v>
      </c>
      <c r="AF45">
        <f t="shared" si="17"/>
        <v>2.9995864810799348E-3</v>
      </c>
      <c r="AG45">
        <f t="shared" si="18"/>
        <v>0.21669012739321447</v>
      </c>
      <c r="AH45">
        <f t="shared" si="19"/>
        <v>2.5910555801647523E-3</v>
      </c>
      <c r="AJ45">
        <f t="shared" si="16"/>
        <v>0.57891463675380617</v>
      </c>
      <c r="AK45">
        <f t="shared" si="4"/>
        <v>0.61179729615591616</v>
      </c>
      <c r="AL45">
        <f t="shared" si="5"/>
        <v>1.172303685733219</v>
      </c>
      <c r="AM45">
        <f t="shared" si="6"/>
        <v>0.54711574836335575</v>
      </c>
      <c r="AN45">
        <f t="shared" si="7"/>
        <v>0.83705696215538716</v>
      </c>
      <c r="AP45">
        <f t="shared" si="8"/>
        <v>0.51210918617515089</v>
      </c>
      <c r="AQ45">
        <f t="shared" si="9"/>
        <v>0.33472393553302165</v>
      </c>
      <c r="AR45">
        <f t="shared" si="10"/>
        <v>0.98128496190341197</v>
      </c>
      <c r="AS45">
        <f t="shared" si="11"/>
        <v>0.64138580832905034</v>
      </c>
      <c r="AT45">
        <f t="shared" si="12"/>
        <v>1.3439945557625748E-2</v>
      </c>
      <c r="AU45">
        <f t="shared" si="13"/>
        <v>6.6463905148477291</v>
      </c>
      <c r="AV45">
        <f t="shared" si="14"/>
        <v>0.96128425134035878</v>
      </c>
      <c r="AX45" s="1"/>
      <c r="AY45">
        <f t="shared" si="15"/>
        <v>6.6463905148477291</v>
      </c>
      <c r="AZ45">
        <v>0.21669012739321447</v>
      </c>
    </row>
    <row r="46" spans="3:52">
      <c r="C46" s="1">
        <v>1337</v>
      </c>
      <c r="D46">
        <v>265.94</v>
      </c>
      <c r="E46">
        <v>621.1</v>
      </c>
      <c r="F46">
        <v>7.7</v>
      </c>
      <c r="G46">
        <v>7.6</v>
      </c>
      <c r="H46" s="3">
        <f>F46/G46*PI() - PI()/2</f>
        <v>1.6121330722368681</v>
      </c>
      <c r="I46" s="3">
        <f>SQRT(C46)</f>
        <v>36.565010597564445</v>
      </c>
      <c r="J46" s="3">
        <f>H46-PI()/4</f>
        <v>0.8267349088394198</v>
      </c>
      <c r="AC46" s="1">
        <v>830</v>
      </c>
      <c r="AD46">
        <v>304.77</v>
      </c>
      <c r="AE46">
        <v>706</v>
      </c>
      <c r="AF46">
        <f t="shared" si="17"/>
        <v>2.7909650216181195E-3</v>
      </c>
      <c r="AG46">
        <f t="shared" si="18"/>
        <v>0.20161931316169293</v>
      </c>
      <c r="AH46">
        <f t="shared" si="19"/>
        <v>2.4956463645975958E-3</v>
      </c>
      <c r="AJ46">
        <f t="shared" si="16"/>
        <v>0.60104669526840748</v>
      </c>
      <c r="AK46">
        <f t="shared" si="4"/>
        <v>0.63789475195923284</v>
      </c>
      <c r="AL46">
        <f t="shared" si="5"/>
        <v>1.1861322500367029</v>
      </c>
      <c r="AM46">
        <f t="shared" si="6"/>
        <v>0.56550603881734307</v>
      </c>
      <c r="AN46">
        <f t="shared" si="7"/>
        <v>0.82474415430551418</v>
      </c>
      <c r="AP46">
        <f t="shared" si="8"/>
        <v>0.52609996774054324</v>
      </c>
      <c r="AQ46">
        <f t="shared" si="9"/>
        <v>0.36073333436283733</v>
      </c>
      <c r="AR46">
        <f t="shared" si="10"/>
        <v>0.97825563945101723</v>
      </c>
      <c r="AS46">
        <f t="shared" si="11"/>
        <v>0.67076495023175819</v>
      </c>
      <c r="AT46">
        <f t="shared" si="12"/>
        <v>1.364059380266017E-2</v>
      </c>
      <c r="AU46">
        <f t="shared" si="13"/>
        <v>6.7214257007906433</v>
      </c>
      <c r="AV46">
        <f t="shared" si="14"/>
        <v>0.95550570026780679</v>
      </c>
      <c r="AX46" s="1"/>
      <c r="AY46">
        <f t="shared" si="15"/>
        <v>6.7214257007906433</v>
      </c>
      <c r="AZ46">
        <v>0.20161931316169293</v>
      </c>
    </row>
    <row r="47" spans="3:52">
      <c r="C47" s="1">
        <v>1588</v>
      </c>
      <c r="D47">
        <v>247.27</v>
      </c>
      <c r="E47">
        <v>577.5</v>
      </c>
      <c r="F47">
        <v>6.6</v>
      </c>
      <c r="G47">
        <v>6.4</v>
      </c>
      <c r="H47" s="3">
        <f>F47/G47*PI() - PI()/2</f>
        <v>1.6689710972195768</v>
      </c>
      <c r="I47" s="3">
        <f>SQRT(C47)</f>
        <v>39.849717690342551</v>
      </c>
      <c r="J47" s="3">
        <f>H47-PI()/4</f>
        <v>0.88357293382212854</v>
      </c>
      <c r="AC47" s="1">
        <v>890</v>
      </c>
      <c r="AD47">
        <v>300.20999999999998</v>
      </c>
      <c r="AE47">
        <v>696.9</v>
      </c>
      <c r="AF47">
        <f t="shared" si="17"/>
        <v>2.6082865589592903E-3</v>
      </c>
      <c r="AG47">
        <f t="shared" si="18"/>
        <v>0.18842262101921911</v>
      </c>
      <c r="AH47">
        <f t="shared" si="19"/>
        <v>2.4100557467134562E-3</v>
      </c>
      <c r="AJ47">
        <f t="shared" si="16"/>
        <v>0.62239224219004863</v>
      </c>
      <c r="AK47">
        <f t="shared" si="4"/>
        <v>0.66336064453472388</v>
      </c>
      <c r="AL47">
        <f t="shared" si="5"/>
        <v>1.2000197268034907</v>
      </c>
      <c r="AM47">
        <f t="shared" si="6"/>
        <v>0.58298049048204581</v>
      </c>
      <c r="AN47">
        <f t="shared" si="7"/>
        <v>0.81248615232341859</v>
      </c>
      <c r="AP47">
        <f t="shared" si="8"/>
        <v>0.53897133768080074</v>
      </c>
      <c r="AQ47">
        <f t="shared" si="9"/>
        <v>0.38672631391733936</v>
      </c>
      <c r="AR47">
        <f t="shared" si="10"/>
        <v>0.97499941054276806</v>
      </c>
      <c r="AS47">
        <f t="shared" si="11"/>
        <v>0.69958808892002966</v>
      </c>
      <c r="AT47">
        <f t="shared" si="12"/>
        <v>1.3846389834250147E-2</v>
      </c>
      <c r="AU47">
        <f t="shared" si="13"/>
        <v>6.7912214627261855</v>
      </c>
      <c r="AV47">
        <f t="shared" si="14"/>
        <v>0.94941128800473973</v>
      </c>
      <c r="AX47" s="1"/>
      <c r="AY47">
        <f t="shared" si="15"/>
        <v>6.7912214627261855</v>
      </c>
      <c r="AZ47">
        <v>0.18842262101921911</v>
      </c>
    </row>
    <row r="48" spans="3:52">
      <c r="C48" s="1">
        <v>1882</v>
      </c>
      <c r="D48">
        <v>226.93</v>
      </c>
      <c r="E48">
        <v>529.20000000000005</v>
      </c>
      <c r="F48">
        <v>5.6</v>
      </c>
      <c r="G48">
        <v>5.4</v>
      </c>
      <c r="H48" s="3">
        <f>F48/G48*PI() - PI()/2</f>
        <v>1.6871516102611852</v>
      </c>
      <c r="I48" s="3">
        <f>SQRT(C48)</f>
        <v>43.382023926967726</v>
      </c>
      <c r="J48" s="3">
        <f>H48-PI()/4</f>
        <v>0.90175344686373693</v>
      </c>
      <c r="AC48" s="1">
        <v>950</v>
      </c>
      <c r="AD48">
        <v>295.60000000000002</v>
      </c>
      <c r="AE48">
        <v>687.4</v>
      </c>
      <c r="AF48">
        <f t="shared" si="17"/>
        <v>2.4478313510433729E-3</v>
      </c>
      <c r="AG48">
        <f t="shared" si="18"/>
        <v>0.17683133679937324</v>
      </c>
      <c r="AH48">
        <f t="shared" si="19"/>
        <v>2.3327075177089897E-3</v>
      </c>
      <c r="AJ48">
        <f t="shared" si="16"/>
        <v>0.64302960770374995</v>
      </c>
      <c r="AK48">
        <f t="shared" si="4"/>
        <v>0.68826891616777097</v>
      </c>
      <c r="AL48">
        <f t="shared" si="5"/>
        <v>1.2139662684616728</v>
      </c>
      <c r="AM48">
        <f t="shared" si="6"/>
        <v>0.59962273244836661</v>
      </c>
      <c r="AN48">
        <f t="shared" si="7"/>
        <v>0.80028281171792925</v>
      </c>
      <c r="AP48">
        <f t="shared" si="8"/>
        <v>0.5508097834487955</v>
      </c>
      <c r="AQ48">
        <f t="shared" si="9"/>
        <v>0.41270168817179459</v>
      </c>
      <c r="AR48">
        <f t="shared" si="10"/>
        <v>0.97151633865523002</v>
      </c>
      <c r="AS48">
        <f t="shared" si="11"/>
        <v>0.72792177099513555</v>
      </c>
      <c r="AT48">
        <f t="shared" si="12"/>
        <v>1.4057530457076988E-2</v>
      </c>
      <c r="AU48">
        <f t="shared" si="13"/>
        <v>6.8564619845945867</v>
      </c>
      <c r="AV48">
        <f t="shared" si="14"/>
        <v>0.94302046064451817</v>
      </c>
      <c r="AX48" s="1"/>
      <c r="AY48">
        <f t="shared" si="15"/>
        <v>6.8564619845945867</v>
      </c>
      <c r="AZ48">
        <v>0.17683133679937324</v>
      </c>
    </row>
    <row r="49" spans="3:52">
      <c r="C49" s="1">
        <v>2231</v>
      </c>
      <c r="D49">
        <v>205.33</v>
      </c>
      <c r="E49">
        <v>477.4</v>
      </c>
      <c r="F49">
        <v>4.9000000000000004</v>
      </c>
      <c r="G49">
        <v>4.5999999999999996</v>
      </c>
      <c r="H49" s="3">
        <f>F49/G49*PI() - PI()/2</f>
        <v>1.7756828042029267</v>
      </c>
      <c r="I49" s="3">
        <f>SQRT(C49)</f>
        <v>47.233462714478172</v>
      </c>
      <c r="J49" s="3">
        <f>H49-PI()/4</f>
        <v>0.9902846408054784</v>
      </c>
      <c r="AC49" s="1">
        <v>1010</v>
      </c>
      <c r="AD49">
        <v>290.99</v>
      </c>
      <c r="AE49">
        <v>677.6</v>
      </c>
      <c r="AF49">
        <f t="shared" si="17"/>
        <v>2.305546888583494E-3</v>
      </c>
      <c r="AG49">
        <f t="shared" si="18"/>
        <v>0.16655270723127161</v>
      </c>
      <c r="AH49">
        <f t="shared" si="19"/>
        <v>2.2623583911741468E-3</v>
      </c>
      <c r="AJ49">
        <f t="shared" si="16"/>
        <v>0.66302492383689549</v>
      </c>
      <c r="AK49">
        <f t="shared" si="4"/>
        <v>0.71268176689752627</v>
      </c>
      <c r="AL49">
        <f t="shared" si="5"/>
        <v>1.2279720277222035</v>
      </c>
      <c r="AM49">
        <f t="shared" si="6"/>
        <v>0.61550370960334588</v>
      </c>
      <c r="AN49">
        <f t="shared" si="7"/>
        <v>0.78813398826882219</v>
      </c>
      <c r="AP49">
        <f t="shared" si="8"/>
        <v>0.56168872331141839</v>
      </c>
      <c r="AQ49">
        <f t="shared" si="9"/>
        <v>0.43865827129209445</v>
      </c>
      <c r="AR49">
        <f t="shared" si="10"/>
        <v>0.96780649169125288</v>
      </c>
      <c r="AS49">
        <f t="shared" si="11"/>
        <v>0.75582133835215892</v>
      </c>
      <c r="AT49">
        <f t="shared" si="12"/>
        <v>1.4274222616272668E-2</v>
      </c>
      <c r="AU49">
        <f t="shared" si="13"/>
        <v>6.9177056098353047</v>
      </c>
      <c r="AV49">
        <f t="shared" si="14"/>
        <v>0.93635287061338723</v>
      </c>
      <c r="AX49" s="1"/>
      <c r="AY49">
        <f t="shared" si="15"/>
        <v>6.9177056098353047</v>
      </c>
      <c r="AZ49">
        <v>0.16655270723127161</v>
      </c>
    </row>
    <row r="50" spans="3:52">
      <c r="C50" s="1">
        <v>2645</v>
      </c>
      <c r="D50">
        <v>183.3</v>
      </c>
      <c r="E50">
        <v>424</v>
      </c>
      <c r="F50">
        <v>4.2</v>
      </c>
      <c r="G50">
        <v>3.8</v>
      </c>
      <c r="H50" s="3">
        <f>F50/G50*PI() - PI()/2</f>
        <v>1.9014902903306647</v>
      </c>
      <c r="I50" s="3">
        <f>SQRT(C50)</f>
        <v>51.429563482495162</v>
      </c>
      <c r="J50" s="3">
        <f>H50-PI()/4</f>
        <v>1.1160921269332165</v>
      </c>
      <c r="AC50" s="1">
        <v>1070</v>
      </c>
      <c r="AD50">
        <v>286.37</v>
      </c>
      <c r="AE50">
        <v>667.6</v>
      </c>
      <c r="AF50">
        <f t="shared" si="17"/>
        <v>2.1787381137858709E-3</v>
      </c>
      <c r="AG50">
        <f t="shared" si="18"/>
        <v>0.15739204133989129</v>
      </c>
      <c r="AH50">
        <f t="shared" si="19"/>
        <v>2.1980127271274473E-3</v>
      </c>
      <c r="AJ50">
        <f t="shared" si="16"/>
        <v>0.68243462901160246</v>
      </c>
      <c r="AK50">
        <f t="shared" si="4"/>
        <v>0.73665208939341875</v>
      </c>
      <c r="AL50">
        <f t="shared" si="5"/>
        <v>1.242037157579309</v>
      </c>
      <c r="AM50">
        <f t="shared" si="6"/>
        <v>0.63068425968921304</v>
      </c>
      <c r="AN50">
        <f t="shared" si="7"/>
        <v>0.77603953802642645</v>
      </c>
      <c r="AP50">
        <f t="shared" si="8"/>
        <v>0.57167114713907052</v>
      </c>
      <c r="AQ50">
        <f t="shared" si="9"/>
        <v>0.46459487764760027</v>
      </c>
      <c r="AR50">
        <f t="shared" si="10"/>
        <v>0.96386994197950282</v>
      </c>
      <c r="AS50">
        <f t="shared" si="11"/>
        <v>0.78333328523440093</v>
      </c>
      <c r="AT50">
        <f t="shared" si="12"/>
        <v>1.4496684058920854E-2</v>
      </c>
      <c r="AU50">
        <f t="shared" si="13"/>
        <v>6.9754139274559517</v>
      </c>
      <c r="AV50">
        <f t="shared" si="14"/>
        <v>0.92942824116129918</v>
      </c>
      <c r="AX50" s="1"/>
      <c r="AY50">
        <f t="shared" si="15"/>
        <v>6.9754139274559517</v>
      </c>
      <c r="AZ50">
        <v>0.15739204133989129</v>
      </c>
    </row>
    <row r="51" spans="3:52">
      <c r="C51" s="1">
        <v>3135</v>
      </c>
      <c r="D51">
        <v>161.66999999999999</v>
      </c>
      <c r="E51">
        <v>371.1</v>
      </c>
      <c r="F51">
        <v>8.8000000000000007</v>
      </c>
      <c r="G51">
        <v>8</v>
      </c>
      <c r="H51" s="3">
        <f>F51/G51*PI() - PI()/2</f>
        <v>1.8849555921538763</v>
      </c>
      <c r="I51" s="3">
        <f>SQRT(C51)</f>
        <v>55.991070716677676</v>
      </c>
      <c r="J51" s="3">
        <f>H51-PI()/4</f>
        <v>1.099557428756428</v>
      </c>
      <c r="AC51" s="1">
        <v>1130</v>
      </c>
      <c r="AD51">
        <v>281.70999999999998</v>
      </c>
      <c r="AE51">
        <v>657.3</v>
      </c>
      <c r="AF51">
        <f t="shared" si="17"/>
        <v>2.0648234564949897E-3</v>
      </c>
      <c r="AG51">
        <f t="shared" si="18"/>
        <v>0.14916284649719805</v>
      </c>
      <c r="AH51">
        <f t="shared" si="19"/>
        <v>2.1388625181849971E-3</v>
      </c>
      <c r="AJ51">
        <f t="shared" si="16"/>
        <v>0.70130734782938497</v>
      </c>
      <c r="AK51">
        <f t="shared" si="4"/>
        <v>0.7602252930519201</v>
      </c>
      <c r="AL51">
        <f t="shared" si="5"/>
        <v>1.2561618113108985</v>
      </c>
      <c r="AM51">
        <f t="shared" si="6"/>
        <v>0.64521705119128381</v>
      </c>
      <c r="AN51">
        <f t="shared" si="7"/>
        <v>0.76399931731122916</v>
      </c>
      <c r="AP51">
        <f t="shared" si="8"/>
        <v>0.58081160489439609</v>
      </c>
      <c r="AQ51">
        <f t="shared" si="9"/>
        <v>0.49051032182398946</v>
      </c>
      <c r="AR51">
        <f t="shared" si="10"/>
        <v>0.95970676627396356</v>
      </c>
      <c r="AS51">
        <f t="shared" si="11"/>
        <v>0.81049701971311983</v>
      </c>
      <c r="AT51">
        <f t="shared" si="12"/>
        <v>1.4725144048024202E-2</v>
      </c>
      <c r="AU51">
        <f t="shared" si="13"/>
        <v>7.0299729117063858</v>
      </c>
      <c r="AV51">
        <f t="shared" si="14"/>
        <v>0.92226623866292678</v>
      </c>
      <c r="AX51" s="1"/>
      <c r="AY51">
        <f t="shared" si="15"/>
        <v>7.0299729117063858</v>
      </c>
      <c r="AZ51">
        <v>0.14916284649719805</v>
      </c>
    </row>
    <row r="52" spans="3:52">
      <c r="C52" s="1">
        <v>3716</v>
      </c>
      <c r="D52">
        <v>141.08000000000001</v>
      </c>
      <c r="E52">
        <v>320.5</v>
      </c>
      <c r="F52">
        <v>7.6</v>
      </c>
      <c r="G52">
        <v>6.7</v>
      </c>
      <c r="H52" s="3">
        <f>F52/G52*PI() - PI()/2</f>
        <v>1.9928013101129283</v>
      </c>
      <c r="I52" s="3">
        <f>SQRT(C52)</f>
        <v>60.959002616512684</v>
      </c>
      <c r="J52" s="3">
        <f>H52-PI()/4</f>
        <v>1.20740314671548</v>
      </c>
      <c r="AC52" s="1">
        <v>1337</v>
      </c>
      <c r="AD52">
        <v>265.94</v>
      </c>
      <c r="AE52">
        <v>621.1</v>
      </c>
      <c r="AF52">
        <f t="shared" si="17"/>
        <v>1.7468131698519455E-3</v>
      </c>
      <c r="AG52">
        <f t="shared" si="18"/>
        <v>0.12618978339010453</v>
      </c>
      <c r="AH52">
        <f t="shared" si="19"/>
        <v>1.9663299219656342E-3</v>
      </c>
      <c r="AJ52">
        <f t="shared" si="16"/>
        <v>0.76284248296467505</v>
      </c>
      <c r="AK52">
        <f t="shared" si="4"/>
        <v>0.83901195003480744</v>
      </c>
      <c r="AL52">
        <f t="shared" si="5"/>
        <v>1.305350930708371</v>
      </c>
      <c r="AM52">
        <f t="shared" si="6"/>
        <v>0.69097899320811762</v>
      </c>
      <c r="AN52">
        <f t="shared" si="7"/>
        <v>0.72287483767599503</v>
      </c>
      <c r="AP52">
        <f t="shared" si="8"/>
        <v>0.60650062718963149</v>
      </c>
      <c r="AQ52">
        <f t="shared" si="9"/>
        <v>0.57973963252463068</v>
      </c>
      <c r="AR52">
        <f t="shared" si="10"/>
        <v>0.94360534214602276</v>
      </c>
      <c r="AS52">
        <f t="shared" si="11"/>
        <v>0.90197007188414957</v>
      </c>
      <c r="AT52">
        <f t="shared" si="12"/>
        <v>1.5562860143490627E-2</v>
      </c>
      <c r="AU52">
        <f t="shared" si="13"/>
        <v>7.1981835771019433</v>
      </c>
      <c r="AV52">
        <f t="shared" si="14"/>
        <v>0.89600433733348972</v>
      </c>
      <c r="AX52" s="1"/>
      <c r="AY52">
        <f t="shared" si="15"/>
        <v>7.1981835771019433</v>
      </c>
      <c r="AZ52">
        <v>0.12618978339010453</v>
      </c>
    </row>
    <row r="53" spans="3:52">
      <c r="C53" s="1">
        <v>4405</v>
      </c>
      <c r="D53">
        <v>122.01</v>
      </c>
      <c r="E53">
        <v>273.2</v>
      </c>
      <c r="F53">
        <v>6.6</v>
      </c>
      <c r="G53">
        <v>5.7</v>
      </c>
      <c r="H53" s="3">
        <f>F53/G53*PI() - PI()/2</f>
        <v>2.0668372720985477</v>
      </c>
      <c r="I53" s="3">
        <f>SQRT(C53)</f>
        <v>66.370174024180471</v>
      </c>
      <c r="J53" s="3">
        <f>H53-PI()/4</f>
        <v>1.2814391087010994</v>
      </c>
      <c r="AC53" s="1">
        <v>1588</v>
      </c>
      <c r="AD53">
        <v>247.27</v>
      </c>
      <c r="AE53">
        <v>577.5</v>
      </c>
      <c r="AF53">
        <f t="shared" si="17"/>
        <v>1.4707202143630102E-3</v>
      </c>
      <c r="AG53">
        <f t="shared" si="18"/>
        <v>0.10624482828558385</v>
      </c>
      <c r="AH53">
        <f t="shared" si="19"/>
        <v>1.8042505343119641E-3</v>
      </c>
      <c r="AJ53">
        <f t="shared" si="16"/>
        <v>0.83137012929970533</v>
      </c>
      <c r="AK53">
        <f t="shared" si="4"/>
        <v>0.93050539274969135</v>
      </c>
      <c r="AL53">
        <f t="shared" si="5"/>
        <v>1.3659576442687589</v>
      </c>
      <c r="AM53">
        <f t="shared" si="6"/>
        <v>0.73885534523088081</v>
      </c>
      <c r="AN53">
        <f t="shared" si="7"/>
        <v>0.67386406553826261</v>
      </c>
      <c r="AP53">
        <f t="shared" si="8"/>
        <v>0.62703414696358484</v>
      </c>
      <c r="AQ53">
        <f t="shared" si="9"/>
        <v>0.6875088831992695</v>
      </c>
      <c r="AR53">
        <f t="shared" si="10"/>
        <v>0.92046977152001375</v>
      </c>
      <c r="AS53">
        <f t="shared" si="11"/>
        <v>1.0092451068269546</v>
      </c>
      <c r="AT53">
        <f t="shared" si="12"/>
        <v>1.6694761711345794E-2</v>
      </c>
      <c r="AU53">
        <f t="shared" si="13"/>
        <v>7.3702306418070807</v>
      </c>
      <c r="AV53">
        <f t="shared" si="14"/>
        <v>0.86176964991673966</v>
      </c>
      <c r="AX53" s="1"/>
      <c r="AY53">
        <f t="shared" si="15"/>
        <v>7.3702306418070807</v>
      </c>
      <c r="AZ53">
        <v>0.10624482828558385</v>
      </c>
    </row>
    <row r="54" spans="3:52">
      <c r="C54" s="1">
        <v>5521</v>
      </c>
      <c r="D54">
        <v>99.47</v>
      </c>
      <c r="E54">
        <v>216.9</v>
      </c>
      <c r="F54">
        <v>5.5</v>
      </c>
      <c r="G54">
        <v>4.5</v>
      </c>
      <c r="H54" s="3">
        <f>F54/G54*PI() - PI()/2</f>
        <v>2.2689280275926285</v>
      </c>
      <c r="I54" s="3">
        <f>SQRT(C54)</f>
        <v>74.303431953039691</v>
      </c>
      <c r="J54" s="3">
        <f>H54-PI()/4</f>
        <v>1.4835298641951802</v>
      </c>
      <c r="AC54" s="1">
        <v>1882</v>
      </c>
      <c r="AD54">
        <v>226.93</v>
      </c>
      <c r="AE54">
        <v>529.20000000000005</v>
      </c>
      <c r="AF54">
        <f t="shared" si="17"/>
        <v>1.2391055531082E-3</v>
      </c>
      <c r="AG54">
        <f t="shared" si="18"/>
        <v>8.9512985156536357E-2</v>
      </c>
      <c r="AH54">
        <f t="shared" si="19"/>
        <v>1.6573425563551618E-3</v>
      </c>
      <c r="AJ54">
        <f t="shared" si="16"/>
        <v>0.90506334628781238</v>
      </c>
      <c r="AK54">
        <f t="shared" si="4"/>
        <v>1.0337861280201364</v>
      </c>
      <c r="AL54">
        <f t="shared" si="5"/>
        <v>1.4383023877081154</v>
      </c>
      <c r="AM54">
        <f t="shared" si="6"/>
        <v>0.78646428146330727</v>
      </c>
      <c r="AN54">
        <f t="shared" si="7"/>
        <v>0.61763576157991684</v>
      </c>
      <c r="AP54">
        <f t="shared" si="8"/>
        <v>0.63850328249047028</v>
      </c>
      <c r="AQ54">
        <f t="shared" si="9"/>
        <v>0.81303586436009112</v>
      </c>
      <c r="AR54">
        <f t="shared" si="10"/>
        <v>0.88834699061431466</v>
      </c>
      <c r="AS54">
        <f t="shared" si="11"/>
        <v>1.1311734538758222</v>
      </c>
      <c r="AT54">
        <f t="shared" si="12"/>
        <v>1.8214618873788033E-2</v>
      </c>
      <c r="AU54">
        <f t="shared" si="13"/>
        <v>7.5400903201453247</v>
      </c>
      <c r="AV54">
        <f t="shared" si="14"/>
        <v>0.81984336334619989</v>
      </c>
      <c r="AX54" s="1"/>
      <c r="AY54">
        <f t="shared" si="15"/>
        <v>7.5400903201453247</v>
      </c>
      <c r="AZ54">
        <v>8.9512985156536357E-2</v>
      </c>
    </row>
    <row r="55" spans="3:52">
      <c r="C55" s="1">
        <v>6189</v>
      </c>
      <c r="D55">
        <v>89.31</v>
      </c>
      <c r="E55">
        <v>191.3</v>
      </c>
      <c r="F55">
        <v>10.199999999999999</v>
      </c>
      <c r="G55">
        <v>8.1999999999999993</v>
      </c>
      <c r="H55" s="3">
        <f>F55/G55*PI() - PI()/2</f>
        <v>2.3370384374265534</v>
      </c>
      <c r="I55" s="3">
        <f>SQRT(C55)</f>
        <v>78.670197660867743</v>
      </c>
      <c r="J55" s="3">
        <f>H55-PI()/4</f>
        <v>1.5516402740291051</v>
      </c>
      <c r="AC55" s="1">
        <v>2231</v>
      </c>
      <c r="AD55">
        <v>205.33</v>
      </c>
      <c r="AE55">
        <v>477.4</v>
      </c>
      <c r="AF55">
        <f t="shared" si="17"/>
        <v>1.0421504904165049E-3</v>
      </c>
      <c r="AG55">
        <f t="shared" si="18"/>
        <v>7.5284951427688304E-2</v>
      </c>
      <c r="AH55">
        <f t="shared" si="19"/>
        <v>1.5222020640240457E-3</v>
      </c>
      <c r="AJ55">
        <f t="shared" si="16"/>
        <v>0.98541450931596231</v>
      </c>
      <c r="AK55">
        <f t="shared" si="4"/>
        <v>1.1528188137489637</v>
      </c>
      <c r="AL55">
        <f t="shared" si="5"/>
        <v>1.526103278724467</v>
      </c>
      <c r="AM55">
        <f t="shared" si="6"/>
        <v>0.83350118574494458</v>
      </c>
      <c r="AN55">
        <f t="shared" si="7"/>
        <v>0.55251766791820456</v>
      </c>
      <c r="AP55">
        <f t="shared" si="8"/>
        <v>0.63695276250480837</v>
      </c>
      <c r="AQ55">
        <f t="shared" si="9"/>
        <v>0.96087584820884164</v>
      </c>
      <c r="AR55">
        <f t="shared" si="10"/>
        <v>0.84319902456316831</v>
      </c>
      <c r="AS55">
        <f t="shared" si="11"/>
        <v>1.2720088923860911</v>
      </c>
      <c r="AT55">
        <f t="shared" si="12"/>
        <v>2.036133983260326E-2</v>
      </c>
      <c r="AU55">
        <f t="shared" si="13"/>
        <v>7.7102051944325325</v>
      </c>
      <c r="AV55">
        <f t="shared" si="14"/>
        <v>0.76949593522463622</v>
      </c>
      <c r="AX55" s="1"/>
      <c r="AY55">
        <f t="shared" si="15"/>
        <v>7.7102051944325325</v>
      </c>
      <c r="AZ55">
        <v>7.5284951427688304E-2</v>
      </c>
    </row>
    <row r="56" spans="3:52">
      <c r="C56" s="1">
        <v>7337</v>
      </c>
      <c r="D56">
        <v>75.67</v>
      </c>
      <c r="E56">
        <v>157</v>
      </c>
      <c r="F56">
        <v>7.8</v>
      </c>
      <c r="G56">
        <v>5.9</v>
      </c>
      <c r="H56" s="3">
        <f>F56/G56*PI() - PI()/2</f>
        <v>2.5824956559170325</v>
      </c>
      <c r="I56" s="3">
        <f>SQRT(C56)</f>
        <v>85.656289903310665</v>
      </c>
      <c r="J56" s="3">
        <f>H56-PI()/4</f>
        <v>1.7970974925195842</v>
      </c>
      <c r="AC56" s="1">
        <v>2645</v>
      </c>
      <c r="AD56">
        <v>183.3</v>
      </c>
      <c r="AE56">
        <v>424</v>
      </c>
      <c r="AF56">
        <f t="shared" si="17"/>
        <v>8.7453604728269878E-4</v>
      </c>
      <c r="AG56">
        <f t="shared" si="18"/>
        <v>6.3176484055702156E-2</v>
      </c>
      <c r="AH56">
        <f t="shared" si="19"/>
        <v>1.3980067021073077E-3</v>
      </c>
      <c r="AJ56">
        <f t="shared" si="16"/>
        <v>1.0729562295652455</v>
      </c>
      <c r="AK56">
        <f t="shared" si="4"/>
        <v>1.2910073899704957</v>
      </c>
      <c r="AL56">
        <f t="shared" si="5"/>
        <v>1.6330033928190202</v>
      </c>
      <c r="AM56">
        <f t="shared" si="6"/>
        <v>0.87861602659473581</v>
      </c>
      <c r="AN56">
        <f t="shared" si="7"/>
        <v>0.47752892876859154</v>
      </c>
      <c r="AP56">
        <f t="shared" si="8"/>
        <v>0.61649337596494613</v>
      </c>
      <c r="AQ56">
        <f t="shared" si="9"/>
        <v>1.1342997832803174</v>
      </c>
      <c r="AR56">
        <f t="shared" si="10"/>
        <v>0.77980636084834221</v>
      </c>
      <c r="AS56">
        <f t="shared" si="11"/>
        <v>1.43478295241437</v>
      </c>
      <c r="AT56">
        <f t="shared" si="12"/>
        <v>2.3558782143336284E-2</v>
      </c>
      <c r="AU56">
        <f t="shared" si="13"/>
        <v>7.8804263442923999</v>
      </c>
      <c r="AV56">
        <f t="shared" si="14"/>
        <v>0.71120692637365734</v>
      </c>
      <c r="AX56" s="1"/>
      <c r="AY56">
        <f t="shared" si="15"/>
        <v>7.8804263442923999</v>
      </c>
      <c r="AZ56">
        <v>6.3176484055702156E-2</v>
      </c>
    </row>
    <row r="57" spans="3:52">
      <c r="C57" s="1">
        <v>8697</v>
      </c>
      <c r="D57">
        <v>63.8</v>
      </c>
      <c r="E57">
        <v>127.1</v>
      </c>
      <c r="F57">
        <v>7.7</v>
      </c>
      <c r="G57">
        <v>5.9</v>
      </c>
      <c r="H57" s="3">
        <f>F57/G57*PI() - PI()/2</f>
        <v>2.5292483228053415</v>
      </c>
      <c r="I57" s="3">
        <f>SQRT(C57)</f>
        <v>93.25770745627409</v>
      </c>
      <c r="J57" s="3">
        <f>H57-PI()/4</f>
        <v>1.7438501594078932</v>
      </c>
      <c r="AC57" s="1">
        <v>3135</v>
      </c>
      <c r="AD57">
        <v>161.66999999999999</v>
      </c>
      <c r="AE57">
        <v>371.1</v>
      </c>
      <c r="AF57">
        <f t="shared" si="17"/>
        <v>7.3219029963275076E-4</v>
      </c>
      <c r="AG57">
        <f t="shared" si="18"/>
        <v>5.2893427245469908E-2</v>
      </c>
      <c r="AH57">
        <f t="shared" si="19"/>
        <v>1.2841132258177277E-3</v>
      </c>
      <c r="AJ57">
        <f t="shared" si="16"/>
        <v>1.168121291675658</v>
      </c>
      <c r="AK57">
        <f t="shared" si="4"/>
        <v>1.4524972791852371</v>
      </c>
      <c r="AL57">
        <f t="shared" si="5"/>
        <v>1.7634478574770835</v>
      </c>
      <c r="AM57">
        <f t="shared" si="6"/>
        <v>0.92001599203540985</v>
      </c>
      <c r="AN57">
        <f t="shared" si="7"/>
        <v>0.39188081657450496</v>
      </c>
      <c r="AP57">
        <f t="shared" si="8"/>
        <v>0.56920581983935747</v>
      </c>
      <c r="AQ57">
        <f t="shared" si="9"/>
        <v>1.3363207252383396</v>
      </c>
      <c r="AR57">
        <f t="shared" si="10"/>
        <v>0.69106138637468073</v>
      </c>
      <c r="AS57">
        <f t="shared" si="11"/>
        <v>1.6224002299994971</v>
      </c>
      <c r="AT57">
        <f t="shared" si="12"/>
        <v>2.8707707864697514E-2</v>
      </c>
      <c r="AU57">
        <f t="shared" si="13"/>
        <v>8.0503844530670214</v>
      </c>
      <c r="AV57">
        <f t="shared" si="14"/>
        <v>0.64623068762369651</v>
      </c>
      <c r="AX57" s="1"/>
      <c r="AY57">
        <f t="shared" si="15"/>
        <v>8.0503844530670214</v>
      </c>
      <c r="AZ57">
        <v>5.2893427245469908E-2</v>
      </c>
    </row>
    <row r="58" spans="3:52">
      <c r="C58" s="1">
        <v>10309</v>
      </c>
      <c r="D58">
        <v>53.3</v>
      </c>
      <c r="E58">
        <v>101.4</v>
      </c>
      <c r="F58">
        <v>6.8</v>
      </c>
      <c r="G58">
        <v>4.9000000000000004</v>
      </c>
      <c r="H58" s="3">
        <f>F58/G58*PI() - PI()/2</f>
        <v>2.7889649067582853</v>
      </c>
      <c r="I58" s="3">
        <f>SQRT(C58)</f>
        <v>101.53324578678651</v>
      </c>
      <c r="J58" s="3">
        <f>H58-PI()/4</f>
        <v>2.0035667433608371</v>
      </c>
      <c r="AC58" s="1">
        <v>3716</v>
      </c>
      <c r="AD58">
        <v>141.08000000000001</v>
      </c>
      <c r="AE58">
        <v>320.5</v>
      </c>
      <c r="AF58">
        <f t="shared" si="17"/>
        <v>6.1134572205251631E-4</v>
      </c>
      <c r="AG58">
        <f t="shared" si="18"/>
        <v>4.4163614961073773E-2</v>
      </c>
      <c r="AH58">
        <f t="shared" si="19"/>
        <v>1.1794627757821187E-3</v>
      </c>
      <c r="AJ58">
        <f t="shared" si="16"/>
        <v>1.2717654433861454</v>
      </c>
      <c r="AK58">
        <f t="shared" si="4"/>
        <v>1.6434041658024849</v>
      </c>
      <c r="AL58">
        <f t="shared" si="5"/>
        <v>1.9237404326407868</v>
      </c>
      <c r="AM58">
        <f t="shared" si="6"/>
        <v>0.95562243399634639</v>
      </c>
      <c r="AN58">
        <f t="shared" si="7"/>
        <v>0.29459423559007175</v>
      </c>
      <c r="AP58">
        <f t="shared" si="8"/>
        <v>0.48413739399012257</v>
      </c>
      <c r="AQ58">
        <f t="shared" si="9"/>
        <v>1.5704738889639058</v>
      </c>
      <c r="AR58">
        <f t="shared" si="10"/>
        <v>0.56672284222752645</v>
      </c>
      <c r="AS58">
        <f t="shared" si="11"/>
        <v>1.8383695146173731</v>
      </c>
      <c r="AT58">
        <f t="shared" si="12"/>
        <v>3.8188119932035566E-2</v>
      </c>
      <c r="AU58">
        <f t="shared" si="13"/>
        <v>8.2204030999337299</v>
      </c>
      <c r="AV58">
        <f t="shared" si="14"/>
        <v>0.57561982280895174</v>
      </c>
      <c r="AX58" s="1"/>
      <c r="AY58">
        <f t="shared" si="15"/>
        <v>8.2204030999337299</v>
      </c>
      <c r="AZ58">
        <v>4.4163614961073773E-2</v>
      </c>
    </row>
    <row r="59" spans="3:52">
      <c r="C59" s="1">
        <v>12220</v>
      </c>
      <c r="D59">
        <v>43.643000000000001</v>
      </c>
      <c r="E59">
        <v>79</v>
      </c>
      <c r="F59">
        <v>7</v>
      </c>
      <c r="G59">
        <v>5.0999999999999996</v>
      </c>
      <c r="H59" s="3">
        <f>F59/G59*PI() - PI()/2</f>
        <v>2.7411935898969766</v>
      </c>
      <c r="I59" s="3">
        <f>SQRT(C59)</f>
        <v>110.54410884348383</v>
      </c>
      <c r="J59" s="3">
        <f>H59-PI()/4</f>
        <v>1.9557954264995283</v>
      </c>
      <c r="AC59" s="1">
        <v>4405</v>
      </c>
      <c r="AD59">
        <v>122.01</v>
      </c>
      <c r="AE59">
        <v>273.2</v>
      </c>
      <c r="AF59">
        <f t="shared" si="17"/>
        <v>5.083225254326392E-4</v>
      </c>
      <c r="AG59">
        <f t="shared" si="18"/>
        <v>3.6721219237253855E-2</v>
      </c>
      <c r="AH59">
        <f t="shared" si="19"/>
        <v>1.0833009780686542E-3</v>
      </c>
      <c r="AJ59">
        <f t="shared" si="16"/>
        <v>1.3846567393248836</v>
      </c>
      <c r="AK59">
        <f t="shared" si="4"/>
        <v>1.8715225663230708</v>
      </c>
      <c r="AL59">
        <f t="shared" si="5"/>
        <v>2.1219323071805314</v>
      </c>
      <c r="AM59">
        <f t="shared" si="6"/>
        <v>0.98272598926111121</v>
      </c>
      <c r="AN59">
        <f t="shared" si="7"/>
        <v>0.18506655567868074</v>
      </c>
      <c r="AP59">
        <f t="shared" si="8"/>
        <v>0.34635623522433606</v>
      </c>
      <c r="AQ59">
        <f t="shared" si="9"/>
        <v>1.8391938654143334</v>
      </c>
      <c r="AR59">
        <f t="shared" si="10"/>
        <v>0.39269870347321728</v>
      </c>
      <c r="AS59">
        <f t="shared" si="11"/>
        <v>2.0852780257190999</v>
      </c>
      <c r="AT59">
        <f t="shared" si="12"/>
        <v>6.0788941355415169E-2</v>
      </c>
      <c r="AU59">
        <f t="shared" si="13"/>
        <v>8.3904955383702795</v>
      </c>
      <c r="AV59">
        <f t="shared" si="14"/>
        <v>0.49809999781351405</v>
      </c>
      <c r="AX59" s="1"/>
      <c r="AY59">
        <f t="shared" si="15"/>
        <v>8.3904955383702795</v>
      </c>
      <c r="AZ59">
        <v>3.6721219237253855E-2</v>
      </c>
    </row>
    <row r="60" spans="3:52">
      <c r="C60" s="1">
        <v>14485</v>
      </c>
      <c r="D60">
        <v>35.57</v>
      </c>
      <c r="E60">
        <v>61.7</v>
      </c>
      <c r="F60">
        <v>5.3</v>
      </c>
      <c r="G60">
        <v>3.5</v>
      </c>
      <c r="H60" s="3">
        <f>F60/G60*PI() - PI()/2</f>
        <v>3.1864725486410759</v>
      </c>
      <c r="I60" s="3">
        <f>SQRT(C60)</f>
        <v>120.3536455617361</v>
      </c>
      <c r="J60" s="3">
        <f>H60-PI()/4</f>
        <v>2.4010743852436276</v>
      </c>
      <c r="AC60" s="1">
        <v>5521</v>
      </c>
      <c r="AD60">
        <v>99.47</v>
      </c>
      <c r="AE60">
        <v>216.9</v>
      </c>
      <c r="AF60">
        <f t="shared" si="17"/>
        <v>3.949568831452232E-4</v>
      </c>
      <c r="AG60">
        <f t="shared" si="18"/>
        <v>2.8531685238410921E-2</v>
      </c>
      <c r="AH60">
        <f t="shared" si="19"/>
        <v>9.6763867489219188E-4</v>
      </c>
      <c r="AJ60">
        <f t="shared" si="16"/>
        <v>1.5501654066969992</v>
      </c>
      <c r="AK60">
        <f t="shared" si="4"/>
        <v>2.2500183431364373</v>
      </c>
      <c r="AL60">
        <f t="shared" si="5"/>
        <v>2.4622312126302113</v>
      </c>
      <c r="AM60">
        <f t="shared" si="6"/>
        <v>0.99978719011639317</v>
      </c>
      <c r="AN60">
        <f t="shared" si="7"/>
        <v>2.0629456589231807E-2</v>
      </c>
      <c r="AP60">
        <f t="shared" si="8"/>
        <v>4.6416655734708406E-2</v>
      </c>
      <c r="AQ60">
        <f t="shared" si="9"/>
        <v>2.2495395169947212</v>
      </c>
      <c r="AR60">
        <f t="shared" si="10"/>
        <v>5.0794491913606535E-2</v>
      </c>
      <c r="AS60">
        <f t="shared" si="11"/>
        <v>2.4617072254924381</v>
      </c>
      <c r="AT60">
        <f t="shared" si="12"/>
        <v>0.54533671070484191</v>
      </c>
      <c r="AU60">
        <f t="shared" si="13"/>
        <v>8.6163142822840442</v>
      </c>
      <c r="AV60">
        <f t="shared" si="14"/>
        <v>0.26092154303130083</v>
      </c>
      <c r="AX60" s="1"/>
      <c r="AY60">
        <f t="shared" si="15"/>
        <v>8.6163142822840442</v>
      </c>
      <c r="AZ60">
        <v>2.8531685238410921E-2</v>
      </c>
    </row>
    <row r="61" spans="3:52">
      <c r="C61" s="1">
        <v>17170</v>
      </c>
      <c r="D61">
        <v>28.236999999999998</v>
      </c>
      <c r="E61">
        <v>47.8</v>
      </c>
      <c r="F61">
        <v>9.4</v>
      </c>
      <c r="G61">
        <v>6</v>
      </c>
      <c r="H61" s="3">
        <f>F61/G61*PI() - PI()/2</f>
        <v>3.351032163829113</v>
      </c>
      <c r="I61" s="3">
        <f>SQRT(C61)</f>
        <v>131.03434664239754</v>
      </c>
      <c r="J61" s="3">
        <f>H61-PI()/4</f>
        <v>2.5656340004316647</v>
      </c>
      <c r="AC61" s="1">
        <v>6189</v>
      </c>
      <c r="AD61">
        <v>89.31</v>
      </c>
      <c r="AE61">
        <v>191.3</v>
      </c>
      <c r="AF61">
        <f t="shared" si="17"/>
        <v>3.4609426113298673E-4</v>
      </c>
      <c r="AG61">
        <f t="shared" si="18"/>
        <v>2.500184942424696E-2</v>
      </c>
      <c r="AH61">
        <f t="shared" si="19"/>
        <v>9.1392772069702748E-4</v>
      </c>
      <c r="AJ61">
        <f t="shared" si="16"/>
        <v>1.6412676473539849</v>
      </c>
      <c r="AK61">
        <f t="shared" si="4"/>
        <v>2.4839871465904384</v>
      </c>
      <c r="AL61">
        <f t="shared" si="5"/>
        <v>2.6777214463843153</v>
      </c>
      <c r="AM61">
        <f t="shared" si="6"/>
        <v>0.99751792395307026</v>
      </c>
      <c r="AN61">
        <f t="shared" si="7"/>
        <v>-7.0413005846624591E-2</v>
      </c>
      <c r="AP61">
        <f t="shared" si="8"/>
        <v>-0.17490500147581287</v>
      </c>
      <c r="AQ61">
        <f t="shared" si="9"/>
        <v>2.4778217015930051</v>
      </c>
      <c r="AR61">
        <f t="shared" si="10"/>
        <v>-0.18854641585989085</v>
      </c>
      <c r="AS61">
        <f t="shared" si="11"/>
        <v>2.6710751381218949</v>
      </c>
      <c r="AT61">
        <f t="shared" si="12"/>
        <v>-0.15977161981275217</v>
      </c>
      <c r="AU61">
        <f t="shared" si="13"/>
        <v>8.7305288017393607</v>
      </c>
      <c r="AV61">
        <f t="shared" si="14"/>
        <v>0.47710546371091017</v>
      </c>
      <c r="AX61" s="1"/>
      <c r="AY61">
        <f t="shared" si="15"/>
        <v>8.7305288017393607</v>
      </c>
      <c r="AZ61">
        <v>2.500184942424696E-2</v>
      </c>
    </row>
    <row r="62" spans="3:52">
      <c r="C62" s="1">
        <v>20353</v>
      </c>
      <c r="D62">
        <v>21.463999999999999</v>
      </c>
      <c r="E62">
        <v>37.1</v>
      </c>
      <c r="F62">
        <v>8.4</v>
      </c>
      <c r="G62">
        <v>5.0999999999999996</v>
      </c>
      <c r="H62" s="3">
        <f>F62/G62*PI() - PI()/2</f>
        <v>3.6035915732353514</v>
      </c>
      <c r="I62" s="3">
        <f>SQRT(C62)</f>
        <v>142.66394078392759</v>
      </c>
      <c r="J62" s="3">
        <f>H62-PI()/4</f>
        <v>2.8181934098379031</v>
      </c>
      <c r="AC62" s="1">
        <v>7337</v>
      </c>
      <c r="AD62">
        <v>75.67</v>
      </c>
      <c r="AE62">
        <v>157</v>
      </c>
      <c r="AF62">
        <f t="shared" si="17"/>
        <v>2.8278567085019546E-4</v>
      </c>
      <c r="AG62">
        <f t="shared" si="18"/>
        <v>2.0428436862218118E-2</v>
      </c>
      <c r="AH62">
        <f t="shared" si="19"/>
        <v>8.3938814669817438E-4</v>
      </c>
      <c r="AJ62">
        <f t="shared" si="16"/>
        <v>1.7870159423866241</v>
      </c>
      <c r="AK62">
        <f t="shared" si="4"/>
        <v>2.9020735514775304</v>
      </c>
      <c r="AL62">
        <f t="shared" si="5"/>
        <v>3.0695326840067048</v>
      </c>
      <c r="AM62">
        <f t="shared" si="6"/>
        <v>0.97671546581372437</v>
      </c>
      <c r="AN62">
        <f t="shared" si="7"/>
        <v>-0.21453880497541569</v>
      </c>
      <c r="AP62">
        <f t="shared" si="8"/>
        <v>-0.62260739168474988</v>
      </c>
      <c r="AQ62">
        <f t="shared" si="9"/>
        <v>2.8345001206570655</v>
      </c>
      <c r="AR62">
        <f t="shared" si="10"/>
        <v>-0.65853387385977868</v>
      </c>
      <c r="AS62">
        <f t="shared" si="11"/>
        <v>2.9980600452900603</v>
      </c>
      <c r="AT62">
        <f t="shared" si="12"/>
        <v>-5.2438065930725926E-2</v>
      </c>
      <c r="AU62">
        <f t="shared" si="13"/>
        <v>8.9006853187139949</v>
      </c>
      <c r="AV62">
        <f t="shared" si="14"/>
        <v>0.36361454847613228</v>
      </c>
      <c r="AX62" s="1"/>
      <c r="AY62">
        <f t="shared" si="15"/>
        <v>8.9006853187139949</v>
      </c>
      <c r="AZ62">
        <v>2.0428436862218118E-2</v>
      </c>
    </row>
    <row r="63" spans="3:52">
      <c r="C63" s="1">
        <v>24126</v>
      </c>
      <c r="D63">
        <v>15.042999999999999</v>
      </c>
      <c r="E63">
        <v>29.3</v>
      </c>
      <c r="F63">
        <v>7.4</v>
      </c>
      <c r="G63">
        <v>4.4000000000000004</v>
      </c>
      <c r="H63" s="3">
        <f>F63/G63*PI() - PI()/2</f>
        <v>3.7127913178788461</v>
      </c>
      <c r="I63" s="3">
        <f>SQRT(C63)</f>
        <v>155.32546475063256</v>
      </c>
      <c r="J63" s="3">
        <f>H63-PI()/4</f>
        <v>2.9273931544813978</v>
      </c>
      <c r="AC63" s="1">
        <v>8697</v>
      </c>
      <c r="AD63">
        <v>63.8</v>
      </c>
      <c r="AE63">
        <v>127.1</v>
      </c>
      <c r="AF63">
        <f t="shared" si="17"/>
        <v>2.2906324127910645E-4</v>
      </c>
      <c r="AG63">
        <f t="shared" si="18"/>
        <v>1.654752855000265E-2</v>
      </c>
      <c r="AH63">
        <f t="shared" si="19"/>
        <v>7.7096978251039278E-4</v>
      </c>
      <c r="AJ63">
        <f t="shared" si="16"/>
        <v>1.9456015449993072</v>
      </c>
      <c r="AK63">
        <f t="shared" si="4"/>
        <v>3.4274694344735654</v>
      </c>
      <c r="AL63">
        <f t="shared" si="5"/>
        <v>3.5703706704277276</v>
      </c>
      <c r="AM63">
        <f t="shared" si="6"/>
        <v>0.9305789474810483</v>
      </c>
      <c r="AN63">
        <f t="shared" si="7"/>
        <v>-0.36609127619360754</v>
      </c>
      <c r="AP63">
        <f t="shared" si="8"/>
        <v>-1.2547666593810098</v>
      </c>
      <c r="AQ63">
        <f t="shared" si="9"/>
        <v>3.1895308988558746</v>
      </c>
      <c r="AR63">
        <f t="shared" si="10"/>
        <v>-1.307081555221113</v>
      </c>
      <c r="AS63">
        <f t="shared" si="11"/>
        <v>3.3225117806038393</v>
      </c>
      <c r="AT63">
        <f t="shared" si="12"/>
        <v>-3.0730041198934313E-2</v>
      </c>
      <c r="AU63">
        <f t="shared" si="13"/>
        <v>9.070733417589766</v>
      </c>
      <c r="AV63">
        <f t="shared" si="14"/>
        <v>0.29971373096147913</v>
      </c>
      <c r="AX63" s="1"/>
      <c r="AY63">
        <f t="shared" si="15"/>
        <v>9.070733417589766</v>
      </c>
      <c r="AZ63">
        <v>1.654752855000265E-2</v>
      </c>
    </row>
    <row r="64" spans="3:52">
      <c r="C64" s="1">
        <v>28599</v>
      </c>
      <c r="D64">
        <v>8.7639999999999993</v>
      </c>
      <c r="E64">
        <v>22.7</v>
      </c>
      <c r="F64">
        <v>6.5</v>
      </c>
      <c r="G64">
        <v>3.6</v>
      </c>
      <c r="H64" s="3">
        <f>F64/G64*PI() - PI()/2</f>
        <v>4.1015237421866741</v>
      </c>
      <c r="I64" s="3">
        <f>SQRT(C64)</f>
        <v>169.11238866505315</v>
      </c>
      <c r="J64" s="3">
        <f>H64-PI()/4</f>
        <v>3.3161255787892259</v>
      </c>
      <c r="AC64" s="1">
        <v>10309</v>
      </c>
      <c r="AD64">
        <v>53.3</v>
      </c>
      <c r="AE64">
        <v>101.4</v>
      </c>
      <c r="AF64">
        <f t="shared" si="17"/>
        <v>1.8454156798818937E-4</v>
      </c>
      <c r="AG64">
        <f t="shared" si="18"/>
        <v>1.33312828714668E-2</v>
      </c>
      <c r="AH64">
        <f t="shared" si="19"/>
        <v>7.0813135025708362E-4</v>
      </c>
      <c r="AJ64">
        <f t="shared" si="16"/>
        <v>2.1182510835813617</v>
      </c>
      <c r="AK64">
        <f t="shared" si="4"/>
        <v>4.0981690104554112</v>
      </c>
      <c r="AL64">
        <f t="shared" si="5"/>
        <v>4.2184107479306814</v>
      </c>
      <c r="AM64">
        <f t="shared" si="6"/>
        <v>0.85385212530778309</v>
      </c>
      <c r="AN64">
        <f t="shared" si="7"/>
        <v>-0.52051565596760097</v>
      </c>
      <c r="AP64">
        <f t="shared" si="8"/>
        <v>-2.1331611307432925</v>
      </c>
      <c r="AQ64">
        <f t="shared" si="9"/>
        <v>3.4992303194478471</v>
      </c>
      <c r="AR64">
        <f t="shared" si="10"/>
        <v>-2.195748837599917</v>
      </c>
      <c r="AS64">
        <f t="shared" si="11"/>
        <v>3.6018989825418073</v>
      </c>
      <c r="AT64">
        <f t="shared" si="12"/>
        <v>-2.1613182756409242E-2</v>
      </c>
      <c r="AU64">
        <f t="shared" si="13"/>
        <v>9.2407725790963848</v>
      </c>
      <c r="AV64">
        <f t="shared" si="14"/>
        <v>0.24756875103028725</v>
      </c>
      <c r="AX64" s="1"/>
      <c r="AY64">
        <f t="shared" si="15"/>
        <v>9.2407725790963848</v>
      </c>
      <c r="AZ64">
        <v>1.33312828714668E-2</v>
      </c>
    </row>
    <row r="65" spans="15:52">
      <c r="O65">
        <f>0.0209^2/((1.5*10^(-3)*PI())^2*4*10^(-7))/10^6</f>
        <v>49.175673585343951</v>
      </c>
      <c r="AC65" s="1">
        <v>12220</v>
      </c>
      <c r="AD65">
        <v>43.643000000000001</v>
      </c>
      <c r="AE65">
        <v>79</v>
      </c>
      <c r="AF65">
        <f t="shared" si="17"/>
        <v>1.481294087015265E-4</v>
      </c>
      <c r="AG65">
        <f t="shared" si="18"/>
        <v>1.0700868484598274E-2</v>
      </c>
      <c r="AH65">
        <f t="shared" si="19"/>
        <v>6.5040891990708432E-4</v>
      </c>
      <c r="AJ65">
        <f t="shared" si="16"/>
        <v>2.3062414337956589</v>
      </c>
      <c r="AK65">
        <f t="shared" si="4"/>
        <v>4.9684976500759799</v>
      </c>
      <c r="AL65">
        <f t="shared" si="5"/>
        <v>5.0681326836232827</v>
      </c>
      <c r="AM65">
        <f t="shared" si="6"/>
        <v>0.74153219688874539</v>
      </c>
      <c r="AN65">
        <f t="shared" si="7"/>
        <v>-0.67091728326027722</v>
      </c>
      <c r="AP65">
        <f t="shared" si="8"/>
        <v>-3.3334509452740479</v>
      </c>
      <c r="AQ65">
        <f t="shared" si="9"/>
        <v>3.6843009776974105</v>
      </c>
      <c r="AR65">
        <f t="shared" si="10"/>
        <v>-3.4002978112991511</v>
      </c>
      <c r="AS65">
        <f t="shared" si="11"/>
        <v>3.7581835630108258</v>
      </c>
      <c r="AT65">
        <f t="shared" si="12"/>
        <v>-1.6768087930797346E-2</v>
      </c>
      <c r="AU65">
        <f t="shared" si="13"/>
        <v>9.410829232725586</v>
      </c>
      <c r="AV65">
        <f t="shared" si="14"/>
        <v>0.20290559034212446</v>
      </c>
      <c r="AX65" s="1"/>
      <c r="AY65">
        <f t="shared" si="15"/>
        <v>9.410829232725586</v>
      </c>
      <c r="AZ65">
        <v>1.0700868484598274E-2</v>
      </c>
    </row>
    <row r="66" spans="15:52">
      <c r="AC66" s="1">
        <v>14485</v>
      </c>
      <c r="AD66">
        <v>35.57</v>
      </c>
      <c r="AE66">
        <v>61.7</v>
      </c>
      <c r="AF66">
        <f t="shared" si="17"/>
        <v>1.197520065981997E-4</v>
      </c>
      <c r="AG66">
        <f t="shared" si="18"/>
        <v>8.6508849566539463E-3</v>
      </c>
      <c r="AH66">
        <f t="shared" si="19"/>
        <v>5.9739673110359198E-4</v>
      </c>
      <c r="AJ66">
        <f t="shared" si="16"/>
        <v>2.5108942213811538</v>
      </c>
      <c r="AK66">
        <f t="shared" si="4"/>
        <v>6.1173713566558234</v>
      </c>
      <c r="AL66">
        <f t="shared" si="5"/>
        <v>6.1985669565822317</v>
      </c>
      <c r="AM66">
        <f t="shared" si="6"/>
        <v>0.58970896663903416</v>
      </c>
      <c r="AN66">
        <f t="shared" si="7"/>
        <v>-0.80761583359015598</v>
      </c>
      <c r="AP66">
        <f t="shared" si="8"/>
        <v>-4.9404859675861363</v>
      </c>
      <c r="AQ66">
        <f t="shared" si="9"/>
        <v>3.6074687412807322</v>
      </c>
      <c r="AR66">
        <f t="shared" si="10"/>
        <v>-5.0060608197045555</v>
      </c>
      <c r="AS66">
        <f t="shared" si="11"/>
        <v>3.6553505146089709</v>
      </c>
      <c r="AT66">
        <f t="shared" si="12"/>
        <v>-1.3929890341537163E-2</v>
      </c>
      <c r="AU66">
        <f t="shared" si="13"/>
        <v>9.580868910203451</v>
      </c>
      <c r="AV66">
        <f t="shared" si="14"/>
        <v>0.16435578989620736</v>
      </c>
      <c r="AX66" s="1"/>
      <c r="AY66">
        <f t="shared" si="15"/>
        <v>9.580868910203451</v>
      </c>
      <c r="AZ66">
        <v>8.6508849566539463E-3</v>
      </c>
    </row>
    <row r="67" spans="15:52">
      <c r="AC67" s="1">
        <v>17170</v>
      </c>
      <c r="AD67">
        <v>28.236999999999998</v>
      </c>
      <c r="AE67">
        <v>47.8</v>
      </c>
      <c r="AF67">
        <f t="shared" si="17"/>
        <v>9.8591403172031952E-5</v>
      </c>
      <c r="AG67">
        <f t="shared" si="18"/>
        <v>7.1222429651475877E-3</v>
      </c>
      <c r="AH67">
        <f t="shared" si="19"/>
        <v>5.4870250645961435E-4</v>
      </c>
      <c r="AJ67">
        <f t="shared" si="16"/>
        <v>2.7337217933966249</v>
      </c>
      <c r="AK67">
        <f t="shared" si="4"/>
        <v>7.6625410874885285</v>
      </c>
      <c r="AL67">
        <f t="shared" si="5"/>
        <v>7.7275180955756992</v>
      </c>
      <c r="AM67">
        <f t="shared" si="6"/>
        <v>0.39665574751341531</v>
      </c>
      <c r="AN67">
        <f t="shared" si="7"/>
        <v>-0.91796743840104356</v>
      </c>
      <c r="AP67">
        <f t="shared" si="8"/>
        <v>-7.0339632137245909</v>
      </c>
      <c r="AQ67">
        <f t="shared" si="9"/>
        <v>3.0393909629100206</v>
      </c>
      <c r="AR67">
        <f t="shared" si="10"/>
        <v>-7.0936099913933353</v>
      </c>
      <c r="AS67">
        <f t="shared" si="11"/>
        <v>3.0651644666240223</v>
      </c>
      <c r="AT67">
        <f t="shared" si="12"/>
        <v>-1.2255336659430698E-2</v>
      </c>
      <c r="AU67">
        <f t="shared" si="13"/>
        <v>9.7509189538915209</v>
      </c>
      <c r="AV67">
        <f t="shared" si="14"/>
        <v>0.13117687678552226</v>
      </c>
      <c r="AX67" s="1"/>
      <c r="AY67">
        <f t="shared" si="15"/>
        <v>9.7509189538915209</v>
      </c>
      <c r="AZ67">
        <v>7.1222429651475877E-3</v>
      </c>
    </row>
    <row r="68" spans="15:52">
      <c r="AC68" s="1">
        <v>20353</v>
      </c>
      <c r="AD68">
        <v>21.463999999999999</v>
      </c>
      <c r="AE68">
        <v>37.1</v>
      </c>
      <c r="AF68">
        <f t="shared" si="17"/>
        <v>8.4924855649262763E-5</v>
      </c>
      <c r="AG68">
        <f t="shared" si="18"/>
        <v>6.1349715721027414E-3</v>
      </c>
      <c r="AH68">
        <f t="shared" si="19"/>
        <v>5.0397370239390964E-4</v>
      </c>
      <c r="AJ68">
        <f t="shared" si="16"/>
        <v>2.9763457753348979</v>
      </c>
      <c r="AK68">
        <f t="shared" si="4"/>
        <v>9.7825127235035669</v>
      </c>
      <c r="AL68">
        <f t="shared" si="5"/>
        <v>9.8334915053356884</v>
      </c>
      <c r="AM68">
        <f t="shared" si="6"/>
        <v>0.16449585122467469</v>
      </c>
      <c r="AN68">
        <f t="shared" si="7"/>
        <v>-0.98637777495737888</v>
      </c>
      <c r="AP68">
        <f t="shared" si="8"/>
        <v>-9.6492531337016967</v>
      </c>
      <c r="AQ68">
        <f t="shared" si="9"/>
        <v>1.6091827575689299</v>
      </c>
      <c r="AR68">
        <f t="shared" si="10"/>
        <v>-9.6995374710953026</v>
      </c>
      <c r="AS68">
        <f t="shared" si="11"/>
        <v>1.6175685556808017</v>
      </c>
      <c r="AT68">
        <f t="shared" si="12"/>
        <v>-1.1405366468730613E-2</v>
      </c>
      <c r="AU68">
        <f t="shared" si="13"/>
        <v>9.9209836001528799</v>
      </c>
      <c r="AV68">
        <f t="shared" si="14"/>
        <v>0.10287031936852649</v>
      </c>
      <c r="AX68" s="1"/>
      <c r="AY68">
        <f t="shared" si="15"/>
        <v>9.9209836001528799</v>
      </c>
      <c r="AZ68">
        <v>6.1349715721027414E-3</v>
      </c>
    </row>
    <row r="69" spans="15:52">
      <c r="AC69" s="1">
        <v>24126</v>
      </c>
      <c r="AD69">
        <v>15.042999999999999</v>
      </c>
      <c r="AE69">
        <v>29.3</v>
      </c>
      <c r="AF69">
        <f t="shared" si="17"/>
        <v>8.073239591945076E-5</v>
      </c>
      <c r="AG69">
        <f t="shared" si="18"/>
        <v>5.8321082812211227E-3</v>
      </c>
      <c r="AH69">
        <f t="shared" si="19"/>
        <v>4.6289173864962584E-4</v>
      </c>
      <c r="AJ69">
        <f t="shared" si="16"/>
        <v>3.2404985329310163</v>
      </c>
      <c r="AK69">
        <f t="shared" si="4"/>
        <v>12.7536549732803</v>
      </c>
      <c r="AL69">
        <f t="shared" si="5"/>
        <v>12.792799348753865</v>
      </c>
      <c r="AM69">
        <f t="shared" si="6"/>
        <v>-9.8744702495946732E-2</v>
      </c>
      <c r="AN69">
        <f t="shared" si="7"/>
        <v>-0.99511279950013054</v>
      </c>
      <c r="AP69">
        <f t="shared" si="8"/>
        <v>-12.691325304319722</v>
      </c>
      <c r="AQ69">
        <f t="shared" si="9"/>
        <v>-1.2593558660725146</v>
      </c>
      <c r="AR69">
        <f t="shared" si="10"/>
        <v>-12.730278373381905</v>
      </c>
      <c r="AS69">
        <f t="shared" si="11"/>
        <v>-1.2632211657830414</v>
      </c>
      <c r="AT69">
        <f t="shared" si="12"/>
        <v>-1.1305251028477525E-2</v>
      </c>
      <c r="AU69">
        <f t="shared" si="13"/>
        <v>10.091045376125329</v>
      </c>
      <c r="AV69">
        <f t="shared" si="14"/>
        <v>7.9056755911306342E-2</v>
      </c>
      <c r="AX69" s="1"/>
      <c r="AY69">
        <f t="shared" si="15"/>
        <v>10.091045376125329</v>
      </c>
      <c r="AZ69">
        <v>5.8321082812211227E-3</v>
      </c>
    </row>
    <row r="70" spans="15:52">
      <c r="AC70" s="1">
        <v>28599</v>
      </c>
      <c r="AD70">
        <v>8.7639999999999993</v>
      </c>
      <c r="AE70">
        <v>22.7</v>
      </c>
      <c r="AF70">
        <f t="shared" si="17"/>
        <v>9.056755438669416E-5</v>
      </c>
      <c r="AG70">
        <f t="shared" si="18"/>
        <v>6.5426001288947854E-3</v>
      </c>
      <c r="AH70">
        <f t="shared" si="19"/>
        <v>4.2515438994469883E-4</v>
      </c>
      <c r="AJ70">
        <f t="shared" si="16"/>
        <v>3.5281300992684321</v>
      </c>
      <c r="AK70">
        <f t="shared" si="4"/>
        <v>17.015429519440872</v>
      </c>
      <c r="AL70">
        <f t="shared" si="5"/>
        <v>17.044789283856218</v>
      </c>
      <c r="AM70">
        <f t="shared" si="6"/>
        <v>-0.37698359456959235</v>
      </c>
      <c r="AN70">
        <f t="shared" si="7"/>
        <v>-0.92621993577410611</v>
      </c>
      <c r="AP70">
        <f t="shared" si="8"/>
        <v>-15.760030036665354</v>
      </c>
      <c r="AQ70">
        <f>AK70*AM70</f>
        <v>-6.4145377833843709</v>
      </c>
      <c r="AR70">
        <f t="shared" si="10"/>
        <v>-15.787223635776478</v>
      </c>
      <c r="AS70">
        <f t="shared" si="11"/>
        <v>-6.4256059329093853</v>
      </c>
      <c r="AT70">
        <f t="shared" si="12"/>
        <v>-1.2146143227415631E-2</v>
      </c>
      <c r="AU70">
        <f t="shared" si="13"/>
        <v>10.261127031161688</v>
      </c>
      <c r="AV70">
        <f t="shared" si="14"/>
        <v>5.9398582445093683E-2</v>
      </c>
      <c r="AX70" s="1"/>
      <c r="AY70">
        <f t="shared" si="15"/>
        <v>10.261127031161688</v>
      </c>
      <c r="AZ70">
        <v>6.5426001288947854E-3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Прамский</dc:creator>
  <cp:lastModifiedBy>Илья Прамский</cp:lastModifiedBy>
  <dcterms:created xsi:type="dcterms:W3CDTF">2015-06-05T18:17:20Z</dcterms:created>
  <dcterms:modified xsi:type="dcterms:W3CDTF">2023-11-20T16:30:50Z</dcterms:modified>
</cp:coreProperties>
</file>