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dc593ddb4862a74c/Рабочий стол/тех/4.3.1/"/>
    </mc:Choice>
  </mc:AlternateContent>
  <xr:revisionPtr revIDLastSave="3" documentId="11_F25DC773A252ABDACC1048B6D9DE47CE5ADE58FA" xr6:coauthVersionLast="47" xr6:coauthVersionMax="47" xr10:uidLastSave="{297B7D63-2204-4B49-B980-44EA5EC2335A}"/>
  <bookViews>
    <workbookView minimized="1" xWindow="13932" yWindow="2928" windowWidth="9108" windowHeight="656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E42" i="1"/>
  <c r="E43" i="1"/>
  <c r="E44" i="1"/>
  <c r="E45" i="1"/>
  <c r="E41" i="1"/>
  <c r="E46" i="1"/>
  <c r="E47" i="1"/>
  <c r="E48" i="1"/>
  <c r="E49" i="1"/>
  <c r="E50" i="1"/>
  <c r="D42" i="1"/>
  <c r="D43" i="1"/>
  <c r="D44" i="1"/>
  <c r="D45" i="1"/>
  <c r="D46" i="1"/>
  <c r="D47" i="1"/>
  <c r="D48" i="1"/>
  <c r="D49" i="1"/>
  <c r="D50" i="1"/>
  <c r="D41" i="1"/>
  <c r="D35" i="1"/>
  <c r="F8" i="1"/>
  <c r="F9" i="1"/>
  <c r="F10" i="1"/>
  <c r="F11" i="1"/>
  <c r="F29" i="1"/>
  <c r="G4" i="1"/>
  <c r="E8" i="1"/>
  <c r="E9" i="1"/>
  <c r="E10" i="1"/>
  <c r="E11" i="1"/>
  <c r="E7" i="1"/>
  <c r="F24" i="1" l="1"/>
  <c r="H7" i="1"/>
  <c r="G11" i="1"/>
  <c r="G9" i="1"/>
  <c r="G10" i="1"/>
  <c r="G8" i="1"/>
  <c r="F28" i="1" l="1"/>
  <c r="H11" i="1"/>
  <c r="F27" i="1"/>
  <c r="H10" i="1"/>
  <c r="F26" i="1"/>
  <c r="H9" i="1"/>
  <c r="F25" i="1"/>
  <c r="H8" i="1"/>
</calcChain>
</file>

<file path=xl/sharedStrings.xml><?xml version="1.0" encoding="utf-8"?>
<sst xmlns="http://schemas.openxmlformats.org/spreadsheetml/2006/main" count="19" uniqueCount="18">
  <si>
    <t>n</t>
  </si>
  <si>
    <t>x,см</t>
  </si>
  <si>
    <t>z,см</t>
  </si>
  <si>
    <t>L,см</t>
  </si>
  <si>
    <t>lambda A</t>
  </si>
  <si>
    <t>lambda см</t>
  </si>
  <si>
    <t>sigma x</t>
  </si>
  <si>
    <t>sigma z</t>
  </si>
  <si>
    <t>sigma xi</t>
  </si>
  <si>
    <t>отн</t>
  </si>
  <si>
    <t>m</t>
  </si>
  <si>
    <t>b,mkm</t>
  </si>
  <si>
    <t>sigma_b</t>
  </si>
  <si>
    <t>X_m, mm</t>
  </si>
  <si>
    <t>2xi_n,мкм</t>
  </si>
  <si>
    <t>F2, мм</t>
  </si>
  <si>
    <t>Lambda, мм</t>
  </si>
  <si>
    <t>sigma X_m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</si>
</sst>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el-GR" sz="1400" b="0" i="0" u="none" strike="noStrike" baseline="0">
                <a:effectLst/>
              </a:rPr>
              <a:t> </a:t>
            </a:r>
            <a:r>
              <a:rPr lang="en-US" sz="1400" b="0" i="0" u="none" strike="noStrike" baseline="0">
                <a:effectLst/>
              </a:rPr>
              <a:t>2</a:t>
            </a:r>
            <a:r>
              <a:rPr lang="el-GR" sz="1400" b="0" i="0" u="none" strike="noStrike" baseline="0">
                <a:effectLst/>
              </a:rPr>
              <a:t>ξ</a:t>
            </a:r>
            <a:r>
              <a:rPr lang="en-US" sz="1400" b="0" i="0" u="none" strike="noStrike" baseline="0">
                <a:effectLst/>
              </a:rPr>
              <a:t>n </a:t>
            </a:r>
            <a:r>
              <a:rPr lang="ru-RU" sz="1400" b="0" i="0" u="none" strike="noStrike" baseline="0">
                <a:effectLst/>
              </a:rPr>
              <a:t>от </a:t>
            </a:r>
            <a:r>
              <a:rPr lang="en-US" sz="1400" b="0" i="0" u="none" strike="noStrike" baseline="0">
                <a:effectLst/>
              </a:rPr>
              <a:t>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Sheet1!$C$7:$C$11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Sheet1!$F$7:$F$11</c:f>
              <c:numCache>
                <c:formatCode>General</c:formatCode>
                <c:ptCount val="5"/>
                <c:pt idx="0">
                  <c:v>349.75191207483039</c:v>
                </c:pt>
                <c:pt idx="1">
                  <c:v>362.02762325546377</c:v>
                </c:pt>
                <c:pt idx="2">
                  <c:v>349.75191207483039</c:v>
                </c:pt>
                <c:pt idx="3">
                  <c:v>338.64583269250437</c:v>
                </c:pt>
                <c:pt idx="4">
                  <c:v>352.86087910109899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8-49A5-AB44-91C7841BAAA8}"/>
            </c:ext>
          </c:extLst>
        </c:ser>
        <c:ser>
          <c:idx val="1"/>
          <c:order val="1"/>
          <c:tx>
            <c:v>Измеренная при помощи микрометрического винта ширина щели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Sheet1!$C$18:$C$19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Sheet1!$D$18:$D$19</c:f>
              <c:numCache>
                <c:formatCode>General</c:formatCode>
                <c:ptCount val="2"/>
                <c:pt idx="0">
                  <c:v>3.6499999999999998E-2</c:v>
                </c:pt>
                <c:pt idx="1">
                  <c:v>3.6499999999999998E-2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D8-49A5-AB44-91C7841B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66960"/>
        <c:axId val="1295765296"/>
      </c:scatterChart>
      <c:valAx>
        <c:axId val="129576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n</a:t>
                </a:r>
                <a:endParaRPr lang="ru-RU" sz="13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765296"/>
        <c:crosses val="autoZero"/>
        <c:crossBetween val="midCat"/>
      </c:valAx>
      <c:valAx>
        <c:axId val="1295765296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300" b="0" i="0" u="none" strike="noStrike" baseline="0">
                    <a:effectLst/>
                  </a:rPr>
                  <a:t> </a:t>
                </a:r>
                <a:r>
                  <a:rPr lang="en-US" sz="1300" b="0" i="0" u="none" strike="noStrike" baseline="0">
                    <a:effectLst/>
                  </a:rPr>
                  <a:t>2</a:t>
                </a:r>
                <a:r>
                  <a:rPr lang="el-GR" sz="1300" b="0" i="0" u="none" strike="noStrike" baseline="0">
                    <a:effectLst/>
                  </a:rPr>
                  <a:t>ξ</a:t>
                </a:r>
                <a:r>
                  <a:rPr lang="en-US" sz="1300" b="0" i="0" u="none" strike="noStrike" baseline="0">
                    <a:effectLst/>
                  </a:rPr>
                  <a:t>n,</a:t>
                </a:r>
                <a:r>
                  <a:rPr lang="ru-RU" sz="1300" b="0" i="0" u="none" strike="noStrike" baseline="0">
                    <a:effectLst/>
                  </a:rPr>
                  <a:t> см</a:t>
                </a:r>
                <a:r>
                  <a:rPr lang="el-GR" sz="1300" b="0" i="0" u="none" strike="noStrike" baseline="0">
                    <a:effectLst/>
                  </a:rPr>
                  <a:t> </a:t>
                </a:r>
                <a:r>
                  <a:rPr lang="ru-RU" sz="1300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76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415801411003089"/>
          <c:y val="0.31719554846442088"/>
          <c:w val="0.2584198588996911"/>
          <c:h val="0.2268771727978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aseline="0"/>
              <a:t>График зависимости </a:t>
            </a:r>
            <a:r>
              <a:rPr lang="en-US" sz="1600" baseline="0"/>
              <a:t>Xm </a:t>
            </a:r>
            <a:r>
              <a:rPr lang="ru-RU" sz="1600" baseline="0"/>
              <a:t>от </a:t>
            </a:r>
            <a:r>
              <a:rPr lang="en-US" sz="1600" baseline="0"/>
              <a:t>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70324911815287561"/>
                  <c:y val="-4.477339425734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7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Sheet1!$B$41:$B$50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Sheet1!$C$41:$C$50</c:f>
              <c:numCache>
                <c:formatCode>General</c:formatCode>
                <c:ptCount val="10"/>
                <c:pt idx="0">
                  <c:v>-1.56</c:v>
                </c:pt>
                <c:pt idx="1">
                  <c:v>-1.28</c:v>
                </c:pt>
                <c:pt idx="2">
                  <c:v>-0.96</c:v>
                </c:pt>
                <c:pt idx="3">
                  <c:v>-0.66</c:v>
                </c:pt>
                <c:pt idx="4">
                  <c:v>-0.32</c:v>
                </c:pt>
                <c:pt idx="5">
                  <c:v>0.32</c:v>
                </c:pt>
                <c:pt idx="6">
                  <c:v>0.66</c:v>
                </c:pt>
                <c:pt idx="7">
                  <c:v>0.96</c:v>
                </c:pt>
                <c:pt idx="8">
                  <c:v>1.28</c:v>
                </c:pt>
                <c:pt idx="9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3-488D-8FF3-B39399193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979727"/>
        <c:axId val="1653978479"/>
      </c:scatterChart>
      <c:valAx>
        <c:axId val="165397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m</a:t>
                </a:r>
                <a:endParaRPr lang="ru-RU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3978479"/>
        <c:crosses val="autoZero"/>
        <c:crossBetween val="midCat"/>
      </c:valAx>
      <c:valAx>
        <c:axId val="165397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Xm, </a:t>
                </a:r>
                <a:r>
                  <a:rPr lang="ru-RU" sz="1500" baseline="0"/>
                  <a:t>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397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100216</xdr:colOff>
      <xdr:row>10</xdr:row>
      <xdr:rowOff>108465</xdr:rowOff>
    </xdr:from>
    <xdr:to>
      <xdr:col>21</xdr:col>
      <xdr:colOff>549787</xdr:colOff>
      <xdr:row>30</xdr:row>
      <xdr:rowOff>7760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46E4B1-8CFE-4EE5-9E2B-0635C5BF8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212103</xdr:colOff>
      <xdr:row>37</xdr:row>
      <xdr:rowOff>117835</xdr:rowOff>
    </xdr:from>
    <xdr:to>
      <xdr:col>18</xdr:col>
      <xdr:colOff>573464</xdr:colOff>
      <xdr:row>62</xdr:row>
      <xdr:rowOff>86412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699C77F-FEFC-4F2B-BBA0-319AB474F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topLeftCell="B4" zoomScale="107" workbookViewId="0">
      <selection activeCell="G15" sqref="G15"/>
    </sheetView>
  </sheetViews>
  <sheetFormatPr defaultRowHeight="14.4"/>
  <cols>
    <col min="7" max="7" width="11" bestFit="1" customWidth="1"/>
  </cols>
  <sheetData>
    <row r="1" spans="1:8">
      <c r="A1" s="2"/>
    </row>
    <row r="2" spans="1:8">
      <c r="A2" s="2"/>
      <c r="C2" t="s">
        <v>3</v>
      </c>
    </row>
    <row r="3" spans="1:8">
      <c r="A3" s="2"/>
      <c r="C3">
        <v>62</v>
      </c>
      <c r="E3" t="s">
        <v>4</v>
      </c>
      <c r="G3" t="s">
        <v>5</v>
      </c>
    </row>
    <row r="4" spans="1:8">
      <c r="A4" s="2"/>
      <c r="E4">
        <v>5461</v>
      </c>
      <c r="G4">
        <f>E4*10^(-8)</f>
        <v>5.4610000000000001E-5</v>
      </c>
    </row>
    <row r="5" spans="1:8">
      <c r="A5" s="1"/>
    </row>
    <row r="6" spans="1:8">
      <c r="B6" t="s">
        <v>10</v>
      </c>
      <c r="C6" t="s">
        <v>0</v>
      </c>
      <c r="D6" t="s">
        <v>1</v>
      </c>
      <c r="E6" t="s">
        <v>2</v>
      </c>
      <c r="F6" t="s">
        <v>14</v>
      </c>
      <c r="G6" t="s">
        <v>8</v>
      </c>
      <c r="H6" t="s">
        <v>9</v>
      </c>
    </row>
    <row r="7" spans="1:8">
      <c r="B7">
        <v>1</v>
      </c>
      <c r="C7">
        <v>2</v>
      </c>
      <c r="D7">
        <v>59.2</v>
      </c>
      <c r="E7">
        <f>$C$3-D7</f>
        <v>2.7999999999999972</v>
      </c>
      <c r="F7">
        <f>SQRT(E7*C7*$G$4)*2 * 10^4</f>
        <v>349.75191207483039</v>
      </c>
      <c r="G7">
        <f>F7/2 * ($E$15/E7)</f>
        <v>12.491139716958243</v>
      </c>
      <c r="H7">
        <f>2*G7/F7</f>
        <v>7.1428571428571508E-2</v>
      </c>
    </row>
    <row r="8" spans="1:8">
      <c r="B8">
        <v>2</v>
      </c>
      <c r="C8">
        <v>3</v>
      </c>
      <c r="D8">
        <v>60</v>
      </c>
      <c r="E8">
        <f t="shared" ref="E8:E11" si="0">$C$3-D8</f>
        <v>2</v>
      </c>
      <c r="F8">
        <f t="shared" ref="F8:F11" si="1">SQRT(E8*C8*$G$4)*2 * 10^4</f>
        <v>362.02762325546377</v>
      </c>
      <c r="G8">
        <f t="shared" ref="G8:G10" si="2">F8/2 * ($E$15/E8)</f>
        <v>18.10138116277319</v>
      </c>
      <c r="H8">
        <f t="shared" ref="H8:H11" si="3">2*G8/F8</f>
        <v>0.1</v>
      </c>
    </row>
    <row r="9" spans="1:8">
      <c r="B9">
        <v>3</v>
      </c>
      <c r="C9">
        <v>4</v>
      </c>
      <c r="D9">
        <v>60.6</v>
      </c>
      <c r="E9">
        <f t="shared" si="0"/>
        <v>1.3999999999999986</v>
      </c>
      <c r="F9">
        <f t="shared" si="1"/>
        <v>349.75191207483039</v>
      </c>
      <c r="G9">
        <f t="shared" si="2"/>
        <v>24.982279433916485</v>
      </c>
      <c r="H9">
        <f t="shared" si="3"/>
        <v>0.14285714285714302</v>
      </c>
    </row>
    <row r="10" spans="1:8">
      <c r="B10">
        <v>4</v>
      </c>
      <c r="C10">
        <v>5</v>
      </c>
      <c r="D10">
        <v>60.95</v>
      </c>
      <c r="E10">
        <f t="shared" si="0"/>
        <v>1.0499999999999972</v>
      </c>
      <c r="F10">
        <f t="shared" si="1"/>
        <v>338.64583269250437</v>
      </c>
      <c r="G10">
        <f t="shared" si="2"/>
        <v>32.251984065952882</v>
      </c>
      <c r="H10">
        <f t="shared" si="3"/>
        <v>0.19047619047619099</v>
      </c>
    </row>
    <row r="11" spans="1:8">
      <c r="B11">
        <v>5</v>
      </c>
      <c r="C11">
        <v>6</v>
      </c>
      <c r="D11">
        <v>61.05</v>
      </c>
      <c r="E11">
        <f t="shared" si="0"/>
        <v>0.95000000000000284</v>
      </c>
      <c r="F11">
        <f t="shared" si="1"/>
        <v>352.86087910109899</v>
      </c>
      <c r="G11">
        <f>F11/2 * ($E$15/E11)</f>
        <v>37.143250431694518</v>
      </c>
      <c r="H11">
        <f t="shared" si="3"/>
        <v>0.21052631578947306</v>
      </c>
    </row>
    <row r="14" spans="1:8">
      <c r="D14" t="s">
        <v>6</v>
      </c>
      <c r="E14" t="s">
        <v>7</v>
      </c>
    </row>
    <row r="15" spans="1:8">
      <c r="D15">
        <v>0.14000000000000001</v>
      </c>
      <c r="E15">
        <v>0.2</v>
      </c>
    </row>
    <row r="18" spans="3:6">
      <c r="C18">
        <v>0</v>
      </c>
      <c r="D18">
        <v>3.6499999999999998E-2</v>
      </c>
    </row>
    <row r="19" spans="3:6">
      <c r="C19">
        <v>6</v>
      </c>
      <c r="D19">
        <v>3.6499999999999998E-2</v>
      </c>
    </row>
    <row r="24" spans="3:6">
      <c r="F24">
        <f>G7*2</f>
        <v>24.982279433916485</v>
      </c>
    </row>
    <row r="25" spans="3:6">
      <c r="F25">
        <f t="shared" ref="F25:F29" si="4">G8*2</f>
        <v>36.202762325546381</v>
      </c>
    </row>
    <row r="26" spans="3:6">
      <c r="F26">
        <f t="shared" si="4"/>
        <v>49.96455886783297</v>
      </c>
    </row>
    <row r="27" spans="3:6">
      <c r="F27">
        <f t="shared" si="4"/>
        <v>64.503968131905765</v>
      </c>
    </row>
    <row r="28" spans="3:6">
      <c r="F28">
        <f t="shared" si="4"/>
        <v>74.286500863389037</v>
      </c>
    </row>
    <row r="29" spans="3:6">
      <c r="F29">
        <f t="shared" si="4"/>
        <v>0</v>
      </c>
    </row>
    <row r="34" spans="2:5">
      <c r="B34" t="s">
        <v>15</v>
      </c>
      <c r="D34" t="s">
        <v>16</v>
      </c>
    </row>
    <row r="35" spans="2:5">
      <c r="B35">
        <v>138</v>
      </c>
      <c r="D35">
        <f>E4*10^(-7)</f>
        <v>5.4609999999999999E-4</v>
      </c>
    </row>
    <row r="37" spans="2:5">
      <c r="B37" t="s">
        <v>17</v>
      </c>
    </row>
    <row r="38" spans="2:5">
      <c r="B38">
        <v>0.01</v>
      </c>
      <c r="C38">
        <v>-0.01</v>
      </c>
    </row>
    <row r="40" spans="2:5">
      <c r="B40" t="s">
        <v>10</v>
      </c>
      <c r="C40" t="s">
        <v>13</v>
      </c>
      <c r="D40" t="s">
        <v>11</v>
      </c>
      <c r="E40" t="s">
        <v>12</v>
      </c>
    </row>
    <row r="41" spans="2:5">
      <c r="B41">
        <v>-5</v>
      </c>
      <c r="C41">
        <v>-1.56</v>
      </c>
      <c r="D41" s="3">
        <f>B41*$D$35*$B$35/C41*10^3</f>
        <v>241.54423076923075</v>
      </c>
      <c r="E41" s="3">
        <f>D41*$C$38/C41</f>
        <v>1.5483604536489151</v>
      </c>
    </row>
    <row r="42" spans="2:5">
      <c r="B42">
        <v>-4</v>
      </c>
      <c r="C42">
        <v>-1.28</v>
      </c>
      <c r="D42" s="3">
        <f t="shared" ref="D42:D50" si="5">B42*$D$35*$B$35/C42*10^3</f>
        <v>235.50562499999998</v>
      </c>
      <c r="E42" s="3">
        <f t="shared" ref="E42:E45" si="6">D42*$C$38/C42</f>
        <v>1.8398876953125001</v>
      </c>
    </row>
    <row r="43" spans="2:5">
      <c r="B43">
        <v>-3</v>
      </c>
      <c r="C43">
        <v>-0.96</v>
      </c>
      <c r="D43" s="3">
        <f t="shared" si="5"/>
        <v>235.50562500000004</v>
      </c>
      <c r="E43" s="3">
        <f t="shared" si="6"/>
        <v>2.4531835937500008</v>
      </c>
    </row>
    <row r="44" spans="2:5">
      <c r="B44">
        <v>-2</v>
      </c>
      <c r="C44">
        <v>-0.66</v>
      </c>
      <c r="D44" s="3">
        <f t="shared" si="5"/>
        <v>228.36909090909089</v>
      </c>
      <c r="E44" s="3">
        <f t="shared" si="6"/>
        <v>3.4601377410468315</v>
      </c>
    </row>
    <row r="45" spans="2:5">
      <c r="B45">
        <v>-1</v>
      </c>
      <c r="C45">
        <v>-0.32</v>
      </c>
      <c r="D45" s="3">
        <f t="shared" si="5"/>
        <v>235.50562499999998</v>
      </c>
      <c r="E45" s="3">
        <f t="shared" si="6"/>
        <v>7.3595507812500003</v>
      </c>
    </row>
    <row r="46" spans="2:5">
      <c r="B46">
        <v>1</v>
      </c>
      <c r="C46">
        <v>0.32</v>
      </c>
      <c r="D46" s="3">
        <f t="shared" si="5"/>
        <v>235.50562499999998</v>
      </c>
      <c r="E46" s="3">
        <f t="shared" ref="E46:E50" si="7">D46*$B$38/C46</f>
        <v>7.3595507812500003</v>
      </c>
    </row>
    <row r="47" spans="2:5">
      <c r="B47">
        <v>2</v>
      </c>
      <c r="C47">
        <v>0.66</v>
      </c>
      <c r="D47" s="3">
        <f t="shared" si="5"/>
        <v>228.36909090909089</v>
      </c>
      <c r="E47" s="3">
        <f t="shared" si="7"/>
        <v>3.4601377410468315</v>
      </c>
    </row>
    <row r="48" spans="2:5">
      <c r="B48">
        <v>3</v>
      </c>
      <c r="C48">
        <v>0.96</v>
      </c>
      <c r="D48" s="3">
        <f t="shared" si="5"/>
        <v>235.50562500000004</v>
      </c>
      <c r="E48" s="3">
        <f t="shared" si="7"/>
        <v>2.4531835937500008</v>
      </c>
    </row>
    <row r="49" spans="2:5">
      <c r="B49">
        <v>4</v>
      </c>
      <c r="C49">
        <v>1.28</v>
      </c>
      <c r="D49" s="3">
        <f t="shared" si="5"/>
        <v>235.50562499999998</v>
      </c>
      <c r="E49" s="3">
        <f t="shared" si="7"/>
        <v>1.8398876953125001</v>
      </c>
    </row>
    <row r="50" spans="2:5">
      <c r="B50">
        <v>5</v>
      </c>
      <c r="C50">
        <v>1.56</v>
      </c>
      <c r="D50" s="3">
        <f t="shared" si="5"/>
        <v>241.54423076923075</v>
      </c>
      <c r="E50" s="3">
        <f t="shared" si="7"/>
        <v>1.5483604536489151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Прамский</dc:creator>
  <cp:lastModifiedBy>Илья Прамский</cp:lastModifiedBy>
  <dcterms:created xsi:type="dcterms:W3CDTF">2015-06-05T18:17:20Z</dcterms:created>
  <dcterms:modified xsi:type="dcterms:W3CDTF">2024-03-01T14:05:48Z</dcterms:modified>
</cp:coreProperties>
</file>