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тех/4.3.2/"/>
    </mc:Choice>
  </mc:AlternateContent>
  <xr:revisionPtr revIDLastSave="1" documentId="11_F25DC773A252ABDACC1048B6D9DE47CE5ADE58FA" xr6:coauthVersionLast="47" xr6:coauthVersionMax="47" xr10:uidLastSave="{9309DF5A-B319-4097-9A3E-131A989BC989}"/>
  <bookViews>
    <workbookView xWindow="4896" yWindow="36" windowWidth="9108" windowHeight="65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W8" i="1"/>
  <c r="S9" i="1"/>
  <c r="V16" i="1"/>
  <c r="Y6" i="1"/>
  <c r="U18" i="1"/>
  <c r="U17" i="1"/>
  <c r="U16" i="1"/>
  <c r="U15" i="1"/>
  <c r="X6" i="1"/>
  <c r="Y8" i="1"/>
  <c r="Z6" i="1"/>
  <c r="AA6" i="1"/>
  <c r="AA8" i="1" s="1"/>
  <c r="V17" i="1" s="1"/>
  <c r="AB6" i="1"/>
  <c r="AC6" i="1"/>
  <c r="AC8" i="1" s="1"/>
  <c r="V18" i="1" s="1"/>
  <c r="W6" i="1"/>
  <c r="V15" i="1" s="1"/>
  <c r="D55" i="1"/>
  <c r="D56" i="1"/>
  <c r="E40" i="1"/>
  <c r="E44" i="1"/>
  <c r="D44" i="1"/>
  <c r="D54" i="1" s="1"/>
  <c r="E54" i="1" s="1"/>
  <c r="F54" i="1" s="1"/>
  <c r="D45" i="1"/>
  <c r="E45" i="1" s="1"/>
  <c r="E55" i="1" s="1"/>
  <c r="F55" i="1" s="1"/>
  <c r="D46" i="1"/>
  <c r="E46" i="1" s="1"/>
  <c r="E56" i="1" s="1"/>
  <c r="F56" i="1" s="1"/>
  <c r="D47" i="1"/>
  <c r="E47" i="1" s="1"/>
  <c r="D48" i="1"/>
  <c r="E48" i="1" s="1"/>
  <c r="D43" i="1"/>
  <c r="E43" i="1" s="1"/>
  <c r="D40" i="1"/>
  <c r="B4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E53" i="1" l="1"/>
  <c r="F53" i="1" s="1"/>
  <c r="E49" i="1"/>
  <c r="D53" i="1"/>
  <c r="D57" i="1"/>
  <c r="E57" i="1" s="1"/>
  <c r="F57" i="1" s="1"/>
  <c r="D58" i="1"/>
  <c r="E58" i="1" s="1"/>
  <c r="F58" i="1" s="1"/>
  <c r="F59" i="1" l="1"/>
  <c r="G59" i="1" s="1"/>
  <c r="H59" i="1" s="1"/>
</calcChain>
</file>

<file path=xl/sharedStrings.xml><?xml version="1.0" encoding="utf-8"?>
<sst xmlns="http://schemas.openxmlformats.org/spreadsheetml/2006/main" count="18" uniqueCount="16">
  <si>
    <t>F</t>
  </si>
  <si>
    <t>lambda</t>
  </si>
  <si>
    <t>LAMBDA</t>
  </si>
  <si>
    <t>V</t>
  </si>
  <si>
    <t>LAMBDA, мкм</t>
  </si>
  <si>
    <t>sigma lambda</t>
  </si>
  <si>
    <t>sigmaV</t>
  </si>
  <si>
    <t>cреднее-&gt;</t>
  </si>
  <si>
    <t>sigmav^2</t>
  </si>
  <si>
    <t>сумма-&gt;</t>
  </si>
  <si>
    <t>v,кГц</t>
  </si>
  <si>
    <t>x0</t>
  </si>
  <si>
    <t>xn</t>
  </si>
  <si>
    <t>m</t>
  </si>
  <si>
    <t>dx</t>
  </si>
  <si>
    <t>1/v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</si>
</sst>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4600</c:v>
                </c:pt>
                <c:pt idx="1">
                  <c:v>4500</c:v>
                </c:pt>
                <c:pt idx="2">
                  <c:v>4388</c:v>
                </c:pt>
                <c:pt idx="3">
                  <c:v>4248</c:v>
                </c:pt>
                <c:pt idx="4">
                  <c:v>4120</c:v>
                </c:pt>
                <c:pt idx="5">
                  <c:v>4004</c:v>
                </c:pt>
                <c:pt idx="6">
                  <c:v>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6-4D80-8BDF-81EE82A6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51023"/>
        <c:axId val="301350607"/>
      </c:scatterChart>
      <c:valAx>
        <c:axId val="3013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350607"/>
        <c:crosses val="autoZero"/>
        <c:crossBetween val="midCat"/>
      </c:valAx>
      <c:valAx>
        <c:axId val="3013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35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Sheet1!$U$15:$U$18</c:f>
              <c:numCache>
                <c:formatCode>General</c:formatCode>
                <c:ptCount val="4"/>
                <c:pt idx="0">
                  <c:v>1.0638297872340427E-6</c:v>
                </c:pt>
                <c:pt idx="1">
                  <c:v>1.0256410256410257E-6</c:v>
                </c:pt>
                <c:pt idx="2">
                  <c:v>9.9009900990099017E-7</c:v>
                </c:pt>
                <c:pt idx="3">
                  <c:v>9.5877277085330771E-7</c:v>
                </c:pt>
              </c:numCache>
            </c:numRef>
          </c:xVal>
          <c:yVal>
            <c:numRef>
              <c:f>Sheet1!$V$15:$V$18</c:f>
              <c:numCache>
                <c:formatCode>General</c:formatCode>
                <c:ptCount val="4"/>
                <c:pt idx="0">
                  <c:v>1.459866220735786E-3</c:v>
                </c:pt>
                <c:pt idx="1">
                  <c:v>1.3996655518394652E-3</c:v>
                </c:pt>
                <c:pt idx="2">
                  <c:v>1.3711180124223604E-3</c:v>
                </c:pt>
                <c:pt idx="3">
                  <c:v>1.301449275362319E-3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B-499A-8EAE-59ADC40E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71887"/>
        <c:axId val="788871055"/>
      </c:scatterChart>
      <c:valAx>
        <c:axId val="78887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871055"/>
        <c:crosses val="autoZero"/>
        <c:crossBetween val="midCat"/>
      </c:valAx>
      <c:valAx>
        <c:axId val="7888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87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DF675B-0786-4ADB-95B4-E4E0F33DE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396240</xdr:colOff>
      <xdr:row>11</xdr:row>
      <xdr:rowOff>57150</xdr:rowOff>
    </xdr:from>
    <xdr:to>
      <xdr:col>30</xdr:col>
      <xdr:colOff>91440</xdr:colOff>
      <xdr:row>26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5BF7B6-0F89-48C5-9E41-B38DF0EA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59"/>
  <sheetViews>
    <sheetView tabSelected="1" topLeftCell="S1" workbookViewId="0">
      <selection activeCell="AC6" sqref="AC6"/>
    </sheetView>
  </sheetViews>
  <sheetFormatPr defaultRowHeight="14.4" x14ac:dyDescent="0.3"/>
  <cols>
    <col min="4" max="4" width="12" bestFit="1" customWidth="1"/>
    <col min="5" max="5" width="11" bestFit="1" customWidth="1"/>
    <col min="19" max="19" width="12" bestFit="1" customWidth="1"/>
    <col min="21" max="21" width="12" bestFit="1" customWidth="1"/>
  </cols>
  <sheetData>
    <row r="3" spans="2:29" x14ac:dyDescent="0.3">
      <c r="V3" t="s">
        <v>10</v>
      </c>
      <c r="W3">
        <v>940</v>
      </c>
      <c r="Y3">
        <v>975</v>
      </c>
      <c r="AA3">
        <v>1010</v>
      </c>
      <c r="AC3">
        <v>1043</v>
      </c>
    </row>
    <row r="4" spans="2:29" x14ac:dyDescent="0.3">
      <c r="B4">
        <v>-3</v>
      </c>
      <c r="C4">
        <v>1150</v>
      </c>
      <c r="D4">
        <f>C4*4</f>
        <v>4600</v>
      </c>
      <c r="V4" t="s">
        <v>11</v>
      </c>
      <c r="W4">
        <v>-1</v>
      </c>
      <c r="Y4">
        <v>-1</v>
      </c>
      <c r="AA4">
        <v>-1</v>
      </c>
      <c r="AC4">
        <v>-1</v>
      </c>
    </row>
    <row r="5" spans="2:29" x14ac:dyDescent="0.3">
      <c r="B5">
        <v>-2</v>
      </c>
      <c r="C5">
        <v>1125</v>
      </c>
      <c r="D5">
        <f t="shared" ref="D5:D35" si="0">C5*4</f>
        <v>4500</v>
      </c>
      <c r="V5" t="s">
        <v>12</v>
      </c>
      <c r="W5">
        <v>7.73</v>
      </c>
      <c r="Y5">
        <v>7.37</v>
      </c>
      <c r="AA5">
        <v>7.83</v>
      </c>
      <c r="AC5">
        <v>7.98</v>
      </c>
    </row>
    <row r="6" spans="2:29" x14ac:dyDescent="0.3">
      <c r="B6">
        <v>-1</v>
      </c>
      <c r="C6">
        <v>1097</v>
      </c>
      <c r="D6">
        <f t="shared" si="0"/>
        <v>4388</v>
      </c>
      <c r="V6" t="s">
        <v>14</v>
      </c>
      <c r="W6">
        <f>(W5-W4)*$S$9*25</f>
        <v>9.4891304347826094E-3</v>
      </c>
      <c r="X6">
        <f t="shared" ref="X6:AC6" si="1">(X5-X4)*$S$9*25</f>
        <v>0</v>
      </c>
      <c r="Y6">
        <f>(Y5-Y4)*$S$9*25</f>
        <v>9.0978260869565234E-3</v>
      </c>
      <c r="Z6">
        <f t="shared" si="1"/>
        <v>0</v>
      </c>
      <c r="AA6">
        <f t="shared" si="1"/>
        <v>9.5978260869565221E-3</v>
      </c>
      <c r="AB6">
        <f t="shared" si="1"/>
        <v>0</v>
      </c>
      <c r="AC6">
        <f t="shared" si="1"/>
        <v>9.7608695652173921E-3</v>
      </c>
    </row>
    <row r="7" spans="2:29" x14ac:dyDescent="0.3">
      <c r="B7">
        <v>0</v>
      </c>
      <c r="C7">
        <v>1062</v>
      </c>
      <c r="D7">
        <f t="shared" si="0"/>
        <v>4248</v>
      </c>
      <c r="V7" t="s">
        <v>13</v>
      </c>
      <c r="W7">
        <v>13</v>
      </c>
      <c r="Y7">
        <v>13</v>
      </c>
      <c r="AA7">
        <v>14</v>
      </c>
      <c r="AC7">
        <v>15</v>
      </c>
    </row>
    <row r="8" spans="2:29" x14ac:dyDescent="0.3">
      <c r="B8">
        <v>1</v>
      </c>
      <c r="C8">
        <v>1030</v>
      </c>
      <c r="D8">
        <f t="shared" si="0"/>
        <v>4120</v>
      </c>
      <c r="V8" t="s">
        <v>2</v>
      </c>
      <c r="W8">
        <f>W6/W7*2</f>
        <v>1.459866220735786E-3</v>
      </c>
      <c r="Y8">
        <f t="shared" ref="X8:AC8" si="2">Y6/Y7*2</f>
        <v>1.3996655518394652E-3</v>
      </c>
      <c r="AA8">
        <f t="shared" si="2"/>
        <v>1.3711180124223604E-3</v>
      </c>
      <c r="AC8">
        <f t="shared" si="2"/>
        <v>1.301449275362319E-3</v>
      </c>
    </row>
    <row r="9" spans="2:29" x14ac:dyDescent="0.3">
      <c r="B9">
        <v>2</v>
      </c>
      <c r="C9">
        <v>1001</v>
      </c>
      <c r="D9">
        <f t="shared" si="0"/>
        <v>4004</v>
      </c>
      <c r="S9">
        <f>10^(-3)/23</f>
        <v>4.347826086956522E-5</v>
      </c>
    </row>
    <row r="10" spans="2:29" x14ac:dyDescent="0.3">
      <c r="B10">
        <v>3</v>
      </c>
      <c r="C10">
        <v>967</v>
      </c>
      <c r="D10">
        <f t="shared" si="0"/>
        <v>3868</v>
      </c>
      <c r="S10">
        <f>SQRT(2)*S9</f>
        <v>6.1487546190134573E-5</v>
      </c>
    </row>
    <row r="11" spans="2:29" x14ac:dyDescent="0.3">
      <c r="B11">
        <v>-3</v>
      </c>
      <c r="C11">
        <v>1163</v>
      </c>
      <c r="D11">
        <f t="shared" si="0"/>
        <v>4652</v>
      </c>
      <c r="S11">
        <f>S10/13*2</f>
        <v>9.4596224907899345E-6</v>
      </c>
    </row>
    <row r="12" spans="2:29" x14ac:dyDescent="0.3">
      <c r="B12">
        <v>-2</v>
      </c>
      <c r="C12">
        <v>1129</v>
      </c>
      <c r="D12">
        <f t="shared" si="0"/>
        <v>4516</v>
      </c>
    </row>
    <row r="13" spans="2:29" x14ac:dyDescent="0.3">
      <c r="B13">
        <v>-1</v>
      </c>
      <c r="C13">
        <v>1098</v>
      </c>
      <c r="D13">
        <f t="shared" si="0"/>
        <v>4392</v>
      </c>
    </row>
    <row r="14" spans="2:29" x14ac:dyDescent="0.3">
      <c r="B14">
        <v>0</v>
      </c>
      <c r="C14">
        <v>1066</v>
      </c>
      <c r="D14">
        <f t="shared" si="0"/>
        <v>4264</v>
      </c>
      <c r="U14" t="s">
        <v>15</v>
      </c>
      <c r="V14" t="s">
        <v>2</v>
      </c>
    </row>
    <row r="15" spans="2:29" x14ac:dyDescent="0.3">
      <c r="B15">
        <v>1</v>
      </c>
      <c r="C15">
        <v>1032</v>
      </c>
      <c r="D15">
        <f t="shared" si="0"/>
        <v>4128</v>
      </c>
      <c r="U15">
        <f>1/W3*10^(-3)</f>
        <v>1.0638297872340427E-6</v>
      </c>
      <c r="V15">
        <f>W8</f>
        <v>1.459866220735786E-3</v>
      </c>
    </row>
    <row r="16" spans="2:29" x14ac:dyDescent="0.3">
      <c r="B16">
        <v>2</v>
      </c>
      <c r="C16">
        <v>1002</v>
      </c>
      <c r="D16">
        <f t="shared" si="0"/>
        <v>4008</v>
      </c>
      <c r="U16">
        <f>1/Y3*10^(-3)</f>
        <v>1.0256410256410257E-6</v>
      </c>
      <c r="V16">
        <f>Y8</f>
        <v>1.3996655518394652E-3</v>
      </c>
    </row>
    <row r="17" spans="2:22" x14ac:dyDescent="0.3">
      <c r="B17">
        <v>3</v>
      </c>
      <c r="C17">
        <v>971</v>
      </c>
      <c r="D17">
        <f t="shared" si="0"/>
        <v>3884</v>
      </c>
      <c r="U17">
        <f>1/AA3*10^(-3)</f>
        <v>9.9009900990099017E-7</v>
      </c>
      <c r="V17">
        <f>AA8</f>
        <v>1.3711180124223604E-3</v>
      </c>
    </row>
    <row r="18" spans="2:22" x14ac:dyDescent="0.3">
      <c r="B18">
        <v>-3</v>
      </c>
      <c r="C18">
        <v>1161</v>
      </c>
      <c r="D18">
        <f t="shared" si="0"/>
        <v>4644</v>
      </c>
      <c r="U18">
        <f>1/AC3*10^(-3)</f>
        <v>9.5877277085330771E-7</v>
      </c>
      <c r="V18">
        <f>AC8</f>
        <v>1.301449275362319E-3</v>
      </c>
    </row>
    <row r="19" spans="2:22" x14ac:dyDescent="0.3">
      <c r="B19">
        <v>-2</v>
      </c>
      <c r="C19">
        <v>1131</v>
      </c>
      <c r="D19">
        <f t="shared" si="0"/>
        <v>4524</v>
      </c>
    </row>
    <row r="20" spans="2:22" x14ac:dyDescent="0.3">
      <c r="B20">
        <v>-1</v>
      </c>
      <c r="C20">
        <v>1100</v>
      </c>
      <c r="D20">
        <f t="shared" si="0"/>
        <v>4400</v>
      </c>
    </row>
    <row r="21" spans="2:22" x14ac:dyDescent="0.3">
      <c r="B21">
        <v>0</v>
      </c>
      <c r="C21">
        <v>1066</v>
      </c>
      <c r="D21">
        <f t="shared" si="0"/>
        <v>4264</v>
      </c>
    </row>
    <row r="22" spans="2:22" x14ac:dyDescent="0.3">
      <c r="B22">
        <v>1</v>
      </c>
      <c r="C22">
        <v>1031</v>
      </c>
      <c r="D22">
        <f t="shared" si="0"/>
        <v>4124</v>
      </c>
    </row>
    <row r="23" spans="2:22" x14ac:dyDescent="0.3">
      <c r="B23">
        <v>2</v>
      </c>
      <c r="C23">
        <v>997</v>
      </c>
      <c r="D23">
        <f t="shared" si="0"/>
        <v>3988</v>
      </c>
    </row>
    <row r="24" spans="2:22" x14ac:dyDescent="0.3">
      <c r="B24">
        <v>3</v>
      </c>
      <c r="C24">
        <v>966</v>
      </c>
      <c r="D24">
        <f t="shared" si="0"/>
        <v>3864</v>
      </c>
    </row>
    <row r="25" spans="2:22" x14ac:dyDescent="0.3">
      <c r="B25">
        <v>-2</v>
      </c>
      <c r="C25">
        <v>1140</v>
      </c>
      <c r="D25">
        <f t="shared" si="0"/>
        <v>4560</v>
      </c>
    </row>
    <row r="26" spans="2:22" x14ac:dyDescent="0.3">
      <c r="B26">
        <v>-1</v>
      </c>
      <c r="C26">
        <v>1110</v>
      </c>
      <c r="D26">
        <f t="shared" si="0"/>
        <v>4440</v>
      </c>
    </row>
    <row r="27" spans="2:22" x14ac:dyDescent="0.3">
      <c r="B27">
        <v>0</v>
      </c>
      <c r="C27">
        <v>1067</v>
      </c>
      <c r="D27">
        <f t="shared" si="0"/>
        <v>4268</v>
      </c>
    </row>
    <row r="28" spans="2:22" x14ac:dyDescent="0.3">
      <c r="B28">
        <v>1</v>
      </c>
      <c r="C28">
        <v>1023</v>
      </c>
      <c r="D28">
        <f t="shared" si="0"/>
        <v>4092</v>
      </c>
    </row>
    <row r="29" spans="2:22" x14ac:dyDescent="0.3">
      <c r="B29">
        <v>2</v>
      </c>
      <c r="C29">
        <v>987</v>
      </c>
      <c r="D29">
        <f t="shared" si="0"/>
        <v>3948</v>
      </c>
    </row>
    <row r="30" spans="2:22" x14ac:dyDescent="0.3">
      <c r="B30">
        <v>-1</v>
      </c>
      <c r="C30">
        <v>1115</v>
      </c>
      <c r="D30">
        <f t="shared" si="0"/>
        <v>4460</v>
      </c>
    </row>
    <row r="31" spans="2:22" x14ac:dyDescent="0.3">
      <c r="B31">
        <v>0</v>
      </c>
      <c r="C31">
        <v>1064</v>
      </c>
      <c r="D31">
        <f t="shared" si="0"/>
        <v>4256</v>
      </c>
    </row>
    <row r="32" spans="2:22" x14ac:dyDescent="0.3">
      <c r="B32">
        <v>1</v>
      </c>
      <c r="C32">
        <v>1014</v>
      </c>
      <c r="D32">
        <f t="shared" si="0"/>
        <v>4056</v>
      </c>
    </row>
    <row r="33" spans="1:5" x14ac:dyDescent="0.3">
      <c r="B33">
        <v>-1</v>
      </c>
      <c r="C33">
        <v>1205</v>
      </c>
      <c r="D33">
        <f t="shared" si="0"/>
        <v>4820</v>
      </c>
    </row>
    <row r="34" spans="1:5" x14ac:dyDescent="0.3">
      <c r="B34">
        <v>0</v>
      </c>
      <c r="C34">
        <v>1065</v>
      </c>
      <c r="D34">
        <f t="shared" si="0"/>
        <v>4260</v>
      </c>
    </row>
    <row r="35" spans="1:5" x14ac:dyDescent="0.3">
      <c r="B35">
        <v>1</v>
      </c>
      <c r="C35">
        <v>925</v>
      </c>
      <c r="D35">
        <f t="shared" si="0"/>
        <v>3700</v>
      </c>
    </row>
    <row r="39" spans="1:5" x14ac:dyDescent="0.3">
      <c r="B39" t="s">
        <v>0</v>
      </c>
      <c r="D39" t="s">
        <v>1</v>
      </c>
      <c r="E39" t="s">
        <v>5</v>
      </c>
    </row>
    <row r="40" spans="1:5" x14ac:dyDescent="0.3">
      <c r="B40">
        <f>28*10^(-2)</f>
        <v>0.28000000000000003</v>
      </c>
      <c r="D40">
        <f>6400*10^(-10)</f>
        <v>6.4000000000000001E-7</v>
      </c>
      <c r="E40">
        <f>200*10^(-10)</f>
        <v>2E-8</v>
      </c>
    </row>
    <row r="42" spans="1:5" x14ac:dyDescent="0.3">
      <c r="D42" t="s">
        <v>4</v>
      </c>
      <c r="E42" t="s">
        <v>3</v>
      </c>
    </row>
    <row r="43" spans="1:5" x14ac:dyDescent="0.3">
      <c r="A43">
        <v>984.36</v>
      </c>
      <c r="B43">
        <v>123</v>
      </c>
      <c r="D43">
        <f>$B$40*$D$40/(B43*10^(-6)) * 10^6</f>
        <v>1456.9105691056914</v>
      </c>
      <c r="E43">
        <f>D43*A43*10^3 *10^(-6)</f>
        <v>1434.1244878048781</v>
      </c>
    </row>
    <row r="44" spans="1:5" x14ac:dyDescent="0.3">
      <c r="A44">
        <v>1002</v>
      </c>
      <c r="B44">
        <v>128</v>
      </c>
      <c r="D44">
        <f t="shared" ref="D44:D48" si="3">$B$40*$D$40/(B44*10^(-6)) * 10^6</f>
        <v>1400.0000000000002</v>
      </c>
      <c r="E44">
        <f t="shared" ref="E44:E48" si="4">D44*A44*10^3 *10^(-6)</f>
        <v>1402.8000000000002</v>
      </c>
    </row>
    <row r="45" spans="1:5" x14ac:dyDescent="0.3">
      <c r="A45">
        <v>1006</v>
      </c>
      <c r="B45">
        <v>128.6</v>
      </c>
      <c r="D45">
        <f t="shared" si="3"/>
        <v>1393.4681181959568</v>
      </c>
      <c r="E45">
        <f t="shared" si="4"/>
        <v>1401.8289269051324</v>
      </c>
    </row>
    <row r="46" spans="1:5" x14ac:dyDescent="0.3">
      <c r="A46">
        <v>1025</v>
      </c>
      <c r="B46">
        <v>130</v>
      </c>
      <c r="D46">
        <f t="shared" si="3"/>
        <v>1378.4615384615388</v>
      </c>
      <c r="E46">
        <f t="shared" si="4"/>
        <v>1412.9230769230774</v>
      </c>
    </row>
    <row r="47" spans="1:5" x14ac:dyDescent="0.3">
      <c r="A47">
        <v>1600</v>
      </c>
      <c r="B47">
        <v>202</v>
      </c>
      <c r="D47">
        <f t="shared" si="3"/>
        <v>887.12871287128723</v>
      </c>
      <c r="E47">
        <f t="shared" si="4"/>
        <v>1419.4059405940595</v>
      </c>
    </row>
    <row r="48" spans="1:5" x14ac:dyDescent="0.3">
      <c r="A48">
        <v>4420</v>
      </c>
      <c r="B48">
        <v>560</v>
      </c>
      <c r="D48">
        <f t="shared" si="3"/>
        <v>320.00000000000006</v>
      </c>
      <c r="E48">
        <f t="shared" si="4"/>
        <v>1414.4</v>
      </c>
    </row>
    <row r="49" spans="2:8" x14ac:dyDescent="0.3">
      <c r="D49" t="s">
        <v>7</v>
      </c>
      <c r="E49">
        <f>AVERAGE(E43:E48)</f>
        <v>1414.2470720378578</v>
      </c>
    </row>
    <row r="51" spans="2:8" x14ac:dyDescent="0.3">
      <c r="B51">
        <v>2</v>
      </c>
    </row>
    <row r="52" spans="2:8" x14ac:dyDescent="0.3">
      <c r="B52">
        <v>0.9</v>
      </c>
      <c r="D52" t="s">
        <v>5</v>
      </c>
      <c r="E52" t="s">
        <v>6</v>
      </c>
      <c r="F52" t="s">
        <v>8</v>
      </c>
    </row>
    <row r="53" spans="2:8" x14ac:dyDescent="0.3">
      <c r="B53">
        <v>1.4</v>
      </c>
      <c r="D53">
        <f>D43*SQRT(($E$40/$D$40)^2+(B51/B43)^2)</f>
        <v>51.322875202344825</v>
      </c>
      <c r="E53">
        <f>E43*SQRT((D53/D43)^2+(0.1/A43)^2)</f>
        <v>50.520395507042615</v>
      </c>
      <c r="F53">
        <f>E53*E53</f>
        <v>2552.3103621880118</v>
      </c>
    </row>
    <row r="54" spans="2:8" x14ac:dyDescent="0.3">
      <c r="B54">
        <v>5</v>
      </c>
      <c r="D54">
        <f t="shared" ref="D54:D56" si="5">D44*SQRT(($E$40/$D$40)^2+(B52/B44)^2)</f>
        <v>44.84375</v>
      </c>
      <c r="E54">
        <f t="shared" ref="E54:E58" si="6">E44*SQRT((D54/D44)^2+(0.1/A44)^2)</f>
        <v>44.933655599855292</v>
      </c>
      <c r="F54">
        <f t="shared" ref="F54:F58" si="7">E54*E54</f>
        <v>2019.0334055664068</v>
      </c>
    </row>
    <row r="55" spans="2:8" x14ac:dyDescent="0.3">
      <c r="B55">
        <v>1.2</v>
      </c>
      <c r="D55">
        <f t="shared" si="5"/>
        <v>46.112589234933012</v>
      </c>
      <c r="E55">
        <f t="shared" si="6"/>
        <v>46.389474058959905</v>
      </c>
      <c r="F55">
        <f t="shared" si="7"/>
        <v>2151.9833034669141</v>
      </c>
    </row>
    <row r="56" spans="2:8" x14ac:dyDescent="0.3">
      <c r="B56">
        <v>0</v>
      </c>
      <c r="D56">
        <f t="shared" si="5"/>
        <v>68.31180918183108</v>
      </c>
      <c r="E56">
        <f t="shared" si="6"/>
        <v>70.019740098688146</v>
      </c>
      <c r="F56">
        <f t="shared" si="7"/>
        <v>4902.7640034878368</v>
      </c>
    </row>
    <row r="57" spans="2:8" x14ac:dyDescent="0.3">
      <c r="D57">
        <f>D47*SQRT(($E$40/$D$40)^2+(B55/B47)^2)</f>
        <v>28.219244444164932</v>
      </c>
      <c r="E57">
        <f t="shared" si="6"/>
        <v>45.150878262690938</v>
      </c>
      <c r="F57">
        <f t="shared" si="7"/>
        <v>2038.6018078923371</v>
      </c>
    </row>
    <row r="58" spans="2:8" x14ac:dyDescent="0.3">
      <c r="D58">
        <f>D48*SQRT(($E$40/$D$40)^2+(B56/B48)^2)</f>
        <v>10.000000000000002</v>
      </c>
      <c r="E58">
        <f t="shared" si="6"/>
        <v>44.200011583708893</v>
      </c>
      <c r="F58">
        <f t="shared" si="7"/>
        <v>1953.6410240000002</v>
      </c>
    </row>
    <row r="59" spans="2:8" x14ac:dyDescent="0.3">
      <c r="E59" t="s">
        <v>9</v>
      </c>
      <c r="F59">
        <f>SUM(F53:F58)</f>
        <v>15618.333906601507</v>
      </c>
      <c r="G59">
        <f>SQRT(F59)</f>
        <v>124.97333278184394</v>
      </c>
      <c r="H59">
        <f>G59/6</f>
        <v>20.828888796973988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2024-04-03T13:25:05Z</dcterms:modified>
</cp:coreProperties>
</file>