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rams\Desktop\тех\5.4.2\"/>
    </mc:Choice>
  </mc:AlternateContent>
  <xr:revisionPtr revIDLastSave="0" documentId="13_ncr:1_{74C97A7A-D915-4456-B724-E2E0AC648476}" xr6:coauthVersionLast="47" xr6:coauthVersionMax="47" xr10:uidLastSave="{00000000-0000-0000-0000-000000000000}"/>
  <bookViews>
    <workbookView xWindow="7248" yWindow="-36" windowWidth="9108" windowHeight="65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D32" i="1"/>
  <c r="D31" i="1"/>
  <c r="D30" i="1"/>
  <c r="D29" i="1"/>
  <c r="D28" i="1"/>
  <c r="D27" i="1"/>
  <c r="D26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B19" i="1"/>
  <c r="B20" i="1"/>
  <c r="B21" i="1"/>
  <c r="B32" i="1"/>
  <c r="B6" i="1"/>
  <c r="B7" i="1"/>
  <c r="B8" i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5" i="1"/>
  <c r="B3" i="1"/>
  <c r="B2" i="1"/>
</calcChain>
</file>

<file path=xl/sharedStrings.xml><?xml version="1.0" encoding="utf-8"?>
<sst xmlns="http://schemas.openxmlformats.org/spreadsheetml/2006/main" count="7" uniqueCount="7">
  <si>
    <t>#</t>
  </si>
  <si>
    <t>J, A</t>
  </si>
  <si>
    <t>N</t>
  </si>
  <si>
    <t>N-Nф</t>
  </si>
  <si>
    <t>p, кэВ/с</t>
  </si>
  <si>
    <t>T, кэВ</t>
  </si>
  <si>
    <t>mkFermi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</si>
</sst>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73" workbookViewId="0">
      <selection activeCell="G3" sqref="G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f>0</f>
        <v>0</v>
      </c>
      <c r="C2">
        <f>1.07</f>
        <v>1.07</v>
      </c>
      <c r="D2">
        <v>0.26</v>
      </c>
      <c r="E2">
        <v>0</v>
      </c>
      <c r="F2">
        <f>0</f>
        <v>0</v>
      </c>
      <c r="G2">
        <f>0</f>
        <v>0</v>
      </c>
    </row>
    <row r="3" spans="1:7" x14ac:dyDescent="0.3">
      <c r="A3">
        <v>2</v>
      </c>
      <c r="B3">
        <f>0.2</f>
        <v>0.2</v>
      </c>
      <c r="C3">
        <f>0.93</f>
        <v>0.93</v>
      </c>
      <c r="D3">
        <v>0.12</v>
      </c>
      <c r="E3">
        <f>49.4</f>
        <v>49.4</v>
      </c>
      <c r="F3">
        <f>2.4</f>
        <v>2.4</v>
      </c>
      <c r="G3">
        <f>996.2325</f>
        <v>996.23249999999996</v>
      </c>
    </row>
    <row r="4" spans="1:7" x14ac:dyDescent="0.3">
      <c r="A4">
        <v>3</v>
      </c>
      <c r="B4">
        <v>0.4</v>
      </c>
      <c r="C4">
        <f>0.85</f>
        <v>0.85</v>
      </c>
      <c r="D4">
        <v>0.04</v>
      </c>
      <c r="E4">
        <f>98.8</f>
        <v>98.8</v>
      </c>
      <c r="F4">
        <f>9.5</f>
        <v>9.5</v>
      </c>
      <c r="G4">
        <f>202.9283</f>
        <v>202.92830000000001</v>
      </c>
    </row>
    <row r="5" spans="1:7" x14ac:dyDescent="0.3">
      <c r="A5">
        <v>4</v>
      </c>
      <c r="B5">
        <f>B4+0.2</f>
        <v>0.60000000000000009</v>
      </c>
      <c r="C5">
        <f>0.99</f>
        <v>0.99</v>
      </c>
      <c r="D5">
        <v>0.18</v>
      </c>
      <c r="E5">
        <f>148.2</f>
        <v>148.19999999999999</v>
      </c>
      <c r="F5">
        <f>21.1</f>
        <v>21.1</v>
      </c>
      <c r="G5">
        <f>234.9028</f>
        <v>234.90280000000001</v>
      </c>
    </row>
    <row r="6" spans="1:7" x14ac:dyDescent="0.3">
      <c r="A6">
        <v>5</v>
      </c>
      <c r="B6">
        <f t="shared" ref="B6:B32" si="0">B5+0.2</f>
        <v>0.8</v>
      </c>
      <c r="C6">
        <f>1.04</f>
        <v>1.04</v>
      </c>
      <c r="D6">
        <v>0.23</v>
      </c>
      <c r="E6">
        <f>197.6</f>
        <v>197.6</v>
      </c>
      <c r="F6">
        <f>36.9</f>
        <v>36.9</v>
      </c>
      <c r="G6">
        <f>172.4891</f>
        <v>172.48910000000001</v>
      </c>
    </row>
    <row r="7" spans="1:7" x14ac:dyDescent="0.3">
      <c r="A7">
        <v>6</v>
      </c>
      <c r="B7">
        <f t="shared" si="0"/>
        <v>1</v>
      </c>
      <c r="C7">
        <f>1.28</f>
        <v>1.28</v>
      </c>
      <c r="D7">
        <v>0.47</v>
      </c>
      <c r="E7">
        <f>247</f>
        <v>247</v>
      </c>
      <c r="F7">
        <f>56.6</f>
        <v>56.6</v>
      </c>
      <c r="G7">
        <f>176.4854</f>
        <v>176.4854</v>
      </c>
    </row>
    <row r="8" spans="1:7" x14ac:dyDescent="0.3">
      <c r="A8">
        <v>7</v>
      </c>
      <c r="B8">
        <f t="shared" si="0"/>
        <v>1.2</v>
      </c>
      <c r="C8">
        <f>1.929</f>
        <v>1.929</v>
      </c>
      <c r="D8">
        <v>1.119</v>
      </c>
      <c r="E8">
        <f>296.5</f>
        <v>296.5</v>
      </c>
      <c r="F8">
        <f>79.8</f>
        <v>79.8</v>
      </c>
      <c r="G8">
        <f>207.2805</f>
        <v>207.28049999999999</v>
      </c>
    </row>
    <row r="9" spans="1:7" x14ac:dyDescent="0.3">
      <c r="A9">
        <v>8</v>
      </c>
      <c r="B9">
        <f t="shared" si="0"/>
        <v>1.4</v>
      </c>
      <c r="C9">
        <f>2.779</f>
        <v>2.7789999999999999</v>
      </c>
      <c r="D9">
        <v>1.9690000000000001</v>
      </c>
      <c r="E9">
        <f>345.9</f>
        <v>345.9</v>
      </c>
      <c r="F9">
        <f>106</f>
        <v>106</v>
      </c>
      <c r="G9">
        <f>218.1641</f>
        <v>218.16409999999999</v>
      </c>
    </row>
    <row r="10" spans="1:7" x14ac:dyDescent="0.3">
      <c r="A10">
        <v>9</v>
      </c>
      <c r="B10">
        <f t="shared" si="0"/>
        <v>1.5999999999999999</v>
      </c>
      <c r="C10">
        <f>2.929</f>
        <v>2.9289999999999998</v>
      </c>
      <c r="D10">
        <v>2.1190000000000002</v>
      </c>
      <c r="E10">
        <f>395.3</f>
        <v>395.3</v>
      </c>
      <c r="F10">
        <f>135</f>
        <v>135</v>
      </c>
      <c r="G10">
        <f>185.2389</f>
        <v>185.2389</v>
      </c>
    </row>
    <row r="11" spans="1:7" x14ac:dyDescent="0.3">
      <c r="A11">
        <v>10</v>
      </c>
      <c r="B11">
        <f t="shared" si="0"/>
        <v>1.7999999999999998</v>
      </c>
      <c r="C11">
        <f>3.689</f>
        <v>3.6890000000000001</v>
      </c>
      <c r="D11">
        <v>2.879</v>
      </c>
      <c r="E11">
        <f>444.7</f>
        <v>444.7</v>
      </c>
      <c r="F11">
        <f>166.4</f>
        <v>166.4</v>
      </c>
      <c r="G11">
        <f>180.9416</f>
        <v>180.94159999999999</v>
      </c>
    </row>
    <row r="12" spans="1:7" x14ac:dyDescent="0.3">
      <c r="A12">
        <v>11</v>
      </c>
      <c r="B12">
        <f t="shared" si="0"/>
        <v>1.9999999999999998</v>
      </c>
      <c r="C12">
        <f>4.099</f>
        <v>4.0990000000000002</v>
      </c>
      <c r="D12">
        <v>3.2890000000000001</v>
      </c>
      <c r="E12">
        <f>494.1</f>
        <v>494.1</v>
      </c>
      <c r="F12">
        <f>199.8</f>
        <v>199.8</v>
      </c>
      <c r="G12">
        <f>165.1236</f>
        <v>165.12360000000001</v>
      </c>
    </row>
    <row r="13" spans="1:7" x14ac:dyDescent="0.3">
      <c r="A13">
        <v>12</v>
      </c>
      <c r="B13">
        <f t="shared" si="0"/>
        <v>2.1999999999999997</v>
      </c>
      <c r="C13">
        <f>3.959</f>
        <v>3.9590000000000001</v>
      </c>
      <c r="D13">
        <v>3.149</v>
      </c>
      <c r="E13">
        <f>543.5</f>
        <v>543.5</v>
      </c>
      <c r="F13">
        <f>235</f>
        <v>235</v>
      </c>
      <c r="G13">
        <f>140.047</f>
        <v>140.047</v>
      </c>
    </row>
    <row r="14" spans="1:7" x14ac:dyDescent="0.3">
      <c r="A14">
        <v>13</v>
      </c>
      <c r="B14">
        <f t="shared" si="0"/>
        <v>2.4</v>
      </c>
      <c r="C14">
        <f>4.289</f>
        <v>4.2889999999999997</v>
      </c>
      <c r="D14">
        <v>3.4790000000000001</v>
      </c>
      <c r="E14">
        <f>592.9</f>
        <v>592.9</v>
      </c>
      <c r="F14">
        <f>271.7</f>
        <v>271.7</v>
      </c>
      <c r="G14">
        <f>129.1894</f>
        <v>129.18940000000001</v>
      </c>
    </row>
    <row r="15" spans="1:7" x14ac:dyDescent="0.3">
      <c r="A15">
        <v>14</v>
      </c>
      <c r="B15">
        <f t="shared" si="0"/>
        <v>2.6</v>
      </c>
      <c r="C15">
        <f>4.309</f>
        <v>4.3090000000000002</v>
      </c>
      <c r="D15">
        <v>3.4990000000000001</v>
      </c>
      <c r="E15">
        <f>642.3</f>
        <v>642.29999999999995</v>
      </c>
      <c r="F15">
        <f>309.8</f>
        <v>309.8</v>
      </c>
      <c r="G15">
        <f>114.9022</f>
        <v>114.90219999999999</v>
      </c>
    </row>
    <row r="16" spans="1:7" x14ac:dyDescent="0.3">
      <c r="A16">
        <v>15</v>
      </c>
      <c r="B16">
        <f t="shared" si="0"/>
        <v>2.8000000000000003</v>
      </c>
      <c r="C16">
        <f>3.839</f>
        <v>3.839</v>
      </c>
      <c r="D16">
        <v>3.0289999999999999</v>
      </c>
      <c r="E16">
        <f>691.7</f>
        <v>691.7</v>
      </c>
      <c r="F16">
        <f>349</f>
        <v>349</v>
      </c>
      <c r="G16">
        <f>95.6613</f>
        <v>95.661299999999997</v>
      </c>
    </row>
    <row r="17" spans="1:7" x14ac:dyDescent="0.3">
      <c r="A17">
        <v>16</v>
      </c>
      <c r="B17">
        <f t="shared" si="0"/>
        <v>3.0000000000000004</v>
      </c>
      <c r="C17">
        <f>3.279</f>
        <v>3.2789999999999999</v>
      </c>
      <c r="D17">
        <v>2.4689999999999999</v>
      </c>
      <c r="E17">
        <f>741.1</f>
        <v>741.1</v>
      </c>
      <c r="F17">
        <f>389.2</f>
        <v>389.2</v>
      </c>
      <c r="G17">
        <f>77.8785</f>
        <v>77.878500000000003</v>
      </c>
    </row>
    <row r="18" spans="1:7" x14ac:dyDescent="0.3">
      <c r="A18">
        <v>17</v>
      </c>
      <c r="B18">
        <f t="shared" si="0"/>
        <v>3.2000000000000006</v>
      </c>
      <c r="C18">
        <f>2.589</f>
        <v>2.589</v>
      </c>
      <c r="D18">
        <v>1.7789999999999999</v>
      </c>
      <c r="E18">
        <v>790.5</v>
      </c>
      <c r="F18">
        <f>430.3</f>
        <v>430.3</v>
      </c>
      <c r="G18">
        <f>60.0101</f>
        <v>60.010100000000001</v>
      </c>
    </row>
    <row r="19" spans="1:7" x14ac:dyDescent="0.3">
      <c r="A19">
        <v>18</v>
      </c>
      <c r="B19">
        <f>B18+0.2</f>
        <v>3.4000000000000008</v>
      </c>
      <c r="C19">
        <f>1.729</f>
        <v>1.7290000000000001</v>
      </c>
      <c r="D19">
        <v>0.91900000000000004</v>
      </c>
      <c r="E19">
        <f>840</f>
        <v>840</v>
      </c>
      <c r="F19">
        <f>472.2</f>
        <v>472.2</v>
      </c>
      <c r="G19">
        <f>39.39</f>
        <v>39.39</v>
      </c>
    </row>
    <row r="20" spans="1:7" x14ac:dyDescent="0.3">
      <c r="A20">
        <v>19</v>
      </c>
      <c r="B20">
        <f t="shared" si="0"/>
        <v>3.600000000000001</v>
      </c>
      <c r="C20">
        <f>1.19</f>
        <v>1.19</v>
      </c>
      <c r="D20">
        <v>0.38</v>
      </c>
      <c r="E20">
        <f>889.4</f>
        <v>889.4</v>
      </c>
      <c r="F20">
        <f>514.7</f>
        <v>514.70000000000005</v>
      </c>
      <c r="G20">
        <f>23.2308</f>
        <v>23.230799999999999</v>
      </c>
    </row>
    <row r="21" spans="1:7" x14ac:dyDescent="0.3">
      <c r="A21">
        <v>20</v>
      </c>
      <c r="B21">
        <f t="shared" si="0"/>
        <v>3.8000000000000012</v>
      </c>
      <c r="C21">
        <f>1.45</f>
        <v>1.45</v>
      </c>
      <c r="D21">
        <v>0.64</v>
      </c>
      <c r="E21">
        <f>938.8</f>
        <v>938.8</v>
      </c>
      <c r="F21">
        <f>557.8</f>
        <v>557.79999999999995</v>
      </c>
      <c r="G21">
        <f>27.8038</f>
        <v>27.803799999999999</v>
      </c>
    </row>
    <row r="22" spans="1:7" x14ac:dyDescent="0.3">
      <c r="A22">
        <v>21</v>
      </c>
      <c r="B22">
        <v>3.9</v>
      </c>
      <c r="C22">
        <f>3.009</f>
        <v>3.0089999999999999</v>
      </c>
      <c r="D22">
        <v>2.1989999999999998</v>
      </c>
      <c r="E22">
        <f>963.5</f>
        <v>963.5</v>
      </c>
      <c r="F22">
        <f>579.6</f>
        <v>579.6</v>
      </c>
      <c r="G22">
        <f>49.5861</f>
        <v>49.586100000000002</v>
      </c>
    </row>
    <row r="23" spans="1:7" x14ac:dyDescent="0.3">
      <c r="A23">
        <v>22</v>
      </c>
      <c r="B23">
        <v>4</v>
      </c>
      <c r="C23">
        <f>4.309</f>
        <v>4.3090000000000002</v>
      </c>
      <c r="D23">
        <v>3.4990000000000001</v>
      </c>
      <c r="E23">
        <f>988.2</f>
        <v>988.2</v>
      </c>
      <c r="F23">
        <f>601.5</f>
        <v>601.5</v>
      </c>
      <c r="G23">
        <f>60.2145</f>
        <v>60.214500000000001</v>
      </c>
    </row>
    <row r="24" spans="1:7" x14ac:dyDescent="0.3">
      <c r="A24">
        <v>23</v>
      </c>
      <c r="B24">
        <v>4.05</v>
      </c>
      <c r="C24">
        <f>4.848</f>
        <v>4.8479999999999999</v>
      </c>
      <c r="D24">
        <v>4.0380000000000003</v>
      </c>
      <c r="E24">
        <f>1000.5</f>
        <v>1000.5</v>
      </c>
      <c r="F24">
        <f>612.5</f>
        <v>612.5</v>
      </c>
      <c r="G24">
        <f>63.4987</f>
        <v>63.498699999999999</v>
      </c>
    </row>
    <row r="25" spans="1:7" x14ac:dyDescent="0.3">
      <c r="A25">
        <v>24</v>
      </c>
      <c r="B25">
        <v>4.0999999999999996</v>
      </c>
      <c r="C25">
        <f>6.688</f>
        <v>6.6879999999999997</v>
      </c>
      <c r="D25">
        <v>5.8780000000000001</v>
      </c>
      <c r="E25">
        <f>1012.9</f>
        <v>1012.9</v>
      </c>
      <c r="F25">
        <f>623.5</f>
        <v>623.5</v>
      </c>
      <c r="G25">
        <f>75.2096</f>
        <v>75.209599999999995</v>
      </c>
    </row>
    <row r="26" spans="1:7" x14ac:dyDescent="0.3">
      <c r="A26">
        <v>25</v>
      </c>
      <c r="B26">
        <v>4.2</v>
      </c>
      <c r="C26">
        <f>5.668</f>
        <v>5.6680000000000001</v>
      </c>
      <c r="D26">
        <f>4.858</f>
        <v>4.8579999999999997</v>
      </c>
      <c r="E26">
        <f>1037.6</f>
        <v>1037.5999999999999</v>
      </c>
      <c r="F26">
        <f>645.6</f>
        <v>645.6</v>
      </c>
      <c r="G26">
        <f>65.9482</f>
        <v>65.9482</v>
      </c>
    </row>
    <row r="27" spans="1:7" x14ac:dyDescent="0.3">
      <c r="A27">
        <v>26</v>
      </c>
      <c r="B27">
        <v>4.3</v>
      </c>
      <c r="C27">
        <f>5.198</f>
        <v>5.1980000000000004</v>
      </c>
      <c r="D27">
        <f>4.388</f>
        <v>4.3879999999999999</v>
      </c>
      <c r="E27">
        <f>1062.3</f>
        <v>1062.3</v>
      </c>
      <c r="F27">
        <f>667.8</f>
        <v>667.8</v>
      </c>
      <c r="G27">
        <f>60.5044</f>
        <v>60.504399999999997</v>
      </c>
    </row>
    <row r="28" spans="1:7" x14ac:dyDescent="0.3">
      <c r="A28">
        <v>27</v>
      </c>
      <c r="B28">
        <v>4.3499999999999996</v>
      </c>
      <c r="C28">
        <f>3.599</f>
        <v>3.5990000000000002</v>
      </c>
      <c r="D28">
        <f>2.789</f>
        <v>2.7890000000000001</v>
      </c>
      <c r="E28">
        <f>1074.6</f>
        <v>1074.5999999999999</v>
      </c>
      <c r="F28">
        <f>678.9</f>
        <v>678.9</v>
      </c>
      <c r="G28">
        <f>47.4044</f>
        <v>47.404400000000003</v>
      </c>
    </row>
    <row r="29" spans="1:7" x14ac:dyDescent="0.3">
      <c r="A29">
        <v>28</v>
      </c>
      <c r="B29">
        <v>4.4000000000000004</v>
      </c>
      <c r="C29">
        <f>2.509</f>
        <v>2.5089999999999999</v>
      </c>
      <c r="D29">
        <f>1.699</f>
        <v>1.6990000000000001</v>
      </c>
      <c r="E29">
        <f>1087</f>
        <v>1087</v>
      </c>
      <c r="F29">
        <f>690.1</f>
        <v>690.1</v>
      </c>
      <c r="G29">
        <f>36.3736</f>
        <v>36.373600000000003</v>
      </c>
    </row>
    <row r="30" spans="1:7" x14ac:dyDescent="0.3">
      <c r="A30">
        <v>29</v>
      </c>
      <c r="B30">
        <v>4.5999999999999996</v>
      </c>
      <c r="C30">
        <f>0.64</f>
        <v>0.64</v>
      </c>
      <c r="D30">
        <f>-0.17</f>
        <v>-0.17</v>
      </c>
      <c r="E30">
        <f>1136.4</f>
        <v>1136.4000000000001</v>
      </c>
      <c r="F30">
        <f>735</f>
        <v>735</v>
      </c>
      <c r="G30">
        <v>0</v>
      </c>
    </row>
    <row r="31" spans="1:7" x14ac:dyDescent="0.3">
      <c r="A31">
        <v>30</v>
      </c>
      <c r="B31">
        <v>4.8</v>
      </c>
      <c r="C31">
        <f>0.45</f>
        <v>0.45</v>
      </c>
      <c r="D31">
        <f>-0.36</f>
        <v>-0.36</v>
      </c>
      <c r="E31">
        <f>1185.8</f>
        <v>1185.8</v>
      </c>
      <c r="F31">
        <f>780.2</f>
        <v>780.2</v>
      </c>
      <c r="G31">
        <v>0</v>
      </c>
    </row>
    <row r="32" spans="1:7" x14ac:dyDescent="0.3">
      <c r="A32">
        <v>31</v>
      </c>
      <c r="B32">
        <f t="shared" si="0"/>
        <v>5</v>
      </c>
      <c r="C32">
        <f>0.37</f>
        <v>0.37</v>
      </c>
      <c r="D32">
        <f>-0.44</f>
        <v>-0.44</v>
      </c>
      <c r="E32">
        <f>1235.2</f>
        <v>1235.2</v>
      </c>
      <c r="F32">
        <f>825.7</f>
        <v>825.7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Прамский Илья</dc:creator>
  <cp:lastModifiedBy>Илья Прамский</cp:lastModifiedBy>
  <dcterms:created xsi:type="dcterms:W3CDTF">2015-06-05T18:17:20Z</dcterms:created>
  <dcterms:modified xsi:type="dcterms:W3CDTF">2024-10-11T20:22:01Z</dcterms:modified>
</cp:coreProperties>
</file>