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ча 1" sheetId="1" r:id="rId4"/>
    <sheet state="visible" name="Задача 2" sheetId="2" r:id="rId5"/>
    <sheet state="visible" name="Задача 4" sheetId="3" r:id="rId6"/>
    <sheet state="visible" name="Задача 5" sheetId="4" r:id="rId7"/>
  </sheets>
  <definedNames/>
  <calcPr/>
</workbook>
</file>

<file path=xl/sharedStrings.xml><?xml version="1.0" encoding="utf-8"?>
<sst xmlns="http://schemas.openxmlformats.org/spreadsheetml/2006/main" count="38" uniqueCount="38">
  <si>
    <t>Задача 1. Аналитик собрал статистику за 36 прошедших месяцев, согласно которой вложение в акцию компании АВС позволило за месяц заработать 15% в 1 случае из 36 проанализированных месяцев, 10% - в 2 случаях, 5% - в 3 случаях, 0% в 23 случаях, потерять 5% в 6 случаях, и потерять 10% в оставшихся случаях. Определить ожидаемое значение доходности инвестиции.</t>
  </si>
  <si>
    <t>Доходность</t>
  </si>
  <si>
    <t>Вероятность</t>
  </si>
  <si>
    <t>Ожидаемая 
доходность</t>
  </si>
  <si>
    <t>Ожидаемая доходность инвестиций</t>
  </si>
  <si>
    <t>Задача 2. Инвестиционный фонд за 7 предыдущих лет заработал следующие годовые доходности: +5%; -2%; +12%; +7%; -4%; +11%; +9%. Если предположить, что в среднем фонд будет зарабатывать такую же доходность, как и по итогам прошедших 7 лет (в смысле геометрической доходности), и вложить $100 тыс. в этот фонд, то какой ожидаемый результат будет через 5 лет?</t>
  </si>
  <si>
    <t>год</t>
  </si>
  <si>
    <t>доходность</t>
  </si>
  <si>
    <t>общая</t>
  </si>
  <si>
    <t>итог</t>
  </si>
  <si>
    <t>PV=</t>
  </si>
  <si>
    <t>ставка</t>
  </si>
  <si>
    <t>n=</t>
  </si>
  <si>
    <t>FV=</t>
  </si>
  <si>
    <t>Задача 3. В инвестиционном анализе есть т.н. показатель Шарпа, который характеризует эффективность инвестиции в фонд. Он рассчитывается как отношение средней доходности к риску (волатильности). Рассчитайте этот коэффициент для условий задачи 2.</t>
  </si>
  <si>
    <t>W=</t>
  </si>
  <si>
    <t>R=</t>
  </si>
  <si>
    <t>S=</t>
  </si>
  <si>
    <t>Задача 4. Компания по страхованию автомобилей разделяет водителей по трем категориям в зависимости от опыта: категория 1 (стаж вождения более 10 лет), категория 2 (стаж более 2 лет, но меньше 10), категория 3 (стаж менее 2 лет). Для данной компании среди 100% застрахованных 30% принадлежат категории 1, 50% – категории 2, 20% – категории 3. Вероятность того, что в течение года водитель категории 1 попадет хотя бы в одно ДТП равна 1%; для водителя категории 2 - 3%, а для водителя категории 3 – 10%. Клиент компании застраховал автомобиль и попал в ДТП. Какова вероятность того, что он относится к категории 1?</t>
  </si>
  <si>
    <t>P(B/A)=P(A/B)*P(B)/P(A)</t>
  </si>
  <si>
    <t>B - 1 категория</t>
  </si>
  <si>
    <t>A - попадание в ДТП</t>
  </si>
  <si>
    <t xml:space="preserve"> </t>
  </si>
  <si>
    <t>P(B)</t>
  </si>
  <si>
    <t>P(A/B)</t>
  </si>
  <si>
    <t>P(A)</t>
  </si>
  <si>
    <t>Вероятность попадания в ДТП водителя 1 категории</t>
  </si>
  <si>
    <t>P(B/A)</t>
  </si>
  <si>
    <t>Задача 5. Аналитик собрал статистические данные между ценой акции перерабатывающей компании и ценой ресурса, который эта компания перерабатывает:</t>
  </si>
  <si>
    <t>Месяц 1 2 3 4 5 6 7 8 9 10 11 12</t>
  </si>
  <si>
    <t>Цена акции, $ 12,1 15,2 15,3 15,7 15,2 16,1 16,5 17,1 17,2 17,0 16,8 16,9</t>
  </si>
  <si>
    <t>Цена ресурса, $ 115,0 119,0 121,0 130,0 131,0 150,0 155,0 172,0 174,0 168,0 161,0 159,0</t>
  </si>
  <si>
    <t>И предположил, что цена акции зависит от цены ресурса с задержкой на 1 месяц. Определить уравнение регрессии для этого предположения и сделать на его основе прогноз цены акции на 13 месяц.</t>
  </si>
  <si>
    <t>Месяц</t>
  </si>
  <si>
    <t>Цена акции,$</t>
  </si>
  <si>
    <t>Цена ресурса,$</t>
  </si>
  <si>
    <t>r=</t>
  </si>
  <si>
    <t>a,b=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</si>
</sst>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sz val="11.0"/>
      <color rgb="FF2C2D30"/>
      <name val="Roboto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1" fillId="0" fontId="2" numFmtId="9" xfId="0" applyAlignment="1" applyBorder="1" applyFont="1" applyNumberFormat="1">
      <alignment readingOrder="0"/>
    </xf>
    <xf borderId="1" fillId="0" fontId="2" numFmtId="4" xfId="0" applyBorder="1" applyFont="1" applyNumberFormat="1"/>
    <xf borderId="1" fillId="0" fontId="2" numFmtId="10" xfId="0" applyBorder="1" applyFont="1" applyNumberFormat="1"/>
    <xf borderId="2" fillId="0" fontId="2" numFmtId="0" xfId="0" applyAlignment="1" applyBorder="1" applyFont="1">
      <alignment horizontal="right" readingOrder="0" shrinkToFit="0" wrapText="1"/>
    </xf>
    <xf borderId="3" fillId="0" fontId="3" numFmtId="0" xfId="0" applyBorder="1" applyFont="1"/>
    <xf borderId="1" fillId="0" fontId="2" numFmtId="0" xfId="0" applyAlignment="1" applyBorder="1" applyFont="1">
      <alignment horizontal="right" readingOrder="0"/>
    </xf>
    <xf borderId="1" fillId="0" fontId="2" numFmtId="0" xfId="0" applyAlignment="1" applyBorder="1" applyFont="1">
      <alignment readingOrder="0"/>
    </xf>
    <xf borderId="1" fillId="0" fontId="2" numFmtId="4" xfId="0" applyAlignment="1" applyBorder="1" applyFont="1" applyNumberFormat="1">
      <alignment readingOrder="0"/>
    </xf>
    <xf borderId="1" fillId="0" fontId="2" numFmtId="0" xfId="0" applyBorder="1" applyFont="1"/>
    <xf borderId="0" fillId="0" fontId="2" numFmtId="0" xfId="0" applyAlignment="1" applyFont="1">
      <alignment horizontal="right" readingOrder="0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" xfId="0" applyFont="1" applyNumberFormat="1"/>
    <xf borderId="0" fillId="0" fontId="2" numFmtId="0" xfId="0" applyFont="1"/>
    <xf borderId="0" fillId="0" fontId="2" numFmtId="9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  <xf borderId="0" fillId="0" fontId="2" numFmtId="9" xfId="0" applyFont="1" applyNumberFormat="1"/>
    <xf borderId="1" fillId="0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88"/>
    <col customWidth="1" min="3" max="3" width="10.13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</row>
    <row r="4">
      <c r="A4" s="3">
        <v>0.15</v>
      </c>
      <c r="B4" s="4">
        <f>1/36</f>
        <v>0.02777777778</v>
      </c>
      <c r="C4" s="5">
        <f t="shared" ref="C4:C9" si="1">A4*B4</f>
        <v>0.004166666667</v>
      </c>
    </row>
    <row r="5">
      <c r="A5" s="3">
        <v>0.1</v>
      </c>
      <c r="B5" s="4">
        <f>2/36</f>
        <v>0.05555555556</v>
      </c>
      <c r="C5" s="5">
        <f t="shared" si="1"/>
        <v>0.005555555556</v>
      </c>
    </row>
    <row r="6">
      <c r="A6" s="3">
        <v>0.05</v>
      </c>
      <c r="B6" s="4">
        <f>3/36</f>
        <v>0.08333333333</v>
      </c>
      <c r="C6" s="5">
        <f t="shared" si="1"/>
        <v>0.004166666667</v>
      </c>
    </row>
    <row r="7">
      <c r="A7" s="3">
        <v>0.0</v>
      </c>
      <c r="B7" s="4">
        <f>23/36</f>
        <v>0.6388888889</v>
      </c>
      <c r="C7" s="5">
        <f t="shared" si="1"/>
        <v>0</v>
      </c>
    </row>
    <row r="8">
      <c r="A8" s="3">
        <v>-0.05</v>
      </c>
      <c r="B8" s="4">
        <f>6/36</f>
        <v>0.1666666667</v>
      </c>
      <c r="C8" s="5">
        <f t="shared" si="1"/>
        <v>-0.008333333333</v>
      </c>
    </row>
    <row r="9">
      <c r="A9" s="3">
        <v>-0.1</v>
      </c>
      <c r="B9" s="4">
        <f>1/36</f>
        <v>0.02777777778</v>
      </c>
      <c r="C9" s="5">
        <f t="shared" si="1"/>
        <v>-0.002777777778</v>
      </c>
    </row>
    <row r="10">
      <c r="A10" s="6" t="s">
        <v>4</v>
      </c>
      <c r="B10" s="7"/>
      <c r="C10" s="5">
        <f>SUM(C4:C9)</f>
        <v>0.002777777778</v>
      </c>
    </row>
  </sheetData>
  <mergeCells count="1">
    <mergeCell ref="A10:B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</row>
    <row r="3">
      <c r="A3" s="8" t="s">
        <v>6</v>
      </c>
      <c r="B3" s="9">
        <v>1.0</v>
      </c>
      <c r="C3" s="9">
        <v>2.0</v>
      </c>
      <c r="D3" s="9">
        <v>3.0</v>
      </c>
      <c r="E3" s="9">
        <v>4.0</v>
      </c>
      <c r="F3" s="9">
        <v>5.0</v>
      </c>
      <c r="G3" s="9">
        <v>6.0</v>
      </c>
      <c r="H3" s="9">
        <v>7.0</v>
      </c>
    </row>
    <row r="4">
      <c r="A4" s="8" t="s">
        <v>7</v>
      </c>
      <c r="B4" s="3">
        <v>0.05</v>
      </c>
      <c r="C4" s="3">
        <v>-0.02</v>
      </c>
      <c r="D4" s="3">
        <v>0.12</v>
      </c>
      <c r="E4" s="3">
        <v>0.07</v>
      </c>
      <c r="F4" s="3">
        <v>-0.04</v>
      </c>
      <c r="G4" s="3">
        <v>0.11</v>
      </c>
      <c r="H4" s="3">
        <v>0.09</v>
      </c>
    </row>
    <row r="5">
      <c r="A5" s="8" t="s">
        <v>8</v>
      </c>
      <c r="B5" s="10">
        <f t="shared" ref="B5:H5" si="1">1+B4</f>
        <v>1.05</v>
      </c>
      <c r="C5" s="10">
        <f t="shared" si="1"/>
        <v>0.98</v>
      </c>
      <c r="D5" s="10">
        <f t="shared" si="1"/>
        <v>1.12</v>
      </c>
      <c r="E5" s="10">
        <f t="shared" si="1"/>
        <v>1.07</v>
      </c>
      <c r="F5" s="10">
        <f t="shared" si="1"/>
        <v>0.96</v>
      </c>
      <c r="G5" s="10">
        <f t="shared" si="1"/>
        <v>1.11</v>
      </c>
      <c r="H5" s="10">
        <f t="shared" si="1"/>
        <v>1.09</v>
      </c>
    </row>
    <row r="6">
      <c r="G6" s="8" t="s">
        <v>9</v>
      </c>
      <c r="H6" s="11">
        <f>PRODUCT(B5:H5)</f>
        <v>1.432312839</v>
      </c>
    </row>
    <row r="7">
      <c r="A7" s="12" t="s">
        <v>10</v>
      </c>
      <c r="B7" s="13">
        <v>100000.0</v>
      </c>
      <c r="G7" s="8" t="s">
        <v>11</v>
      </c>
      <c r="H7" s="5">
        <f>H6^(1/7) - 1</f>
        <v>0.05266728586</v>
      </c>
    </row>
    <row r="8">
      <c r="A8" s="12" t="s">
        <v>12</v>
      </c>
      <c r="B8" s="14">
        <v>5.0</v>
      </c>
    </row>
    <row r="9">
      <c r="A9" s="12" t="s">
        <v>13</v>
      </c>
      <c r="B9" s="15">
        <f>B7*(1+H7)^B8</f>
        <v>129257.4643</v>
      </c>
    </row>
    <row r="11">
      <c r="A11" s="1" t="s">
        <v>14</v>
      </c>
    </row>
    <row r="12">
      <c r="A12" s="12" t="s">
        <v>15</v>
      </c>
      <c r="B12" s="16">
        <f>H6</f>
        <v>1.432312839</v>
      </c>
    </row>
    <row r="13">
      <c r="A13" s="12" t="s">
        <v>16</v>
      </c>
      <c r="B13" s="16">
        <f>STDEVA(B4:H4)</f>
        <v>0.06241184259</v>
      </c>
    </row>
    <row r="14">
      <c r="A14" s="12" t="s">
        <v>17</v>
      </c>
      <c r="B14" s="16">
        <f>B12/B13</f>
        <v>22.94937595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</row>
    <row r="3">
      <c r="A3" s="14" t="s">
        <v>19</v>
      </c>
    </row>
    <row r="4">
      <c r="A4" s="14" t="s">
        <v>20</v>
      </c>
    </row>
    <row r="5">
      <c r="A5" s="14" t="s">
        <v>21</v>
      </c>
    </row>
    <row r="6">
      <c r="A6" s="14" t="s">
        <v>22</v>
      </c>
    </row>
    <row r="7">
      <c r="A7" s="14" t="s">
        <v>23</v>
      </c>
      <c r="B7" s="17">
        <v>0.3</v>
      </c>
    </row>
    <row r="8">
      <c r="A8" s="14" t="s">
        <v>24</v>
      </c>
      <c r="B8" s="17">
        <v>0.01</v>
      </c>
    </row>
    <row r="9">
      <c r="A9" s="14" t="s">
        <v>25</v>
      </c>
      <c r="B9" s="18">
        <f>30%*1%+50%*3%+20%*10%</f>
        <v>0.038</v>
      </c>
    </row>
    <row r="10">
      <c r="A10" s="14" t="s">
        <v>26</v>
      </c>
    </row>
    <row r="11">
      <c r="A11" s="14" t="s">
        <v>27</v>
      </c>
      <c r="B11" s="19">
        <f>B8*B7/B9</f>
        <v>0.07894736842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</cols>
  <sheetData>
    <row r="1">
      <c r="A1" s="1" t="s">
        <v>28</v>
      </c>
    </row>
    <row r="2">
      <c r="A2" s="1" t="s">
        <v>29</v>
      </c>
    </row>
    <row r="3">
      <c r="A3" s="1" t="s">
        <v>30</v>
      </c>
    </row>
    <row r="4">
      <c r="A4" s="1" t="s">
        <v>31</v>
      </c>
    </row>
    <row r="5">
      <c r="A5" s="1" t="s">
        <v>32</v>
      </c>
    </row>
    <row r="7">
      <c r="A7" s="9" t="s">
        <v>33</v>
      </c>
      <c r="B7" s="9">
        <v>1.0</v>
      </c>
      <c r="C7" s="9">
        <v>2.0</v>
      </c>
      <c r="D7" s="9">
        <v>3.0</v>
      </c>
      <c r="E7" s="9">
        <v>4.0</v>
      </c>
      <c r="F7" s="9">
        <v>5.0</v>
      </c>
      <c r="G7" s="9">
        <v>6.0</v>
      </c>
      <c r="H7" s="9">
        <v>7.0</v>
      </c>
      <c r="I7" s="9">
        <v>8.0</v>
      </c>
      <c r="J7" s="9">
        <v>9.0</v>
      </c>
      <c r="K7" s="9">
        <v>10.0</v>
      </c>
      <c r="L7" s="9">
        <v>11.0</v>
      </c>
      <c r="M7" s="9">
        <v>12.0</v>
      </c>
      <c r="N7" s="9">
        <v>13.0</v>
      </c>
    </row>
    <row r="8">
      <c r="A8" s="9" t="s">
        <v>34</v>
      </c>
      <c r="B8" s="9">
        <v>12.1</v>
      </c>
      <c r="C8" s="9">
        <v>15.2</v>
      </c>
      <c r="D8" s="9">
        <v>15.3</v>
      </c>
      <c r="E8" s="9">
        <v>15.7</v>
      </c>
      <c r="F8" s="9">
        <v>15.2</v>
      </c>
      <c r="G8" s="9">
        <v>16.1</v>
      </c>
      <c r="H8" s="9">
        <v>16.5</v>
      </c>
      <c r="I8" s="9">
        <v>17.1</v>
      </c>
      <c r="J8" s="9">
        <v>17.2</v>
      </c>
      <c r="K8" s="9">
        <v>17.0</v>
      </c>
      <c r="L8" s="9">
        <v>16.8</v>
      </c>
      <c r="M8" s="9">
        <v>16.9</v>
      </c>
      <c r="N8" s="20">
        <f>B12*N9+C12</f>
        <v>17.79519621</v>
      </c>
    </row>
    <row r="9">
      <c r="A9" s="9" t="s">
        <v>35</v>
      </c>
      <c r="B9" s="9">
        <v>115.0</v>
      </c>
      <c r="C9" s="9">
        <v>119.0</v>
      </c>
      <c r="D9" s="9">
        <v>121.0</v>
      </c>
      <c r="E9" s="9">
        <v>130.0</v>
      </c>
      <c r="F9" s="9">
        <v>131.0</v>
      </c>
      <c r="G9" s="9">
        <v>150.0</v>
      </c>
      <c r="H9" s="9">
        <v>155.0</v>
      </c>
      <c r="I9" s="9">
        <v>172.0</v>
      </c>
      <c r="J9" s="9">
        <v>174.0</v>
      </c>
      <c r="K9" s="9">
        <v>168.0</v>
      </c>
      <c r="L9" s="9">
        <v>161.0</v>
      </c>
      <c r="M9" s="9">
        <v>159.0</v>
      </c>
      <c r="N9" s="9">
        <v>180.0</v>
      </c>
    </row>
    <row r="11">
      <c r="A11" s="12" t="s">
        <v>36</v>
      </c>
      <c r="B11" s="16">
        <f>CORREL(B8:M8,B9:M9)</f>
        <v>0.8474507018</v>
      </c>
    </row>
    <row r="12">
      <c r="A12" s="12" t="s">
        <v>37</v>
      </c>
      <c r="B12" s="16">
        <f t="array" ref="B12:C12">LINEST(B8:M8,B9:M9)</f>
        <v>0.05541322117</v>
      </c>
      <c r="C12" s="16">
        <v>7.82081640456957</v>
      </c>
    </row>
  </sheetData>
  <drawing r:id="rId1"/>
</worksheet>
</file>