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720" windowHeight="1434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Sheet1!$A$1:$R$1</definedName>
    <definedName name="_xlnm._FilterDatabase" localSheetId="1" hidden="1">Sheet2!$A$1:$P$121</definedName>
  </definedNames>
  <calcPr calcId="145621"/>
</workbook>
</file>

<file path=xl/calcChain.xml><?xml version="1.0" encoding="utf-8"?>
<calcChain xmlns="http://schemas.openxmlformats.org/spreadsheetml/2006/main">
  <c r="P68" i="2" l="1"/>
  <c r="P78" i="2"/>
  <c r="P26" i="2"/>
  <c r="P18" i="2"/>
  <c r="P24" i="2"/>
  <c r="P88" i="2"/>
  <c r="P12" i="2"/>
  <c r="P46" i="2"/>
  <c r="P50" i="2"/>
  <c r="P106" i="2"/>
  <c r="P36" i="2"/>
  <c r="P14" i="2"/>
  <c r="P114" i="2"/>
  <c r="P82" i="2"/>
  <c r="P72" i="2"/>
  <c r="P42" i="2"/>
  <c r="P70" i="2"/>
  <c r="P4" i="2"/>
  <c r="P110" i="2"/>
  <c r="P44" i="2"/>
  <c r="P118" i="2"/>
  <c r="P30" i="2"/>
  <c r="P102" i="2"/>
  <c r="P52" i="2"/>
  <c r="P86" i="2"/>
  <c r="P48" i="2"/>
  <c r="P120" i="2"/>
  <c r="P116" i="2"/>
  <c r="P64" i="2"/>
  <c r="P98" i="2"/>
  <c r="P8" i="2"/>
  <c r="P112" i="2"/>
  <c r="P6" i="2"/>
  <c r="P62" i="2"/>
  <c r="P66" i="2"/>
  <c r="P74" i="2"/>
  <c r="P58" i="2"/>
  <c r="P10" i="2"/>
  <c r="P104" i="2"/>
  <c r="P96" i="2"/>
  <c r="P90" i="2"/>
  <c r="P84" i="2"/>
  <c r="P54" i="2"/>
  <c r="P56" i="2"/>
  <c r="P92" i="2"/>
  <c r="P22" i="2"/>
  <c r="P100" i="2"/>
  <c r="P94" i="2"/>
  <c r="P28" i="2"/>
  <c r="P38" i="2"/>
  <c r="P20" i="2"/>
  <c r="P34" i="2"/>
  <c r="P40" i="2"/>
  <c r="P76" i="2"/>
  <c r="P60" i="2"/>
  <c r="P16" i="2"/>
  <c r="P80" i="2"/>
  <c r="P108" i="2"/>
  <c r="P2" i="2"/>
  <c r="P32" i="2"/>
  <c r="N104" i="2"/>
  <c r="N10" i="2"/>
  <c r="N28" i="2"/>
  <c r="N94" i="2"/>
  <c r="N66" i="2"/>
  <c r="N100" i="2"/>
  <c r="N26" i="2"/>
  <c r="N4" i="2"/>
  <c r="N22" i="2"/>
  <c r="N112" i="2"/>
  <c r="N80" i="2"/>
  <c r="N106" i="2"/>
  <c r="N114" i="2"/>
  <c r="N118" i="2"/>
  <c r="N102" i="2"/>
  <c r="N120" i="2"/>
  <c r="N116" i="2"/>
  <c r="N68" i="2"/>
  <c r="N78" i="2"/>
  <c r="N52" i="2"/>
  <c r="N108" i="2"/>
  <c r="N88" i="2"/>
  <c r="N86" i="2"/>
  <c r="N64" i="2"/>
  <c r="N24" i="2"/>
  <c r="N42" i="2"/>
  <c r="N92" i="2"/>
  <c r="N70" i="2"/>
  <c r="N82" i="2"/>
  <c r="N72" i="2"/>
  <c r="N14" i="2"/>
  <c r="N2" i="2"/>
  <c r="N98" i="2"/>
  <c r="N18" i="2"/>
  <c r="N8" i="2"/>
  <c r="N12" i="2"/>
  <c r="N44" i="2"/>
  <c r="N46" i="2"/>
  <c r="N30" i="2"/>
  <c r="N110" i="2"/>
  <c r="N16" i="2"/>
  <c r="N32" i="2"/>
  <c r="N34" i="2"/>
  <c r="N48" i="2"/>
  <c r="N62" i="2"/>
  <c r="N6" i="2"/>
  <c r="N36" i="2"/>
  <c r="N50" i="2"/>
  <c r="N40" i="2"/>
  <c r="N58" i="2"/>
  <c r="N56" i="2"/>
  <c r="N60" i="2"/>
  <c r="N90" i="2"/>
  <c r="N54" i="2"/>
  <c r="N84" i="2"/>
  <c r="N76" i="2"/>
  <c r="N20" i="2"/>
  <c r="N38" i="2"/>
  <c r="N74" i="2"/>
  <c r="N96" i="2"/>
  <c r="D3" i="1"/>
  <c r="D4" i="1"/>
  <c r="D5" i="1"/>
  <c r="F5" i="1" s="1"/>
  <c r="E5" i="1" s="1"/>
  <c r="D6" i="1"/>
  <c r="D7" i="1"/>
  <c r="F7" i="1" s="1"/>
  <c r="E7" i="1" s="1"/>
  <c r="D8" i="1"/>
  <c r="D9" i="1"/>
  <c r="F9" i="1" s="1"/>
  <c r="E9" i="1" s="1"/>
  <c r="D10" i="1"/>
  <c r="D11" i="1"/>
  <c r="D12" i="1"/>
  <c r="D13" i="1"/>
  <c r="F13" i="1" s="1"/>
  <c r="E13" i="1" s="1"/>
  <c r="D14" i="1"/>
  <c r="D15" i="1"/>
  <c r="F15" i="1" s="1"/>
  <c r="E15" i="1" s="1"/>
  <c r="D16" i="1"/>
  <c r="F16" i="1" s="1"/>
  <c r="E16" i="1" s="1"/>
  <c r="D17" i="1"/>
  <c r="F17" i="1" s="1"/>
  <c r="E17" i="1" s="1"/>
  <c r="D18" i="1"/>
  <c r="D19" i="1"/>
  <c r="D20" i="1"/>
  <c r="F20" i="1" s="1"/>
  <c r="E20" i="1" s="1"/>
  <c r="D21" i="1"/>
  <c r="D22" i="1"/>
  <c r="D23" i="1"/>
  <c r="D24" i="1"/>
  <c r="D25" i="1"/>
  <c r="F25" i="1" s="1"/>
  <c r="E25" i="1" s="1"/>
  <c r="D26" i="1"/>
  <c r="D27" i="1"/>
  <c r="D28" i="1"/>
  <c r="D29" i="1"/>
  <c r="F29" i="1" s="1"/>
  <c r="E29" i="1" s="1"/>
  <c r="D30" i="1"/>
  <c r="D31" i="1"/>
  <c r="D32" i="1"/>
  <c r="D33" i="1"/>
  <c r="D34" i="1"/>
  <c r="D35" i="1"/>
  <c r="D36" i="1"/>
  <c r="D2" i="1"/>
  <c r="F2" i="1" s="1"/>
  <c r="E2" i="1" s="1"/>
  <c r="E6" i="1"/>
  <c r="E10" i="1"/>
  <c r="E14" i="1"/>
  <c r="E18" i="1"/>
  <c r="E26" i="1"/>
  <c r="E30" i="1"/>
  <c r="E34" i="1"/>
  <c r="E42" i="1"/>
  <c r="O15" i="1"/>
  <c r="F18" i="1"/>
  <c r="F26" i="1"/>
  <c r="F19" i="1"/>
  <c r="E19" i="1" s="1"/>
  <c r="F34" i="1"/>
  <c r="F23" i="1"/>
  <c r="E23" i="1" s="1"/>
  <c r="F28" i="1"/>
  <c r="E28" i="1" s="1"/>
  <c r="F3" i="1"/>
  <c r="E3" i="1" s="1"/>
  <c r="F10" i="1"/>
  <c r="F32" i="1"/>
  <c r="E32" i="1" s="1"/>
  <c r="F35" i="1"/>
  <c r="E35" i="1" s="1"/>
  <c r="F27" i="1"/>
  <c r="E27" i="1" s="1"/>
  <c r="F8" i="1"/>
  <c r="E8" i="1" s="1"/>
  <c r="F30" i="1"/>
  <c r="R18" i="1"/>
  <c r="Q17" i="1"/>
  <c r="Q18" i="1" s="1"/>
  <c r="F21" i="1"/>
  <c r="E21" i="1" s="1"/>
  <c r="F6" i="1"/>
  <c r="F11" i="1"/>
  <c r="E11" i="1" s="1"/>
  <c r="F14" i="1"/>
  <c r="F33" i="1"/>
  <c r="E33" i="1" s="1"/>
  <c r="F24" i="1"/>
  <c r="E24" i="1" s="1"/>
  <c r="F22" i="1"/>
  <c r="E22" i="1" s="1"/>
  <c r="F31" i="1"/>
  <c r="E31" i="1" s="1"/>
  <c r="F36" i="1"/>
  <c r="E36" i="1" s="1"/>
  <c r="F4" i="1"/>
  <c r="E4" i="1" s="1"/>
  <c r="F12" i="1"/>
  <c r="E12" i="1" s="1"/>
</calcChain>
</file>

<file path=xl/sharedStrings.xml><?xml version="1.0" encoding="utf-8"?>
<sst xmlns="http://schemas.openxmlformats.org/spreadsheetml/2006/main" count="827" uniqueCount="128">
  <si>
    <t>NLY</t>
  </si>
  <si>
    <t>AGNC</t>
  </si>
  <si>
    <t>STWD</t>
  </si>
  <si>
    <t>BXMT</t>
  </si>
  <si>
    <t>NRZ</t>
  </si>
  <si>
    <t>HASI</t>
  </si>
  <si>
    <t>PMT</t>
  </si>
  <si>
    <t>CIM</t>
  </si>
  <si>
    <t>TWO</t>
  </si>
  <si>
    <t>ARI</t>
  </si>
  <si>
    <t>BRMK</t>
  </si>
  <si>
    <t>MFA</t>
  </si>
  <si>
    <t>ABR</t>
  </si>
  <si>
    <t>NYMT</t>
  </si>
  <si>
    <t>RWT</t>
  </si>
  <si>
    <t>STAR</t>
  </si>
  <si>
    <t>USD</t>
  </si>
  <si>
    <t>LADR</t>
  </si>
  <si>
    <t>ARR</t>
  </si>
  <si>
    <t>CMO</t>
  </si>
  <si>
    <t>EFC</t>
  </si>
  <si>
    <t>TRTX</t>
  </si>
  <si>
    <t>IVR</t>
  </si>
  <si>
    <t>KREF</t>
  </si>
  <si>
    <t>RC</t>
  </si>
  <si>
    <t>CLNC</t>
  </si>
  <si>
    <t>GPMT</t>
  </si>
  <si>
    <t>DX</t>
  </si>
  <si>
    <t>ORC</t>
  </si>
  <si>
    <t>ACRE</t>
  </si>
  <si>
    <t>AJX</t>
  </si>
  <si>
    <t>ANH</t>
  </si>
  <si>
    <t>CHMI</t>
  </si>
  <si>
    <t>WMC</t>
  </si>
  <si>
    <t>EARN</t>
  </si>
  <si>
    <t>entrance</t>
  </si>
  <si>
    <t>suggested exit</t>
  </si>
  <si>
    <t>5k plan Buy Q</t>
  </si>
  <si>
    <t>5k Lim buy cost</t>
  </si>
  <si>
    <t>Exp rtrn multiplier</t>
  </si>
  <si>
    <t>ticker</t>
  </si>
  <si>
    <t>Stock/ETF</t>
  </si>
  <si>
    <t>Buy</t>
  </si>
  <si>
    <t>BOXL</t>
  </si>
  <si>
    <t>Limit</t>
  </si>
  <si>
    <t>GTD</t>
  </si>
  <si>
    <t>(08/01/2022)</t>
  </si>
  <si>
    <t>Open</t>
  </si>
  <si>
    <t>UUU</t>
  </si>
  <si>
    <t>NBRV</t>
  </si>
  <si>
    <t>CHEK</t>
  </si>
  <si>
    <t>NOVN</t>
  </si>
  <si>
    <t>CJJD</t>
  </si>
  <si>
    <t>PASO</t>
  </si>
  <si>
    <t>SNES</t>
  </si>
  <si>
    <t>GT 60</t>
  </si>
  <si>
    <t>CSCO</t>
  </si>
  <si>
    <t>(08/18/2021)</t>
  </si>
  <si>
    <t>AESE</t>
  </si>
  <si>
    <t>TUP</t>
  </si>
  <si>
    <t>(09/30/2022)</t>
  </si>
  <si>
    <t>(09/09/2022)</t>
  </si>
  <si>
    <t>BBRW</t>
  </si>
  <si>
    <t>(09/01/2021)</t>
  </si>
  <si>
    <t>BHC</t>
  </si>
  <si>
    <t>(09/02/2022)</t>
  </si>
  <si>
    <t>Option</t>
  </si>
  <si>
    <t>Buy Open</t>
  </si>
  <si>
    <t>RDY Mar 19 '21 $60 Put</t>
  </si>
  <si>
    <t>(02/02/2021)</t>
  </si>
  <si>
    <t>MYOV</t>
  </si>
  <si>
    <t>CPHI</t>
  </si>
  <si>
    <t>QUAD</t>
  </si>
  <si>
    <t>(09/14/2022)</t>
  </si>
  <si>
    <t>FE</t>
  </si>
  <si>
    <t>(08/30/2022)</t>
  </si>
  <si>
    <t>NDAQ</t>
  </si>
  <si>
    <t>STSA</t>
  </si>
  <si>
    <t>(09/30/2021)</t>
  </si>
  <si>
    <t>APA</t>
  </si>
  <si>
    <t>(08/03/2022)</t>
  </si>
  <si>
    <t>HAL</t>
  </si>
  <si>
    <t>MTB</t>
  </si>
  <si>
    <t>ETM Dec 18 '20 $3 Call</t>
  </si>
  <si>
    <t>INO</t>
  </si>
  <si>
    <t>(08/29/2022)</t>
  </si>
  <si>
    <t>ORCL</t>
  </si>
  <si>
    <t>(08/12/2021)</t>
  </si>
  <si>
    <t>(09/20/2022)</t>
  </si>
  <si>
    <t>EQR</t>
  </si>
  <si>
    <t>NCMI</t>
  </si>
  <si>
    <t>(08/22/2022)</t>
  </si>
  <si>
    <t>CRUS</t>
  </si>
  <si>
    <t>(08/19/2022)</t>
  </si>
  <si>
    <t>CRS</t>
  </si>
  <si>
    <t>SAVA</t>
  </si>
  <si>
    <t>(09/16/2022)</t>
  </si>
  <si>
    <t>ATIF</t>
  </si>
  <si>
    <t>ITRM</t>
  </si>
  <si>
    <t>(09/15/2021)</t>
  </si>
  <si>
    <t>WHG</t>
  </si>
  <si>
    <t>LMNX</t>
  </si>
  <si>
    <t>(08/02/2022)</t>
  </si>
  <si>
    <t>PBI</t>
  </si>
  <si>
    <t>CSLT</t>
  </si>
  <si>
    <t>GEVO</t>
  </si>
  <si>
    <t>SNMP</t>
  </si>
  <si>
    <t>GENE</t>
  </si>
  <si>
    <t>CBDD</t>
  </si>
  <si>
    <t>FRSX</t>
  </si>
  <si>
    <t>SACH</t>
  </si>
  <si>
    <t>EKSO</t>
  </si>
  <si>
    <t>VSTM</t>
  </si>
  <si>
    <t>BIOL</t>
  </si>
  <si>
    <t>HMHC</t>
  </si>
  <si>
    <t>date</t>
  </si>
  <si>
    <t>type</t>
  </si>
  <si>
    <t>order type</t>
  </si>
  <si>
    <t>quantity</t>
  </si>
  <si>
    <t>symbol</t>
  </si>
  <si>
    <t>price type</t>
  </si>
  <si>
    <t>term</t>
  </si>
  <si>
    <t>price</t>
  </si>
  <si>
    <t>last price</t>
  </si>
  <si>
    <t>status</t>
  </si>
  <si>
    <t xml:space="preserve">bid </t>
  </si>
  <si>
    <t>ask</t>
  </si>
  <si>
    <t>closeness to buy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</si>
</sst>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242424"/>
      <name val="Helvetica"/>
      <family val="2"/>
    </font>
    <font>
      <sz val="11"/>
      <color rgb="FF242424"/>
      <name val="Arial"/>
      <family val="2"/>
    </font>
    <font>
      <sz val="9"/>
      <color rgb="FF242424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ECFF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BDBDB"/>
      </left>
      <right/>
      <top/>
      <bottom/>
      <diagonal/>
    </border>
    <border>
      <left style="medium">
        <color rgb="FFDBDBDB"/>
      </left>
      <right/>
      <top style="medium">
        <color rgb="FFE4E4E4"/>
      </top>
      <bottom/>
      <diagonal/>
    </border>
    <border>
      <left style="medium">
        <color rgb="FFDBDBDB"/>
      </left>
      <right/>
      <top/>
      <bottom style="medium">
        <color rgb="FFE4E4E4"/>
      </bottom>
      <diagonal/>
    </border>
    <border>
      <left/>
      <right style="medium">
        <color rgb="FFDBDBDB"/>
      </right>
      <top/>
      <bottom/>
      <diagonal/>
    </border>
    <border>
      <left/>
      <right style="medium">
        <color rgb="FFDBDBDB"/>
      </right>
      <top/>
      <bottom style="medium">
        <color rgb="FFE4E4E4"/>
      </bottom>
      <diagonal/>
    </border>
    <border>
      <left style="medium">
        <color rgb="FFDBDBDB"/>
      </left>
      <right style="medium">
        <color rgb="FFDBDBDB"/>
      </right>
      <top/>
      <bottom/>
      <diagonal/>
    </border>
    <border>
      <left style="medium">
        <color rgb="FFDBDBDB"/>
      </left>
      <right style="medium">
        <color rgb="FFDBDBDB"/>
      </right>
      <top/>
      <bottom style="medium">
        <color rgb="FFE4E4E4"/>
      </bottom>
      <diagonal/>
    </border>
    <border>
      <left/>
      <right style="medium">
        <color rgb="FFDBDBDB"/>
      </right>
      <top style="medium">
        <color rgb="FFE4E4E4"/>
      </top>
      <bottom/>
      <diagonal/>
    </border>
    <border>
      <left style="medium">
        <color rgb="FFDBDBDB"/>
      </left>
      <right style="medium">
        <color rgb="FFDBDBDB"/>
      </right>
      <top style="medium">
        <color rgb="FFE4E4E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right" vertical="center" indent="1"/>
    </xf>
    <xf numFmtId="4" fontId="2" fillId="0" borderId="1" xfId="0" applyNumberFormat="1" applyFont="1" applyBorder="1" applyAlignment="1">
      <alignment horizontal="right" vertical="center" indent="1"/>
    </xf>
    <xf numFmtId="15" fontId="2" fillId="0" borderId="1" xfId="0" applyNumberFormat="1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3" fontId="0" fillId="0" borderId="0" xfId="0" applyNumberFormat="1"/>
    <xf numFmtId="0" fontId="0" fillId="0" borderId="2" xfId="0" applyBorder="1"/>
    <xf numFmtId="4" fontId="2" fillId="0" borderId="2" xfId="0" applyNumberFormat="1" applyFont="1" applyBorder="1" applyAlignment="1">
      <alignment horizontal="righ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right" vertical="center" indent="1"/>
    </xf>
    <xf numFmtId="2" fontId="2" fillId="0" borderId="2" xfId="1" applyNumberFormat="1" applyFont="1" applyBorder="1" applyAlignment="1">
      <alignment horizontal="left" vertical="center" indent="1"/>
    </xf>
    <xf numFmtId="2" fontId="2" fillId="0" borderId="2" xfId="0" applyNumberFormat="1" applyFont="1" applyBorder="1" applyAlignment="1">
      <alignment horizontal="left" vertical="center" indent="1"/>
    </xf>
    <xf numFmtId="2" fontId="2" fillId="0" borderId="2" xfId="1" applyNumberFormat="1" applyFont="1" applyBorder="1" applyAlignment="1">
      <alignment horizontal="right" vertical="center" indent="1"/>
    </xf>
    <xf numFmtId="1" fontId="2" fillId="0" borderId="2" xfId="0" applyNumberFormat="1" applyFont="1" applyBorder="1" applyAlignment="1">
      <alignment horizontal="right" vertical="center" indent="1"/>
    </xf>
    <xf numFmtId="1" fontId="2" fillId="0" borderId="1" xfId="0" applyNumberFormat="1" applyFont="1" applyBorder="1" applyAlignment="1">
      <alignment horizontal="right" vertical="center" indent="1"/>
    </xf>
    <xf numFmtId="0" fontId="0" fillId="2" borderId="3" xfId="0" applyFill="1" applyBorder="1"/>
    <xf numFmtId="0" fontId="5" fillId="3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left" vertical="center" wrapText="1"/>
    </xf>
    <xf numFmtId="3" fontId="4" fillId="2" borderId="4" xfId="0" applyNumberFormat="1" applyFont="1" applyFill="1" applyBorder="1" applyAlignment="1">
      <alignment vertical="center"/>
    </xf>
    <xf numFmtId="3" fontId="4" fillId="4" borderId="4" xfId="0" applyNumberFormat="1" applyFont="1" applyFill="1" applyBorder="1" applyAlignment="1">
      <alignment vertical="center"/>
    </xf>
    <xf numFmtId="0" fontId="0" fillId="2" borderId="5" xfId="0" applyFill="1" applyBorder="1"/>
    <xf numFmtId="0" fontId="5" fillId="4" borderId="5" xfId="0" applyFont="1" applyFill="1" applyBorder="1" applyAlignment="1">
      <alignment horizontal="left" vertical="center" wrapText="1"/>
    </xf>
    <xf numFmtId="14" fontId="3" fillId="3" borderId="7" xfId="0" applyNumberFormat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right" vertical="center" wrapText="1"/>
    </xf>
    <xf numFmtId="14" fontId="3" fillId="4" borderId="10" xfId="0" applyNumberFormat="1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right" vertical="center" wrapText="1"/>
    </xf>
    <xf numFmtId="14" fontId="3" fillId="4" borderId="7" xfId="0" applyNumberFormat="1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right" vertical="center" wrapText="1"/>
    </xf>
    <xf numFmtId="14" fontId="3" fillId="2" borderId="10" xfId="0" applyNumberFormat="1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right" vertical="center" wrapText="1"/>
    </xf>
    <xf numFmtId="14" fontId="3" fillId="2" borderId="7" xfId="0" applyNumberFormat="1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right" vertical="center" wrapText="1"/>
    </xf>
    <xf numFmtId="14" fontId="3" fillId="3" borderId="10" xfId="0" applyNumberFormat="1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right" vertical="center" wrapText="1"/>
    </xf>
    <xf numFmtId="14" fontId="3" fillId="2" borderId="6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C2" sqref="C2:C36"/>
    </sheetView>
  </sheetViews>
  <sheetFormatPr defaultRowHeight="14.25" x14ac:dyDescent="0.2"/>
  <cols>
    <col min="1" max="1" width="8" customWidth="1"/>
    <col min="2" max="2" width="8.125" customWidth="1"/>
    <col min="3" max="3" width="12.625" bestFit="1" customWidth="1"/>
    <col min="4" max="4" width="15.125" bestFit="1" customWidth="1"/>
    <col min="5" max="5" width="12.25" customWidth="1"/>
    <col min="6" max="6" width="15.25" customWidth="1"/>
  </cols>
  <sheetData>
    <row r="1" spans="1:15" x14ac:dyDescent="0.2">
      <c r="A1" s="7" t="s">
        <v>40</v>
      </c>
      <c r="B1" s="7" t="s">
        <v>35</v>
      </c>
      <c r="C1" s="7" t="s">
        <v>36</v>
      </c>
      <c r="D1" s="7" t="s">
        <v>39</v>
      </c>
      <c r="E1" s="7" t="s">
        <v>37</v>
      </c>
      <c r="F1" s="8" t="s">
        <v>38</v>
      </c>
      <c r="G1" s="7"/>
      <c r="H1" s="7"/>
    </row>
    <row r="2" spans="1:15" ht="15" thickBot="1" x14ac:dyDescent="0.25">
      <c r="A2" s="9" t="s">
        <v>15</v>
      </c>
      <c r="B2" s="11">
        <v>0.63</v>
      </c>
      <c r="C2" s="11">
        <v>41</v>
      </c>
      <c r="D2" s="12">
        <f>ROUND(C2/B2,2)</f>
        <v>65.08</v>
      </c>
      <c r="E2" s="14">
        <f>ROUNDUP(F2/B2,0)</f>
        <v>122</v>
      </c>
      <c r="F2" s="13">
        <f>5000/D2</f>
        <v>76.828518746158579</v>
      </c>
      <c r="G2" s="8"/>
      <c r="H2" s="10">
        <v>5000</v>
      </c>
      <c r="I2" s="1"/>
      <c r="J2" s="2"/>
      <c r="K2" s="1"/>
    </row>
    <row r="3" spans="1:15" ht="15" thickBot="1" x14ac:dyDescent="0.25">
      <c r="A3" s="9" t="s">
        <v>27</v>
      </c>
      <c r="B3" s="11">
        <v>0.38</v>
      </c>
      <c r="C3" s="11">
        <v>18.5</v>
      </c>
      <c r="D3" s="12">
        <f t="shared" ref="D3:D36" si="0">ROUND(C3/B3,2)</f>
        <v>48.68</v>
      </c>
      <c r="E3" s="14">
        <f t="shared" ref="E3:E36" si="1">ROUNDUP(F3/B3,0)</f>
        <v>271</v>
      </c>
      <c r="F3" s="13">
        <f>5000/D3</f>
        <v>102.71158586688578</v>
      </c>
      <c r="G3" s="8"/>
      <c r="H3" s="10">
        <v>5000</v>
      </c>
      <c r="I3" s="1"/>
      <c r="J3" s="2"/>
      <c r="K3" s="1"/>
    </row>
    <row r="4" spans="1:15" ht="15" thickBot="1" x14ac:dyDescent="0.25">
      <c r="A4" s="9" t="s">
        <v>13</v>
      </c>
      <c r="B4" s="11">
        <v>0.38</v>
      </c>
      <c r="C4" s="11">
        <v>15</v>
      </c>
      <c r="D4" s="12">
        <f t="shared" si="0"/>
        <v>39.47</v>
      </c>
      <c r="E4" s="14">
        <f t="shared" si="1"/>
        <v>334</v>
      </c>
      <c r="F4" s="13">
        <f>5000/D4</f>
        <v>126.67848999239929</v>
      </c>
      <c r="G4" s="8"/>
      <c r="H4" s="10">
        <v>5000</v>
      </c>
      <c r="I4" s="1"/>
      <c r="J4" s="2"/>
      <c r="K4" s="1"/>
    </row>
    <row r="5" spans="1:15" ht="15" thickBot="1" x14ac:dyDescent="0.25">
      <c r="A5" s="9" t="s">
        <v>12</v>
      </c>
      <c r="B5" s="11">
        <v>0.38</v>
      </c>
      <c r="C5" s="11">
        <v>14</v>
      </c>
      <c r="D5" s="12">
        <f t="shared" si="0"/>
        <v>36.840000000000003</v>
      </c>
      <c r="E5" s="14">
        <f t="shared" si="1"/>
        <v>358</v>
      </c>
      <c r="F5" s="13">
        <f>5000/D5</f>
        <v>135.72204125950054</v>
      </c>
      <c r="G5" s="8"/>
      <c r="H5" s="10">
        <v>5000</v>
      </c>
      <c r="I5" s="1"/>
      <c r="J5" s="2"/>
      <c r="K5" s="1"/>
    </row>
    <row r="6" spans="1:15" ht="15" thickBot="1" x14ac:dyDescent="0.25">
      <c r="A6" s="9" t="s">
        <v>16</v>
      </c>
      <c r="B6" s="11">
        <v>4.25</v>
      </c>
      <c r="C6" s="11">
        <v>85</v>
      </c>
      <c r="D6" s="12">
        <f t="shared" si="0"/>
        <v>20</v>
      </c>
      <c r="E6" s="14">
        <f t="shared" si="1"/>
        <v>59</v>
      </c>
      <c r="F6" s="13">
        <f>5000/D6</f>
        <v>250</v>
      </c>
      <c r="G6" s="8"/>
      <c r="H6" s="10">
        <v>5000</v>
      </c>
      <c r="I6" s="1"/>
      <c r="J6" s="2"/>
      <c r="K6" s="1"/>
    </row>
    <row r="7" spans="1:15" ht="15" thickBot="1" x14ac:dyDescent="0.25">
      <c r="A7" s="9" t="s">
        <v>11</v>
      </c>
      <c r="B7" s="11">
        <v>0.38</v>
      </c>
      <c r="C7" s="11">
        <v>7</v>
      </c>
      <c r="D7" s="12">
        <f t="shared" si="0"/>
        <v>18.420000000000002</v>
      </c>
      <c r="E7" s="14">
        <f t="shared" si="1"/>
        <v>715</v>
      </c>
      <c r="F7" s="13">
        <f>5000/D7</f>
        <v>271.44408251900109</v>
      </c>
      <c r="G7" s="8"/>
      <c r="H7" s="10">
        <v>5000</v>
      </c>
      <c r="I7" s="1"/>
      <c r="J7" s="2"/>
      <c r="K7" s="1"/>
    </row>
    <row r="8" spans="1:15" ht="15" thickBot="1" x14ac:dyDescent="0.25">
      <c r="A8" s="9" t="s">
        <v>19</v>
      </c>
      <c r="B8" s="11">
        <v>0.64</v>
      </c>
      <c r="C8" s="11">
        <v>8.5</v>
      </c>
      <c r="D8" s="12">
        <f t="shared" si="0"/>
        <v>13.28</v>
      </c>
      <c r="E8" s="14">
        <f t="shared" si="1"/>
        <v>589</v>
      </c>
      <c r="F8" s="13">
        <f>5000/D8</f>
        <v>376.50602409638554</v>
      </c>
      <c r="G8" s="8"/>
      <c r="H8" s="10">
        <v>5000</v>
      </c>
      <c r="I8" s="1"/>
      <c r="J8" s="2"/>
      <c r="K8" s="1"/>
    </row>
    <row r="9" spans="1:15" ht="15" thickBot="1" x14ac:dyDescent="0.25">
      <c r="A9" s="9" t="s">
        <v>7</v>
      </c>
      <c r="B9" s="11">
        <v>1.75</v>
      </c>
      <c r="C9" s="11">
        <v>20</v>
      </c>
      <c r="D9" s="12">
        <f t="shared" si="0"/>
        <v>11.43</v>
      </c>
      <c r="E9" s="14">
        <f t="shared" si="1"/>
        <v>250</v>
      </c>
      <c r="F9" s="13">
        <f>5000/D9</f>
        <v>437.44531933508313</v>
      </c>
      <c r="G9" s="8"/>
      <c r="H9" s="10">
        <v>5000</v>
      </c>
      <c r="I9" s="1"/>
      <c r="J9" s="2"/>
      <c r="K9" s="1"/>
    </row>
    <row r="10" spans="1:15" ht="15" thickBot="1" x14ac:dyDescent="0.25">
      <c r="A10" s="9" t="s">
        <v>26</v>
      </c>
      <c r="B10" s="11">
        <v>1.75</v>
      </c>
      <c r="C10" s="11">
        <v>18.5</v>
      </c>
      <c r="D10" s="12">
        <f t="shared" si="0"/>
        <v>10.57</v>
      </c>
      <c r="E10" s="14">
        <f t="shared" si="1"/>
        <v>271</v>
      </c>
      <c r="F10" s="13">
        <f>5000/D10</f>
        <v>473.03689687795645</v>
      </c>
      <c r="G10" s="8"/>
      <c r="H10" s="10">
        <v>5000</v>
      </c>
      <c r="I10" s="1"/>
      <c r="J10" s="2"/>
      <c r="K10" s="1"/>
    </row>
    <row r="11" spans="1:15" ht="15" thickBot="1" x14ac:dyDescent="0.25">
      <c r="A11" s="9" t="s">
        <v>14</v>
      </c>
      <c r="B11" s="11">
        <v>2.25</v>
      </c>
      <c r="C11" s="11">
        <v>21</v>
      </c>
      <c r="D11" s="12">
        <f t="shared" si="0"/>
        <v>9.33</v>
      </c>
      <c r="E11" s="14">
        <f t="shared" si="1"/>
        <v>239</v>
      </c>
      <c r="F11" s="13">
        <f>5000/D11</f>
        <v>535.9056806002144</v>
      </c>
      <c r="G11" s="8"/>
      <c r="H11" s="10">
        <v>5000</v>
      </c>
      <c r="I11" s="1"/>
      <c r="J11" s="2"/>
      <c r="K11" s="1"/>
    </row>
    <row r="12" spans="1:15" ht="15" thickBot="1" x14ac:dyDescent="0.25">
      <c r="A12" s="9" t="s">
        <v>0</v>
      </c>
      <c r="B12" s="11">
        <v>1</v>
      </c>
      <c r="C12" s="11">
        <v>9</v>
      </c>
      <c r="D12" s="12">
        <f t="shared" si="0"/>
        <v>9</v>
      </c>
      <c r="E12" s="14">
        <f t="shared" si="1"/>
        <v>556</v>
      </c>
      <c r="F12" s="13">
        <f>5000/D12</f>
        <v>555.55555555555554</v>
      </c>
      <c r="G12" s="8"/>
      <c r="H12" s="10">
        <v>5000</v>
      </c>
      <c r="I12" s="1"/>
      <c r="J12" s="2"/>
      <c r="K12" s="1"/>
    </row>
    <row r="13" spans="1:15" ht="15" thickBot="1" x14ac:dyDescent="0.25">
      <c r="A13" s="9" t="s">
        <v>3</v>
      </c>
      <c r="B13" s="11">
        <v>4.5</v>
      </c>
      <c r="C13" s="11">
        <v>37</v>
      </c>
      <c r="D13" s="12">
        <f t="shared" si="0"/>
        <v>8.2200000000000006</v>
      </c>
      <c r="E13" s="14">
        <f t="shared" si="1"/>
        <v>136</v>
      </c>
      <c r="F13" s="13">
        <f>5000/D13</f>
        <v>608.27250608272504</v>
      </c>
      <c r="G13" s="8"/>
      <c r="H13" s="10">
        <v>5000</v>
      </c>
      <c r="I13" s="1"/>
      <c r="J13" s="2"/>
      <c r="K13" s="1"/>
    </row>
    <row r="14" spans="1:15" ht="15" thickBot="1" x14ac:dyDescent="0.25">
      <c r="A14" s="9" t="s">
        <v>1</v>
      </c>
      <c r="B14" s="11">
        <v>2.25</v>
      </c>
      <c r="C14" s="11">
        <v>18</v>
      </c>
      <c r="D14" s="12">
        <f t="shared" si="0"/>
        <v>8</v>
      </c>
      <c r="E14" s="14">
        <f t="shared" si="1"/>
        <v>278</v>
      </c>
      <c r="F14" s="13">
        <f>5000/D14</f>
        <v>625</v>
      </c>
      <c r="G14" s="8"/>
      <c r="H14" s="10">
        <v>5000</v>
      </c>
      <c r="I14" s="1"/>
      <c r="J14" s="2"/>
      <c r="K14" s="1"/>
    </row>
    <row r="15" spans="1:15" ht="15" thickBot="1" x14ac:dyDescent="0.25">
      <c r="A15" s="9" t="s">
        <v>22</v>
      </c>
      <c r="B15" s="11">
        <v>1.5</v>
      </c>
      <c r="C15" s="11">
        <v>11.5</v>
      </c>
      <c r="D15" s="12">
        <f t="shared" si="0"/>
        <v>7.67</v>
      </c>
      <c r="E15" s="14">
        <f t="shared" si="1"/>
        <v>435</v>
      </c>
      <c r="F15" s="13">
        <f>5000/D15</f>
        <v>651.89048239895703</v>
      </c>
      <c r="G15" s="8"/>
      <c r="H15" s="10">
        <v>5000</v>
      </c>
      <c r="I15" s="1"/>
      <c r="J15" s="2"/>
      <c r="K15" s="1"/>
      <c r="O15">
        <f>70/3*2</f>
        <v>46.666666666666664</v>
      </c>
    </row>
    <row r="16" spans="1:15" ht="15" thickBot="1" x14ac:dyDescent="0.25">
      <c r="A16" s="9" t="s">
        <v>25</v>
      </c>
      <c r="B16" s="11">
        <v>2.5</v>
      </c>
      <c r="C16" s="11">
        <v>19</v>
      </c>
      <c r="D16" s="12">
        <f t="shared" si="0"/>
        <v>7.6</v>
      </c>
      <c r="E16" s="14">
        <f t="shared" si="1"/>
        <v>264</v>
      </c>
      <c r="F16" s="13">
        <f>5000/D16</f>
        <v>657.89473684210532</v>
      </c>
      <c r="G16" s="8"/>
      <c r="H16" s="10">
        <v>5000</v>
      </c>
      <c r="I16" s="1"/>
      <c r="J16" s="2"/>
      <c r="K16" s="1"/>
    </row>
    <row r="17" spans="1:18" ht="15" thickBot="1" x14ac:dyDescent="0.25">
      <c r="A17" s="9" t="s">
        <v>21</v>
      </c>
      <c r="B17" s="11">
        <v>2.25</v>
      </c>
      <c r="C17" s="11">
        <v>16.5</v>
      </c>
      <c r="D17" s="12">
        <f t="shared" si="0"/>
        <v>7.33</v>
      </c>
      <c r="E17" s="14">
        <f t="shared" si="1"/>
        <v>304</v>
      </c>
      <c r="F17" s="13">
        <f>5000/D17</f>
        <v>682.12824010914051</v>
      </c>
      <c r="G17" s="8"/>
      <c r="H17" s="10">
        <v>5000</v>
      </c>
      <c r="I17" s="1"/>
      <c r="J17" s="2"/>
      <c r="K17" s="1"/>
      <c r="Q17">
        <f>Q16/30</f>
        <v>0</v>
      </c>
    </row>
    <row r="18" spans="1:18" ht="15" thickBot="1" x14ac:dyDescent="0.25">
      <c r="A18" s="9" t="s">
        <v>33</v>
      </c>
      <c r="B18" s="11">
        <v>1.5</v>
      </c>
      <c r="C18" s="11">
        <v>11</v>
      </c>
      <c r="D18" s="12">
        <f t="shared" si="0"/>
        <v>7.33</v>
      </c>
      <c r="E18" s="14">
        <f t="shared" si="1"/>
        <v>455</v>
      </c>
      <c r="F18" s="13">
        <f>5000/D18</f>
        <v>682.12824010914051</v>
      </c>
      <c r="G18" s="8"/>
      <c r="H18" s="10">
        <v>5000</v>
      </c>
      <c r="I18" s="1"/>
      <c r="J18" s="2"/>
      <c r="K18" s="1"/>
      <c r="Q18">
        <f>Q17*0.14</f>
        <v>0</v>
      </c>
      <c r="R18">
        <f>500*12</f>
        <v>6000</v>
      </c>
    </row>
    <row r="19" spans="1:18" ht="15" thickBot="1" x14ac:dyDescent="0.25">
      <c r="A19" s="9" t="s">
        <v>31</v>
      </c>
      <c r="B19" s="11">
        <v>0.63</v>
      </c>
      <c r="C19" s="11">
        <v>4.25</v>
      </c>
      <c r="D19" s="12">
        <f t="shared" si="0"/>
        <v>6.75</v>
      </c>
      <c r="E19" s="14">
        <f t="shared" si="1"/>
        <v>1176</v>
      </c>
      <c r="F19" s="13">
        <f>5000/D19</f>
        <v>740.74074074074076</v>
      </c>
      <c r="G19" s="8"/>
      <c r="H19" s="10">
        <v>5000</v>
      </c>
      <c r="I19" s="1"/>
      <c r="J19" s="2"/>
      <c r="K19" s="1"/>
      <c r="Q19" s="6">
        <v>100000</v>
      </c>
    </row>
    <row r="20" spans="1:18" ht="15" thickBot="1" x14ac:dyDescent="0.25">
      <c r="A20" s="9" t="s">
        <v>8</v>
      </c>
      <c r="B20" s="11">
        <v>2.25</v>
      </c>
      <c r="C20" s="11">
        <v>14.5</v>
      </c>
      <c r="D20" s="12">
        <f t="shared" si="0"/>
        <v>6.44</v>
      </c>
      <c r="E20" s="14">
        <f t="shared" si="1"/>
        <v>346</v>
      </c>
      <c r="F20" s="13">
        <f>5000/D20</f>
        <v>776.3975155279503</v>
      </c>
      <c r="G20" s="8"/>
      <c r="H20" s="10">
        <v>5000</v>
      </c>
      <c r="I20" s="1"/>
      <c r="J20" s="2"/>
      <c r="K20" s="1"/>
    </row>
    <row r="21" spans="1:18" ht="15" thickBot="1" x14ac:dyDescent="0.25">
      <c r="A21" s="9" t="s">
        <v>17</v>
      </c>
      <c r="B21" s="11">
        <v>2.75</v>
      </c>
      <c r="C21" s="11">
        <v>17.5</v>
      </c>
      <c r="D21" s="12">
        <f t="shared" si="0"/>
        <v>6.36</v>
      </c>
      <c r="E21" s="14">
        <f t="shared" si="1"/>
        <v>286</v>
      </c>
      <c r="F21" s="13">
        <f>5000/D21</f>
        <v>786.1635220125786</v>
      </c>
      <c r="G21" s="8"/>
      <c r="H21" s="10">
        <v>5000</v>
      </c>
      <c r="I21" s="1"/>
      <c r="J21" s="2"/>
      <c r="K21" s="1"/>
    </row>
    <row r="22" spans="1:18" ht="15" thickBot="1" x14ac:dyDescent="0.25">
      <c r="A22" s="9" t="s">
        <v>6</v>
      </c>
      <c r="B22" s="11">
        <v>3.5</v>
      </c>
      <c r="C22" s="11">
        <v>22</v>
      </c>
      <c r="D22" s="12">
        <f t="shared" si="0"/>
        <v>6.29</v>
      </c>
      <c r="E22" s="14">
        <f t="shared" si="1"/>
        <v>228</v>
      </c>
      <c r="F22" s="13">
        <f>5000/D22</f>
        <v>794.91255961844195</v>
      </c>
      <c r="G22" s="8"/>
      <c r="H22" s="10">
        <v>5000</v>
      </c>
      <c r="I22" s="1"/>
      <c r="J22" s="2"/>
      <c r="K22" s="1"/>
    </row>
    <row r="23" spans="1:18" ht="15" thickBot="1" x14ac:dyDescent="0.25">
      <c r="A23" s="9" t="s">
        <v>29</v>
      </c>
      <c r="B23" s="11">
        <v>2.5</v>
      </c>
      <c r="C23" s="11">
        <v>15</v>
      </c>
      <c r="D23" s="12">
        <f t="shared" si="0"/>
        <v>6</v>
      </c>
      <c r="E23" s="14">
        <f t="shared" si="1"/>
        <v>334</v>
      </c>
      <c r="F23" s="13">
        <f>5000/D23</f>
        <v>833.33333333333337</v>
      </c>
      <c r="G23" s="8"/>
      <c r="H23" s="10">
        <v>5000</v>
      </c>
      <c r="I23" s="1"/>
      <c r="J23" s="2"/>
      <c r="K23" s="1"/>
    </row>
    <row r="24" spans="1:18" ht="15" thickBot="1" x14ac:dyDescent="0.25">
      <c r="A24" s="9" t="s">
        <v>5</v>
      </c>
      <c r="B24" s="11">
        <v>7.5</v>
      </c>
      <c r="C24" s="11">
        <v>43.05</v>
      </c>
      <c r="D24" s="12">
        <f t="shared" si="0"/>
        <v>5.74</v>
      </c>
      <c r="E24" s="14">
        <f t="shared" si="1"/>
        <v>117</v>
      </c>
      <c r="F24" s="13">
        <f>5000/D24</f>
        <v>871.08013937282226</v>
      </c>
      <c r="G24" s="8"/>
      <c r="H24" s="10">
        <v>5000</v>
      </c>
      <c r="I24" s="1"/>
      <c r="J24" s="2"/>
      <c r="K24" s="1"/>
    </row>
    <row r="25" spans="1:18" ht="15" thickBot="1" x14ac:dyDescent="0.25">
      <c r="A25" s="9" t="s">
        <v>4</v>
      </c>
      <c r="B25" s="11">
        <v>3</v>
      </c>
      <c r="C25" s="11">
        <v>16.5</v>
      </c>
      <c r="D25" s="12">
        <f t="shared" si="0"/>
        <v>5.5</v>
      </c>
      <c r="E25" s="14">
        <f t="shared" si="1"/>
        <v>304</v>
      </c>
      <c r="F25" s="13">
        <f>5000/D25</f>
        <v>909.09090909090912</v>
      </c>
      <c r="G25" s="8"/>
      <c r="H25" s="10">
        <v>5000</v>
      </c>
      <c r="I25" s="1"/>
      <c r="J25" s="2"/>
      <c r="K25" s="1"/>
    </row>
    <row r="26" spans="1:18" ht="15" thickBot="1" x14ac:dyDescent="0.25">
      <c r="A26" s="9" t="s">
        <v>32</v>
      </c>
      <c r="B26" s="11">
        <v>2.75</v>
      </c>
      <c r="C26" s="11">
        <v>15</v>
      </c>
      <c r="D26" s="12">
        <f t="shared" si="0"/>
        <v>5.45</v>
      </c>
      <c r="E26" s="14">
        <f t="shared" si="1"/>
        <v>334</v>
      </c>
      <c r="F26" s="13">
        <f>5000/D26</f>
        <v>917.43119266055044</v>
      </c>
      <c r="G26" s="8"/>
      <c r="H26" s="10">
        <v>5000</v>
      </c>
      <c r="I26" s="1"/>
      <c r="J26" s="2"/>
      <c r="K26" s="1"/>
    </row>
    <row r="27" spans="1:18" ht="15" thickBot="1" x14ac:dyDescent="0.25">
      <c r="A27" s="9" t="s">
        <v>20</v>
      </c>
      <c r="B27" s="11">
        <v>3.25</v>
      </c>
      <c r="C27" s="11">
        <v>17.5</v>
      </c>
      <c r="D27" s="12">
        <f t="shared" si="0"/>
        <v>5.38</v>
      </c>
      <c r="E27" s="14">
        <f t="shared" si="1"/>
        <v>286</v>
      </c>
      <c r="F27" s="13">
        <f>5000/D27</f>
        <v>929.36802973977694</v>
      </c>
      <c r="G27" s="8"/>
      <c r="H27" s="10">
        <v>5000</v>
      </c>
      <c r="I27" s="1"/>
      <c r="J27" s="2"/>
      <c r="K27" s="1"/>
    </row>
    <row r="28" spans="1:18" ht="15" thickBot="1" x14ac:dyDescent="0.25">
      <c r="A28" s="9" t="s">
        <v>28</v>
      </c>
      <c r="B28" s="11">
        <v>1.5</v>
      </c>
      <c r="C28" s="11">
        <v>7</v>
      </c>
      <c r="D28" s="12">
        <f t="shared" si="0"/>
        <v>4.67</v>
      </c>
      <c r="E28" s="14">
        <f t="shared" si="1"/>
        <v>714</v>
      </c>
      <c r="F28" s="13">
        <f>5000/D28</f>
        <v>1070.6638115631692</v>
      </c>
      <c r="G28" s="8"/>
      <c r="H28" s="10">
        <v>5000</v>
      </c>
      <c r="I28" s="1"/>
      <c r="J28" s="2"/>
      <c r="K28" s="1"/>
    </row>
    <row r="29" spans="1:18" ht="15" thickBot="1" x14ac:dyDescent="0.25">
      <c r="A29" s="9" t="s">
        <v>34</v>
      </c>
      <c r="B29" s="11">
        <v>2.5</v>
      </c>
      <c r="C29" s="11">
        <v>11.5</v>
      </c>
      <c r="D29" s="12">
        <f t="shared" si="0"/>
        <v>4.5999999999999996</v>
      </c>
      <c r="E29" s="14">
        <f t="shared" si="1"/>
        <v>435</v>
      </c>
      <c r="F29" s="13">
        <f>5000/D29</f>
        <v>1086.9565217391305</v>
      </c>
      <c r="G29" s="8"/>
      <c r="H29" s="10">
        <v>5000</v>
      </c>
      <c r="I29" s="1"/>
      <c r="J29" s="2"/>
      <c r="K29" s="1"/>
    </row>
    <row r="30" spans="1:18" ht="15" thickBot="1" x14ac:dyDescent="0.25">
      <c r="A30" s="9" t="s">
        <v>18</v>
      </c>
      <c r="B30" s="11">
        <v>4.7</v>
      </c>
      <c r="C30" s="11">
        <v>21</v>
      </c>
      <c r="D30" s="12">
        <f t="shared" si="0"/>
        <v>4.47</v>
      </c>
      <c r="E30" s="14">
        <f t="shared" si="1"/>
        <v>238</v>
      </c>
      <c r="F30" s="13">
        <f>5000/D30</f>
        <v>1118.5682326621925</v>
      </c>
      <c r="G30" s="8"/>
      <c r="H30" s="10">
        <v>5000</v>
      </c>
      <c r="I30" s="1"/>
      <c r="J30" s="2"/>
      <c r="K30" s="1"/>
    </row>
    <row r="31" spans="1:18" ht="15" thickBot="1" x14ac:dyDescent="0.25">
      <c r="A31" s="9" t="s">
        <v>9</v>
      </c>
      <c r="B31" s="11">
        <v>3.75</v>
      </c>
      <c r="C31" s="11">
        <v>16.5</v>
      </c>
      <c r="D31" s="12">
        <f t="shared" si="0"/>
        <v>4.4000000000000004</v>
      </c>
      <c r="E31" s="14">
        <f t="shared" si="1"/>
        <v>304</v>
      </c>
      <c r="F31" s="13">
        <f>5000/D31</f>
        <v>1136.3636363636363</v>
      </c>
      <c r="G31" s="8"/>
      <c r="H31" s="10">
        <v>5000</v>
      </c>
      <c r="I31" s="1"/>
      <c r="J31" s="2"/>
      <c r="K31" s="1"/>
    </row>
    <row r="32" spans="1:18" ht="15" thickBot="1" x14ac:dyDescent="0.25">
      <c r="A32" s="9" t="s">
        <v>24</v>
      </c>
      <c r="B32" s="11">
        <v>3.75</v>
      </c>
      <c r="C32" s="11">
        <v>15</v>
      </c>
      <c r="D32" s="12">
        <f t="shared" si="0"/>
        <v>4</v>
      </c>
      <c r="E32" s="14">
        <f t="shared" si="1"/>
        <v>334</v>
      </c>
      <c r="F32" s="13">
        <f>5000/D32</f>
        <v>1250</v>
      </c>
      <c r="G32" s="8"/>
      <c r="H32" s="10">
        <v>5000</v>
      </c>
      <c r="I32" s="1"/>
      <c r="J32" s="2"/>
      <c r="K32" s="1"/>
    </row>
    <row r="33" spans="1:16" ht="15" thickBot="1" x14ac:dyDescent="0.25">
      <c r="A33" s="9" t="s">
        <v>2</v>
      </c>
      <c r="B33" s="11">
        <v>6</v>
      </c>
      <c r="C33" s="11">
        <v>23</v>
      </c>
      <c r="D33" s="12">
        <f t="shared" si="0"/>
        <v>3.83</v>
      </c>
      <c r="E33" s="14">
        <f t="shared" si="1"/>
        <v>218</v>
      </c>
      <c r="F33" s="13">
        <f>5000/D33</f>
        <v>1305.4830287206266</v>
      </c>
      <c r="G33" s="8"/>
      <c r="H33" s="10">
        <v>5000</v>
      </c>
      <c r="I33" s="1"/>
      <c r="J33" s="2"/>
      <c r="K33" s="1"/>
    </row>
    <row r="34" spans="1:16" ht="15" thickBot="1" x14ac:dyDescent="0.25">
      <c r="A34" s="9" t="s">
        <v>30</v>
      </c>
      <c r="B34" s="11">
        <v>4</v>
      </c>
      <c r="C34" s="11">
        <v>14.5</v>
      </c>
      <c r="D34" s="12">
        <f t="shared" si="0"/>
        <v>3.63</v>
      </c>
      <c r="E34" s="14">
        <f t="shared" si="1"/>
        <v>345</v>
      </c>
      <c r="F34" s="13">
        <f>5000/D34</f>
        <v>1377.4104683195592</v>
      </c>
      <c r="G34" s="8"/>
      <c r="H34" s="10">
        <v>5000</v>
      </c>
      <c r="I34" s="1"/>
      <c r="J34" s="2"/>
      <c r="K34" s="1"/>
    </row>
    <row r="35" spans="1:16" ht="15" thickBot="1" x14ac:dyDescent="0.25">
      <c r="A35" s="9" t="s">
        <v>23</v>
      </c>
      <c r="B35" s="11">
        <v>6.5</v>
      </c>
      <c r="C35" s="11">
        <v>20</v>
      </c>
      <c r="D35" s="12">
        <f t="shared" si="0"/>
        <v>3.08</v>
      </c>
      <c r="E35" s="14">
        <f t="shared" si="1"/>
        <v>250</v>
      </c>
      <c r="F35" s="13">
        <f>5000/D35</f>
        <v>1623.3766233766232</v>
      </c>
      <c r="G35" s="8"/>
      <c r="H35" s="10">
        <v>5000</v>
      </c>
      <c r="I35" s="1"/>
      <c r="J35" s="2"/>
      <c r="K35" s="1"/>
    </row>
    <row r="36" spans="1:16" ht="15" thickBot="1" x14ac:dyDescent="0.25">
      <c r="A36" s="9" t="s">
        <v>10</v>
      </c>
      <c r="B36" s="11">
        <v>5.17</v>
      </c>
      <c r="C36" s="11">
        <v>12</v>
      </c>
      <c r="D36" s="12">
        <f t="shared" si="0"/>
        <v>2.3199999999999998</v>
      </c>
      <c r="E36" s="14">
        <f t="shared" si="1"/>
        <v>417</v>
      </c>
      <c r="F36" s="13">
        <f>5000/D36</f>
        <v>2155.1724137931037</v>
      </c>
      <c r="G36" s="8"/>
      <c r="H36" s="10">
        <v>5000</v>
      </c>
      <c r="I36" s="1"/>
      <c r="J36" s="2"/>
      <c r="K36" s="1"/>
      <c r="P36" t="s">
        <v>0</v>
      </c>
    </row>
    <row r="37" spans="1:16" ht="15" thickBot="1" x14ac:dyDescent="0.25">
      <c r="A37" s="1"/>
      <c r="B37" s="1"/>
      <c r="C37" s="1"/>
      <c r="D37" s="1"/>
      <c r="E37" s="15"/>
      <c r="F37" s="3"/>
      <c r="G37" s="3"/>
      <c r="H37" s="2"/>
      <c r="I37" s="1"/>
      <c r="J37" s="2"/>
      <c r="K37" s="4"/>
    </row>
    <row r="38" spans="1:16" x14ac:dyDescent="0.2">
      <c r="A38" s="5"/>
    </row>
    <row r="42" spans="1:16" x14ac:dyDescent="0.2">
      <c r="E42">
        <f>5.25*200</f>
        <v>1050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P121"/>
  <sheetViews>
    <sheetView topLeftCell="A58" workbookViewId="0">
      <selection activeCell="P2" sqref="A2:P120"/>
    </sheetView>
  </sheetViews>
  <sheetFormatPr defaultRowHeight="14.25" x14ac:dyDescent="0.2"/>
  <sheetData>
    <row r="2" spans="1:16" ht="15" thickBot="1" x14ac:dyDescent="0.25">
      <c r="A2" s="46">
        <v>44102</v>
      </c>
      <c r="B2" s="47">
        <v>1261</v>
      </c>
      <c r="C2" s="47" t="s">
        <v>66</v>
      </c>
      <c r="D2" s="48" t="s">
        <v>67</v>
      </c>
      <c r="E2" s="48">
        <v>2</v>
      </c>
      <c r="F2" s="48" t="s">
        <v>83</v>
      </c>
      <c r="G2" s="47" t="s">
        <v>44</v>
      </c>
      <c r="H2" s="51" t="s">
        <v>55</v>
      </c>
      <c r="I2" s="54">
        <v>0.05</v>
      </c>
      <c r="J2" s="48">
        <v>0.05</v>
      </c>
      <c r="K2" s="48">
        <v>0.1</v>
      </c>
      <c r="L2" s="48">
        <v>0.1</v>
      </c>
      <c r="M2" s="47" t="s">
        <v>47</v>
      </c>
      <c r="N2">
        <f>I2*E2</f>
        <v>0.1</v>
      </c>
      <c r="P2">
        <f>J2/I2</f>
        <v>1</v>
      </c>
    </row>
    <row r="3" spans="1:16" ht="24.75" hidden="1" thickBot="1" x14ac:dyDescent="0.25">
      <c r="A3" s="28"/>
      <c r="B3" s="29"/>
      <c r="C3" s="29"/>
      <c r="D3" s="16"/>
      <c r="E3" s="16"/>
      <c r="F3" s="16"/>
      <c r="G3" s="29"/>
      <c r="H3" s="17" t="s">
        <v>46</v>
      </c>
      <c r="I3" s="30"/>
      <c r="J3" s="16"/>
      <c r="K3" s="16"/>
      <c r="L3" s="16"/>
      <c r="M3" s="29"/>
    </row>
    <row r="4" spans="1:16" ht="18" customHeight="1" thickBot="1" x14ac:dyDescent="0.25">
      <c r="A4" s="37">
        <v>44060</v>
      </c>
      <c r="B4" s="38">
        <v>1157</v>
      </c>
      <c r="C4" s="38" t="s">
        <v>41</v>
      </c>
      <c r="D4" s="22" t="s">
        <v>42</v>
      </c>
      <c r="E4" s="22">
        <v>5</v>
      </c>
      <c r="F4" s="22" t="s">
        <v>56</v>
      </c>
      <c r="G4" s="38" t="s">
        <v>44</v>
      </c>
      <c r="H4" s="21" t="s">
        <v>45</v>
      </c>
      <c r="I4" s="39">
        <v>36.89</v>
      </c>
      <c r="J4" s="22">
        <v>38.200000000000003</v>
      </c>
      <c r="K4" s="22">
        <v>38.21</v>
      </c>
      <c r="L4" s="22">
        <v>38.200000000000003</v>
      </c>
      <c r="M4" s="38" t="s">
        <v>47</v>
      </c>
      <c r="N4">
        <f>I4*E4</f>
        <v>184.45</v>
      </c>
      <c r="P4">
        <f>J4/I4</f>
        <v>1.0355109785849825</v>
      </c>
    </row>
    <row r="5" spans="1:16" ht="24.75" hidden="1" thickBot="1" x14ac:dyDescent="0.25">
      <c r="A5" s="34"/>
      <c r="B5" s="35"/>
      <c r="C5" s="35"/>
      <c r="D5" s="16"/>
      <c r="E5" s="16"/>
      <c r="F5" s="16"/>
      <c r="G5" s="35"/>
      <c r="H5" s="20" t="s">
        <v>46</v>
      </c>
      <c r="I5" s="36"/>
      <c r="J5" s="16"/>
      <c r="K5" s="16"/>
      <c r="L5" s="16"/>
      <c r="M5" s="35"/>
    </row>
    <row r="6" spans="1:16" ht="18" customHeight="1" thickBot="1" x14ac:dyDescent="0.25">
      <c r="A6" s="37">
        <v>44077</v>
      </c>
      <c r="B6" s="38">
        <v>1207</v>
      </c>
      <c r="C6" s="38" t="s">
        <v>41</v>
      </c>
      <c r="D6" s="22" t="s">
        <v>42</v>
      </c>
      <c r="E6" s="22">
        <v>2</v>
      </c>
      <c r="F6" s="22" t="s">
        <v>100</v>
      </c>
      <c r="G6" s="38" t="s">
        <v>44</v>
      </c>
      <c r="H6" s="21" t="s">
        <v>55</v>
      </c>
      <c r="I6" s="39">
        <v>10.5</v>
      </c>
      <c r="J6" s="22">
        <v>11.43</v>
      </c>
      <c r="K6" s="22">
        <v>11.55</v>
      </c>
      <c r="L6" s="22">
        <v>11.47</v>
      </c>
      <c r="M6" s="38" t="s">
        <v>47</v>
      </c>
      <c r="N6">
        <f>I6*E6</f>
        <v>21</v>
      </c>
      <c r="P6">
        <f>J6/I6</f>
        <v>1.0885714285714285</v>
      </c>
    </row>
    <row r="7" spans="1:16" ht="24.75" hidden="1" thickBot="1" x14ac:dyDescent="0.25">
      <c r="A7" s="40"/>
      <c r="B7" s="41"/>
      <c r="C7" s="41"/>
      <c r="D7" s="16"/>
      <c r="E7" s="16"/>
      <c r="F7" s="16"/>
      <c r="G7" s="41"/>
      <c r="H7" s="23" t="s">
        <v>46</v>
      </c>
      <c r="I7" s="42"/>
      <c r="J7" s="16"/>
      <c r="K7" s="16"/>
      <c r="L7" s="16"/>
      <c r="M7" s="41"/>
    </row>
    <row r="8" spans="1:16" ht="18" customHeight="1" thickBot="1" x14ac:dyDescent="0.25">
      <c r="A8" s="31">
        <v>44099</v>
      </c>
      <c r="B8" s="32">
        <v>1251</v>
      </c>
      <c r="C8" s="32" t="s">
        <v>41</v>
      </c>
      <c r="D8" s="19" t="s">
        <v>42</v>
      </c>
      <c r="E8" s="19">
        <v>15</v>
      </c>
      <c r="F8" s="19" t="s">
        <v>33</v>
      </c>
      <c r="G8" s="32" t="s">
        <v>44</v>
      </c>
      <c r="H8" s="18" t="s">
        <v>45</v>
      </c>
      <c r="I8" s="33">
        <v>1.9</v>
      </c>
      <c r="J8" s="19">
        <v>2.09</v>
      </c>
      <c r="K8" s="19">
        <v>2.1</v>
      </c>
      <c r="L8" s="19">
        <v>2.1</v>
      </c>
      <c r="M8" s="32" t="s">
        <v>47</v>
      </c>
      <c r="N8">
        <f>I8*E8</f>
        <v>28.5</v>
      </c>
      <c r="P8">
        <f>J8/I8</f>
        <v>1.0999999999999999</v>
      </c>
    </row>
    <row r="9" spans="1:16" ht="24.75" hidden="1" thickBot="1" x14ac:dyDescent="0.25">
      <c r="A9" s="34"/>
      <c r="B9" s="35"/>
      <c r="C9" s="35"/>
      <c r="D9" s="16"/>
      <c r="E9" s="16"/>
      <c r="F9" s="16"/>
      <c r="G9" s="35"/>
      <c r="H9" s="20" t="s">
        <v>46</v>
      </c>
      <c r="I9" s="36"/>
      <c r="J9" s="16"/>
      <c r="K9" s="16"/>
      <c r="L9" s="16"/>
      <c r="M9" s="35"/>
    </row>
    <row r="10" spans="1:16" ht="18" customHeight="1" thickBot="1" x14ac:dyDescent="0.25">
      <c r="A10" s="37">
        <v>44074</v>
      </c>
      <c r="B10" s="38">
        <v>1174</v>
      </c>
      <c r="C10" s="38" t="s">
        <v>41</v>
      </c>
      <c r="D10" s="22" t="s">
        <v>42</v>
      </c>
      <c r="E10" s="22">
        <v>42</v>
      </c>
      <c r="F10" s="22" t="s">
        <v>49</v>
      </c>
      <c r="G10" s="38" t="s">
        <v>44</v>
      </c>
      <c r="H10" s="21" t="s">
        <v>45</v>
      </c>
      <c r="I10" s="39">
        <v>0.48</v>
      </c>
      <c r="J10" s="22">
        <v>0.53039999999999998</v>
      </c>
      <c r="K10" s="22">
        <v>0.53490000000000004</v>
      </c>
      <c r="L10" s="22">
        <v>0.53480000000000005</v>
      </c>
      <c r="M10" s="38" t="s">
        <v>47</v>
      </c>
      <c r="N10">
        <f>I10*E10</f>
        <v>20.16</v>
      </c>
      <c r="P10">
        <f>J10/I10</f>
        <v>1.105</v>
      </c>
    </row>
    <row r="11" spans="1:16" ht="24.75" hidden="1" thickBot="1" x14ac:dyDescent="0.25">
      <c r="A11" s="40"/>
      <c r="B11" s="41"/>
      <c r="C11" s="41"/>
      <c r="D11" s="16"/>
      <c r="E11" s="16"/>
      <c r="F11" s="16"/>
      <c r="G11" s="41"/>
      <c r="H11" s="23" t="s">
        <v>46</v>
      </c>
      <c r="I11" s="42"/>
      <c r="J11" s="16"/>
      <c r="K11" s="16"/>
      <c r="L11" s="16"/>
      <c r="M11" s="41"/>
    </row>
    <row r="12" spans="1:16" ht="18" customHeight="1" thickBot="1" x14ac:dyDescent="0.25">
      <c r="A12" s="37">
        <v>44095</v>
      </c>
      <c r="B12" s="38">
        <v>1247</v>
      </c>
      <c r="C12" s="38" t="s">
        <v>41</v>
      </c>
      <c r="D12" s="22" t="s">
        <v>42</v>
      </c>
      <c r="E12" s="22">
        <v>8</v>
      </c>
      <c r="F12" s="22" t="s">
        <v>89</v>
      </c>
      <c r="G12" s="38" t="s">
        <v>44</v>
      </c>
      <c r="H12" s="21" t="s">
        <v>55</v>
      </c>
      <c r="I12" s="39">
        <v>48.59</v>
      </c>
      <c r="J12" s="22">
        <v>54.39</v>
      </c>
      <c r="K12" s="22">
        <v>54.41</v>
      </c>
      <c r="L12" s="22">
        <v>54.41</v>
      </c>
      <c r="M12" s="38" t="s">
        <v>47</v>
      </c>
      <c r="N12">
        <f>I12*E12</f>
        <v>388.72</v>
      </c>
      <c r="P12">
        <f>J12/I12</f>
        <v>1.1193661247170199</v>
      </c>
    </row>
    <row r="13" spans="1:16" ht="24.75" hidden="1" thickBot="1" x14ac:dyDescent="0.25">
      <c r="A13" s="34"/>
      <c r="B13" s="35"/>
      <c r="C13" s="35"/>
      <c r="D13" s="16"/>
      <c r="E13" s="16"/>
      <c r="F13" s="16"/>
      <c r="G13" s="35"/>
      <c r="H13" s="20" t="s">
        <v>46</v>
      </c>
      <c r="I13" s="36"/>
      <c r="J13" s="16"/>
      <c r="K13" s="16"/>
      <c r="L13" s="16"/>
      <c r="M13" s="35"/>
    </row>
    <row r="14" spans="1:16" ht="18" customHeight="1" thickBot="1" x14ac:dyDescent="0.25">
      <c r="A14" s="31">
        <v>44103</v>
      </c>
      <c r="B14" s="32">
        <v>1263</v>
      </c>
      <c r="C14" s="32" t="s">
        <v>41</v>
      </c>
      <c r="D14" s="19" t="s">
        <v>42</v>
      </c>
      <c r="E14" s="19">
        <v>3</v>
      </c>
      <c r="F14" s="19" t="s">
        <v>82</v>
      </c>
      <c r="G14" s="32" t="s">
        <v>44</v>
      </c>
      <c r="H14" s="18" t="s">
        <v>45</v>
      </c>
      <c r="I14" s="33">
        <v>84</v>
      </c>
      <c r="J14" s="19">
        <v>94.6</v>
      </c>
      <c r="K14" s="19">
        <v>94.71</v>
      </c>
      <c r="L14" s="19">
        <v>94.58</v>
      </c>
      <c r="M14" s="32" t="s">
        <v>47</v>
      </c>
      <c r="N14">
        <f>I14*E14</f>
        <v>252</v>
      </c>
      <c r="P14">
        <f>J14/I14</f>
        <v>1.1261904761904762</v>
      </c>
    </row>
    <row r="15" spans="1:16" ht="24.75" hidden="1" thickBot="1" x14ac:dyDescent="0.25">
      <c r="A15" s="40"/>
      <c r="B15" s="41"/>
      <c r="C15" s="41"/>
      <c r="D15" s="16"/>
      <c r="E15" s="16"/>
      <c r="F15" s="16"/>
      <c r="G15" s="41"/>
      <c r="H15" s="23" t="s">
        <v>46</v>
      </c>
      <c r="I15" s="42"/>
      <c r="J15" s="16"/>
      <c r="K15" s="16"/>
      <c r="L15" s="16"/>
      <c r="M15" s="41"/>
    </row>
    <row r="16" spans="1:16" ht="27.75" customHeight="1" thickBot="1" x14ac:dyDescent="0.25">
      <c r="A16" s="31">
        <v>44091</v>
      </c>
      <c r="B16" s="32">
        <v>1230</v>
      </c>
      <c r="C16" s="32" t="s">
        <v>41</v>
      </c>
      <c r="D16" s="19" t="s">
        <v>42</v>
      </c>
      <c r="E16" s="19">
        <v>19</v>
      </c>
      <c r="F16" s="19" t="s">
        <v>97</v>
      </c>
      <c r="G16" s="32" t="s">
        <v>44</v>
      </c>
      <c r="H16" s="32" t="s">
        <v>55</v>
      </c>
      <c r="I16" s="33">
        <v>1.01</v>
      </c>
      <c r="J16" s="19">
        <v>1.1499999999999999</v>
      </c>
      <c r="K16" s="19">
        <v>1.1599999999999999</v>
      </c>
      <c r="L16" s="19">
        <v>1.1599999999999999</v>
      </c>
      <c r="M16" s="32" t="s">
        <v>47</v>
      </c>
      <c r="N16">
        <f>I16*E16</f>
        <v>19.190000000000001</v>
      </c>
      <c r="P16">
        <f>J16/I16</f>
        <v>1.1386138613861385</v>
      </c>
    </row>
    <row r="17" spans="1:16" ht="15" hidden="1" thickBot="1" x14ac:dyDescent="0.25">
      <c r="A17" s="34"/>
      <c r="B17" s="35"/>
      <c r="C17" s="35"/>
      <c r="D17" s="16"/>
      <c r="E17" s="16"/>
      <c r="F17" s="16"/>
      <c r="G17" s="35"/>
      <c r="H17" s="35"/>
      <c r="I17" s="36"/>
      <c r="J17" s="16"/>
      <c r="K17" s="16"/>
      <c r="L17" s="16"/>
      <c r="M17" s="35"/>
    </row>
    <row r="18" spans="1:16" ht="18" customHeight="1" thickBot="1" x14ac:dyDescent="0.25">
      <c r="A18" s="37">
        <v>44102</v>
      </c>
      <c r="B18" s="38">
        <v>1253</v>
      </c>
      <c r="C18" s="38" t="s">
        <v>41</v>
      </c>
      <c r="D18" s="22" t="s">
        <v>42</v>
      </c>
      <c r="E18" s="22">
        <v>12</v>
      </c>
      <c r="F18" s="22" t="s">
        <v>86</v>
      </c>
      <c r="G18" s="38" t="s">
        <v>44</v>
      </c>
      <c r="H18" s="21" t="s">
        <v>45</v>
      </c>
      <c r="I18" s="39">
        <v>51.1</v>
      </c>
      <c r="J18" s="22">
        <v>59.24</v>
      </c>
      <c r="K18" s="22">
        <v>59.25</v>
      </c>
      <c r="L18" s="22">
        <v>59.24</v>
      </c>
      <c r="M18" s="38" t="s">
        <v>47</v>
      </c>
      <c r="N18">
        <f>I18*E18</f>
        <v>613.20000000000005</v>
      </c>
      <c r="P18">
        <f>J18/I18</f>
        <v>1.1592954990215265</v>
      </c>
    </row>
    <row r="19" spans="1:16" ht="24.75" hidden="1" thickBot="1" x14ac:dyDescent="0.25">
      <c r="A19" s="40"/>
      <c r="B19" s="41"/>
      <c r="C19" s="41"/>
      <c r="D19" s="16"/>
      <c r="E19" s="16"/>
      <c r="F19" s="16"/>
      <c r="G19" s="41"/>
      <c r="H19" s="23" t="s">
        <v>57</v>
      </c>
      <c r="I19" s="42"/>
      <c r="J19" s="16"/>
      <c r="K19" s="16"/>
      <c r="L19" s="16"/>
      <c r="M19" s="41"/>
    </row>
    <row r="20" spans="1:16" ht="27.75" customHeight="1" thickBot="1" x14ac:dyDescent="0.25">
      <c r="A20" s="31">
        <v>44074</v>
      </c>
      <c r="B20" s="32">
        <v>1181</v>
      </c>
      <c r="C20" s="32" t="s">
        <v>41</v>
      </c>
      <c r="D20" s="19" t="s">
        <v>42</v>
      </c>
      <c r="E20" s="19">
        <v>19</v>
      </c>
      <c r="F20" s="19" t="s">
        <v>112</v>
      </c>
      <c r="G20" s="32" t="s">
        <v>44</v>
      </c>
      <c r="H20" s="32" t="s">
        <v>45</v>
      </c>
      <c r="I20" s="33">
        <v>1.04</v>
      </c>
      <c r="J20" s="19">
        <v>1.25</v>
      </c>
      <c r="K20" s="19">
        <v>1.26</v>
      </c>
      <c r="L20" s="19">
        <v>1.25</v>
      </c>
      <c r="M20" s="32" t="s">
        <v>47</v>
      </c>
      <c r="N20">
        <f>I20*E20</f>
        <v>19.760000000000002</v>
      </c>
      <c r="P20">
        <f>J20/I20</f>
        <v>1.2019230769230769</v>
      </c>
    </row>
    <row r="21" spans="1:16" ht="15" hidden="1" thickBot="1" x14ac:dyDescent="0.25">
      <c r="A21" s="34"/>
      <c r="B21" s="35"/>
      <c r="C21" s="35"/>
      <c r="D21" s="26"/>
      <c r="E21" s="26"/>
      <c r="F21" s="26"/>
      <c r="G21" s="35"/>
      <c r="H21" s="35"/>
      <c r="I21" s="36"/>
      <c r="J21" s="26"/>
      <c r="K21" s="26"/>
      <c r="L21" s="26"/>
      <c r="M21" s="35"/>
    </row>
    <row r="22" spans="1:16" ht="15" thickBot="1" x14ac:dyDescent="0.25">
      <c r="A22" s="31">
        <v>44057</v>
      </c>
      <c r="B22" s="32">
        <v>1147</v>
      </c>
      <c r="C22" s="32" t="s">
        <v>41</v>
      </c>
      <c r="D22" s="50" t="s">
        <v>42</v>
      </c>
      <c r="E22" s="50">
        <v>20</v>
      </c>
      <c r="F22" s="50" t="s">
        <v>58</v>
      </c>
      <c r="G22" s="32" t="s">
        <v>44</v>
      </c>
      <c r="H22" s="53" t="s">
        <v>55</v>
      </c>
      <c r="I22" s="33">
        <v>1</v>
      </c>
      <c r="J22" s="50">
        <v>1.21</v>
      </c>
      <c r="K22" s="50">
        <v>1.23</v>
      </c>
      <c r="L22" s="50">
        <v>1.21</v>
      </c>
      <c r="M22" s="32" t="s">
        <v>47</v>
      </c>
      <c r="N22">
        <f>I22*E22</f>
        <v>20</v>
      </c>
      <c r="P22">
        <f>J22/I22</f>
        <v>1.21</v>
      </c>
    </row>
    <row r="23" spans="1:16" ht="24.75" hidden="1" thickBot="1" x14ac:dyDescent="0.25">
      <c r="A23" s="28"/>
      <c r="B23" s="29"/>
      <c r="C23" s="29"/>
      <c r="D23" s="16"/>
      <c r="E23" s="16"/>
      <c r="F23" s="16"/>
      <c r="G23" s="29"/>
      <c r="H23" s="17" t="s">
        <v>60</v>
      </c>
      <c r="I23" s="30"/>
      <c r="J23" s="16"/>
      <c r="K23" s="16"/>
      <c r="L23" s="16"/>
      <c r="M23" s="29"/>
    </row>
    <row r="24" spans="1:16" ht="18" customHeight="1" thickBot="1" x14ac:dyDescent="0.25">
      <c r="A24" s="31">
        <v>44103</v>
      </c>
      <c r="B24" s="32">
        <v>1269</v>
      </c>
      <c r="C24" s="32" t="s">
        <v>41</v>
      </c>
      <c r="D24" s="19" t="s">
        <v>42</v>
      </c>
      <c r="E24" s="19">
        <v>25</v>
      </c>
      <c r="F24" s="19" t="s">
        <v>74</v>
      </c>
      <c r="G24" s="32" t="s">
        <v>44</v>
      </c>
      <c r="H24" s="18" t="s">
        <v>45</v>
      </c>
      <c r="I24" s="33">
        <v>22.75</v>
      </c>
      <c r="J24" s="19">
        <v>29.22</v>
      </c>
      <c r="K24" s="19">
        <v>29.23</v>
      </c>
      <c r="L24" s="19">
        <v>29.23</v>
      </c>
      <c r="M24" s="32" t="s">
        <v>47</v>
      </c>
      <c r="N24">
        <f>I24*E24</f>
        <v>568.75</v>
      </c>
      <c r="P24">
        <f>J24/I24</f>
        <v>1.2843956043956044</v>
      </c>
    </row>
    <row r="25" spans="1:16" ht="24.75" hidden="1" thickBot="1" x14ac:dyDescent="0.25">
      <c r="A25" s="34"/>
      <c r="B25" s="35"/>
      <c r="C25" s="35"/>
      <c r="D25" s="16"/>
      <c r="E25" s="16"/>
      <c r="F25" s="16"/>
      <c r="G25" s="35"/>
      <c r="H25" s="20" t="s">
        <v>60</v>
      </c>
      <c r="I25" s="36"/>
      <c r="J25" s="16"/>
      <c r="K25" s="16"/>
      <c r="L25" s="16"/>
      <c r="M25" s="35"/>
    </row>
    <row r="26" spans="1:16" ht="18" customHeight="1" thickBot="1" x14ac:dyDescent="0.25">
      <c r="A26" s="31">
        <v>44074</v>
      </c>
      <c r="B26" s="32">
        <v>1169</v>
      </c>
      <c r="C26" s="32" t="s">
        <v>41</v>
      </c>
      <c r="D26" s="19" t="s">
        <v>42</v>
      </c>
      <c r="E26" s="25">
        <v>1000</v>
      </c>
      <c r="F26" s="19" t="s">
        <v>54</v>
      </c>
      <c r="G26" s="32" t="s">
        <v>44</v>
      </c>
      <c r="H26" s="18" t="s">
        <v>55</v>
      </c>
      <c r="I26" s="33">
        <v>1.33</v>
      </c>
      <c r="J26" s="19">
        <v>1.74</v>
      </c>
      <c r="K26" s="19">
        <v>1.75</v>
      </c>
      <c r="L26" s="19">
        <v>1.74</v>
      </c>
      <c r="M26" s="32" t="s">
        <v>47</v>
      </c>
      <c r="N26">
        <f>I26*E26</f>
        <v>1330</v>
      </c>
      <c r="P26">
        <f>J26/I26</f>
        <v>1.3082706766917291</v>
      </c>
    </row>
    <row r="27" spans="1:16" ht="24.75" hidden="1" thickBot="1" x14ac:dyDescent="0.25">
      <c r="A27" s="40"/>
      <c r="B27" s="41"/>
      <c r="C27" s="41"/>
      <c r="D27" s="16"/>
      <c r="E27" s="16"/>
      <c r="F27" s="16"/>
      <c r="G27" s="41"/>
      <c r="H27" s="23" t="s">
        <v>61</v>
      </c>
      <c r="I27" s="42"/>
      <c r="J27" s="16"/>
      <c r="K27" s="16"/>
      <c r="L27" s="16"/>
      <c r="M27" s="41"/>
    </row>
    <row r="28" spans="1:16" ht="18" customHeight="1" thickBot="1" x14ac:dyDescent="0.25">
      <c r="A28" s="31">
        <v>44074</v>
      </c>
      <c r="B28" s="32">
        <v>1173</v>
      </c>
      <c r="C28" s="32" t="s">
        <v>41</v>
      </c>
      <c r="D28" s="19" t="s">
        <v>42</v>
      </c>
      <c r="E28" s="19">
        <v>80</v>
      </c>
      <c r="F28" s="19" t="s">
        <v>50</v>
      </c>
      <c r="G28" s="32" t="s">
        <v>44</v>
      </c>
      <c r="H28" s="18" t="s">
        <v>45</v>
      </c>
      <c r="I28" s="33">
        <v>0.25</v>
      </c>
      <c r="J28" s="19">
        <v>0.34029999999999999</v>
      </c>
      <c r="K28" s="19">
        <v>0.35</v>
      </c>
      <c r="L28" s="19">
        <v>0.3493</v>
      </c>
      <c r="M28" s="32" t="s">
        <v>47</v>
      </c>
      <c r="N28">
        <f>I28*E28</f>
        <v>20</v>
      </c>
      <c r="P28">
        <f>J28/I28</f>
        <v>1.3612</v>
      </c>
    </row>
    <row r="29" spans="1:16" ht="24.75" hidden="1" thickBot="1" x14ac:dyDescent="0.25">
      <c r="A29" s="34"/>
      <c r="B29" s="35"/>
      <c r="C29" s="35"/>
      <c r="D29" s="16"/>
      <c r="E29" s="16"/>
      <c r="F29" s="16"/>
      <c r="G29" s="35"/>
      <c r="H29" s="20" t="s">
        <v>61</v>
      </c>
      <c r="I29" s="36"/>
      <c r="J29" s="16"/>
      <c r="K29" s="16"/>
      <c r="L29" s="16"/>
      <c r="M29" s="35"/>
    </row>
    <row r="30" spans="1:16" ht="18" customHeight="1" thickBot="1" x14ac:dyDescent="0.25">
      <c r="A30" s="31">
        <v>44092</v>
      </c>
      <c r="B30" s="32">
        <v>1241</v>
      </c>
      <c r="C30" s="32" t="s">
        <v>41</v>
      </c>
      <c r="D30" s="19" t="s">
        <v>42</v>
      </c>
      <c r="E30" s="19">
        <v>10</v>
      </c>
      <c r="F30" s="19" t="s">
        <v>94</v>
      </c>
      <c r="G30" s="32" t="s">
        <v>44</v>
      </c>
      <c r="H30" s="18" t="s">
        <v>45</v>
      </c>
      <c r="I30" s="33">
        <v>13.5</v>
      </c>
      <c r="J30" s="19">
        <v>18.78</v>
      </c>
      <c r="K30" s="19">
        <v>18.82</v>
      </c>
      <c r="L30" s="19">
        <v>18.8</v>
      </c>
      <c r="M30" s="32" t="s">
        <v>47</v>
      </c>
      <c r="N30">
        <f>I30*E30</f>
        <v>135</v>
      </c>
      <c r="P30">
        <f>J30/I30</f>
        <v>1.3911111111111112</v>
      </c>
    </row>
    <row r="31" spans="1:16" ht="24.75" hidden="1" thickBot="1" x14ac:dyDescent="0.25">
      <c r="A31" s="40"/>
      <c r="B31" s="41"/>
      <c r="C31" s="41"/>
      <c r="D31" s="16"/>
      <c r="E31" s="16"/>
      <c r="F31" s="16"/>
      <c r="G31" s="41"/>
      <c r="H31" s="23" t="s">
        <v>61</v>
      </c>
      <c r="I31" s="42"/>
      <c r="J31" s="16"/>
      <c r="K31" s="16"/>
      <c r="L31" s="16"/>
      <c r="M31" s="41"/>
    </row>
    <row r="32" spans="1:16" ht="18" customHeight="1" thickBot="1" x14ac:dyDescent="0.25">
      <c r="A32" s="37">
        <v>44091</v>
      </c>
      <c r="B32" s="38">
        <v>1228</v>
      </c>
      <c r="C32" s="38" t="s">
        <v>41</v>
      </c>
      <c r="D32" s="22" t="s">
        <v>42</v>
      </c>
      <c r="E32" s="22">
        <v>40</v>
      </c>
      <c r="F32" s="22" t="s">
        <v>86</v>
      </c>
      <c r="G32" s="38" t="s">
        <v>44</v>
      </c>
      <c r="H32" s="21" t="s">
        <v>45</v>
      </c>
      <c r="I32" s="39">
        <v>42.5</v>
      </c>
      <c r="J32" s="22">
        <v>59.24</v>
      </c>
      <c r="K32" s="22">
        <v>59.25</v>
      </c>
      <c r="L32" s="22">
        <v>59.24</v>
      </c>
      <c r="M32" s="38" t="s">
        <v>47</v>
      </c>
      <c r="N32">
        <f>I32*E32</f>
        <v>1700</v>
      </c>
      <c r="P32">
        <f>J32/I32</f>
        <v>1.3938823529411766</v>
      </c>
    </row>
    <row r="33" spans="1:16" ht="24.75" hidden="1" thickBot="1" x14ac:dyDescent="0.25">
      <c r="A33" s="34"/>
      <c r="B33" s="35"/>
      <c r="C33" s="35"/>
      <c r="D33" s="16"/>
      <c r="E33" s="16"/>
      <c r="F33" s="16"/>
      <c r="G33" s="35"/>
      <c r="H33" s="20" t="s">
        <v>61</v>
      </c>
      <c r="I33" s="36"/>
      <c r="J33" s="16"/>
      <c r="K33" s="16"/>
      <c r="L33" s="16"/>
      <c r="M33" s="35"/>
    </row>
    <row r="34" spans="1:16" ht="18" customHeight="1" thickBot="1" x14ac:dyDescent="0.25">
      <c r="A34" s="31">
        <v>44088</v>
      </c>
      <c r="B34" s="32">
        <v>1226</v>
      </c>
      <c r="C34" s="32" t="s">
        <v>41</v>
      </c>
      <c r="D34" s="19" t="s">
        <v>42</v>
      </c>
      <c r="E34" s="19">
        <v>14</v>
      </c>
      <c r="F34" s="19" t="s">
        <v>33</v>
      </c>
      <c r="G34" s="32" t="s">
        <v>44</v>
      </c>
      <c r="H34" s="18" t="s">
        <v>55</v>
      </c>
      <c r="I34" s="33">
        <v>1.4</v>
      </c>
      <c r="J34" s="19">
        <v>2.09</v>
      </c>
      <c r="K34" s="19">
        <v>2.1</v>
      </c>
      <c r="L34" s="19">
        <v>2.1</v>
      </c>
      <c r="M34" s="32" t="s">
        <v>47</v>
      </c>
      <c r="N34">
        <f>I34*E34</f>
        <v>19.599999999999998</v>
      </c>
      <c r="P34">
        <f>J34/I34</f>
        <v>1.4928571428571429</v>
      </c>
    </row>
    <row r="35" spans="1:16" ht="24.75" hidden="1" thickBot="1" x14ac:dyDescent="0.25">
      <c r="A35" s="40"/>
      <c r="B35" s="41"/>
      <c r="C35" s="41"/>
      <c r="D35" s="16"/>
      <c r="E35" s="16"/>
      <c r="F35" s="16"/>
      <c r="G35" s="41"/>
      <c r="H35" s="23" t="s">
        <v>61</v>
      </c>
      <c r="I35" s="42"/>
      <c r="J35" s="16"/>
      <c r="K35" s="16"/>
      <c r="L35" s="16"/>
      <c r="M35" s="41"/>
    </row>
    <row r="36" spans="1:16" ht="18" customHeight="1" thickBot="1" x14ac:dyDescent="0.25">
      <c r="A36" s="31">
        <v>44075</v>
      </c>
      <c r="B36" s="32">
        <v>1201</v>
      </c>
      <c r="C36" s="32" t="s">
        <v>41</v>
      </c>
      <c r="D36" s="19" t="s">
        <v>42</v>
      </c>
      <c r="E36" s="19">
        <v>15</v>
      </c>
      <c r="F36" s="19" t="s">
        <v>101</v>
      </c>
      <c r="G36" s="32" t="s">
        <v>44</v>
      </c>
      <c r="H36" s="18" t="s">
        <v>45</v>
      </c>
      <c r="I36" s="33">
        <v>17.11</v>
      </c>
      <c r="J36" s="19">
        <v>25.73</v>
      </c>
      <c r="K36" s="19">
        <v>25.82</v>
      </c>
      <c r="L36" s="19">
        <v>25.74</v>
      </c>
      <c r="M36" s="32" t="s">
        <v>47</v>
      </c>
      <c r="N36">
        <f>I36*E36</f>
        <v>256.64999999999998</v>
      </c>
      <c r="P36">
        <f>J36/I36</f>
        <v>1.5037989479836353</v>
      </c>
    </row>
    <row r="37" spans="1:16" ht="24.75" hidden="1" thickBot="1" x14ac:dyDescent="0.25">
      <c r="A37" s="34"/>
      <c r="B37" s="35"/>
      <c r="C37" s="35"/>
      <c r="D37" s="16"/>
      <c r="E37" s="16"/>
      <c r="F37" s="16"/>
      <c r="G37" s="35"/>
      <c r="H37" s="20" t="s">
        <v>61</v>
      </c>
      <c r="I37" s="36"/>
      <c r="J37" s="16"/>
      <c r="K37" s="16"/>
      <c r="L37" s="16"/>
      <c r="M37" s="35"/>
    </row>
    <row r="38" spans="1:16" ht="18" customHeight="1" thickBot="1" x14ac:dyDescent="0.25">
      <c r="A38" s="37">
        <v>44074</v>
      </c>
      <c r="B38" s="38">
        <v>1180</v>
      </c>
      <c r="C38" s="38" t="s">
        <v>41</v>
      </c>
      <c r="D38" s="22" t="s">
        <v>42</v>
      </c>
      <c r="E38" s="22">
        <v>117</v>
      </c>
      <c r="F38" s="22" t="s">
        <v>113</v>
      </c>
      <c r="G38" s="38" t="s">
        <v>44</v>
      </c>
      <c r="H38" s="21" t="s">
        <v>45</v>
      </c>
      <c r="I38" s="39">
        <v>0.17</v>
      </c>
      <c r="J38" s="22">
        <v>0.27660000000000001</v>
      </c>
      <c r="K38" s="22">
        <v>0.27729999999999999</v>
      </c>
      <c r="L38" s="22">
        <v>0.27679999999999999</v>
      </c>
      <c r="M38" s="38" t="s">
        <v>47</v>
      </c>
      <c r="N38">
        <f>I38*E38</f>
        <v>19.89</v>
      </c>
      <c r="P38">
        <f>J38/I38</f>
        <v>1.6270588235294117</v>
      </c>
    </row>
    <row r="39" spans="1:16" ht="24.75" hidden="1" thickBot="1" x14ac:dyDescent="0.25">
      <c r="A39" s="40"/>
      <c r="B39" s="41"/>
      <c r="C39" s="41"/>
      <c r="D39" s="16"/>
      <c r="E39" s="16"/>
      <c r="F39" s="16"/>
      <c r="G39" s="41"/>
      <c r="H39" s="23" t="s">
        <v>63</v>
      </c>
      <c r="I39" s="42"/>
      <c r="J39" s="16"/>
      <c r="K39" s="16"/>
      <c r="L39" s="16"/>
      <c r="M39" s="41"/>
    </row>
    <row r="40" spans="1:16" ht="18" customHeight="1" thickBot="1" x14ac:dyDescent="0.25">
      <c r="A40" s="31">
        <v>44074</v>
      </c>
      <c r="B40" s="32">
        <v>1190</v>
      </c>
      <c r="C40" s="32" t="s">
        <v>41</v>
      </c>
      <c r="D40" s="19" t="s">
        <v>42</v>
      </c>
      <c r="E40" s="19">
        <v>30</v>
      </c>
      <c r="F40" s="19" t="s">
        <v>104</v>
      </c>
      <c r="G40" s="32" t="s">
        <v>44</v>
      </c>
      <c r="H40" s="18" t="s">
        <v>45</v>
      </c>
      <c r="I40" s="33">
        <v>0.65</v>
      </c>
      <c r="J40" s="19">
        <v>1.1000000000000001</v>
      </c>
      <c r="K40" s="19">
        <v>1.1100000000000001</v>
      </c>
      <c r="L40" s="19">
        <v>1.1000000000000001</v>
      </c>
      <c r="M40" s="32" t="s">
        <v>47</v>
      </c>
      <c r="N40">
        <f>I40*E40</f>
        <v>19.5</v>
      </c>
      <c r="P40">
        <f>J40/I40</f>
        <v>1.6923076923076923</v>
      </c>
    </row>
    <row r="41" spans="1:16" ht="24.75" hidden="1" thickBot="1" x14ac:dyDescent="0.25">
      <c r="A41" s="34"/>
      <c r="B41" s="35"/>
      <c r="C41" s="35"/>
      <c r="D41" s="16"/>
      <c r="E41" s="16"/>
      <c r="F41" s="16"/>
      <c r="G41" s="35"/>
      <c r="H41" s="20" t="s">
        <v>60</v>
      </c>
      <c r="I41" s="36"/>
      <c r="J41" s="16"/>
      <c r="K41" s="16"/>
      <c r="L41" s="16"/>
      <c r="M41" s="35"/>
    </row>
    <row r="42" spans="1:16" ht="18" customHeight="1" thickBot="1" x14ac:dyDescent="0.25">
      <c r="A42" s="37">
        <v>44103</v>
      </c>
      <c r="B42" s="38">
        <v>1268</v>
      </c>
      <c r="C42" s="38" t="s">
        <v>41</v>
      </c>
      <c r="D42" s="22" t="s">
        <v>42</v>
      </c>
      <c r="E42" s="22">
        <v>3</v>
      </c>
      <c r="F42" s="22" t="s">
        <v>76</v>
      </c>
      <c r="G42" s="38" t="s">
        <v>44</v>
      </c>
      <c r="H42" s="21" t="s">
        <v>45</v>
      </c>
      <c r="I42" s="39">
        <v>72</v>
      </c>
      <c r="J42" s="22">
        <v>123.78</v>
      </c>
      <c r="K42" s="22">
        <v>123.92</v>
      </c>
      <c r="L42" s="22">
        <v>123.84</v>
      </c>
      <c r="M42" s="38" t="s">
        <v>47</v>
      </c>
      <c r="N42">
        <f>I42*E42</f>
        <v>216</v>
      </c>
      <c r="P42">
        <f>J42/I42</f>
        <v>1.7191666666666667</v>
      </c>
    </row>
    <row r="43" spans="1:16" ht="24.75" hidden="1" thickBot="1" x14ac:dyDescent="0.25">
      <c r="A43" s="40"/>
      <c r="B43" s="41"/>
      <c r="C43" s="41"/>
      <c r="D43" s="16"/>
      <c r="E43" s="16"/>
      <c r="F43" s="16"/>
      <c r="G43" s="41"/>
      <c r="H43" s="23" t="s">
        <v>65</v>
      </c>
      <c r="I43" s="42"/>
      <c r="J43" s="16"/>
      <c r="K43" s="16"/>
      <c r="L43" s="16"/>
      <c r="M43" s="41"/>
    </row>
    <row r="44" spans="1:16" ht="18" customHeight="1" thickBot="1" x14ac:dyDescent="0.25">
      <c r="A44" s="31">
        <v>44095</v>
      </c>
      <c r="B44" s="32">
        <v>1244</v>
      </c>
      <c r="C44" s="32" t="s">
        <v>41</v>
      </c>
      <c r="D44" s="19" t="s">
        <v>42</v>
      </c>
      <c r="E44" s="19">
        <v>99</v>
      </c>
      <c r="F44" s="19" t="s">
        <v>90</v>
      </c>
      <c r="G44" s="32" t="s">
        <v>44</v>
      </c>
      <c r="H44" s="18" t="s">
        <v>45</v>
      </c>
      <c r="I44" s="33">
        <v>1.6</v>
      </c>
      <c r="J44" s="19">
        <v>2.82</v>
      </c>
      <c r="K44" s="19">
        <v>2.83</v>
      </c>
      <c r="L44" s="19">
        <v>2.83</v>
      </c>
      <c r="M44" s="32" t="s">
        <v>47</v>
      </c>
      <c r="N44">
        <f>I44*E44</f>
        <v>158.4</v>
      </c>
      <c r="P44">
        <f>J44/I44</f>
        <v>1.7624999999999997</v>
      </c>
    </row>
    <row r="45" spans="1:16" ht="24.75" hidden="1" thickBot="1" x14ac:dyDescent="0.25">
      <c r="A45" s="34"/>
      <c r="B45" s="35"/>
      <c r="C45" s="35"/>
      <c r="D45" s="16"/>
      <c r="E45" s="16"/>
      <c r="F45" s="16"/>
      <c r="G45" s="35"/>
      <c r="H45" s="20" t="s">
        <v>69</v>
      </c>
      <c r="I45" s="36"/>
      <c r="J45" s="16"/>
      <c r="K45" s="16"/>
      <c r="L45" s="16"/>
      <c r="M45" s="35"/>
    </row>
    <row r="46" spans="1:16" ht="18" customHeight="1" thickBot="1" x14ac:dyDescent="0.25">
      <c r="A46" s="37">
        <v>44092</v>
      </c>
      <c r="B46" s="38">
        <v>1242</v>
      </c>
      <c r="C46" s="38" t="s">
        <v>41</v>
      </c>
      <c r="D46" s="22" t="s">
        <v>42</v>
      </c>
      <c r="E46" s="22">
        <v>8</v>
      </c>
      <c r="F46" s="22" t="s">
        <v>92</v>
      </c>
      <c r="G46" s="38" t="s">
        <v>44</v>
      </c>
      <c r="H46" s="21" t="s">
        <v>45</v>
      </c>
      <c r="I46" s="39">
        <v>37.5</v>
      </c>
      <c r="J46" s="22">
        <v>66.95</v>
      </c>
      <c r="K46" s="22">
        <v>67.02</v>
      </c>
      <c r="L46" s="22">
        <v>66.989999999999995</v>
      </c>
      <c r="M46" s="38" t="s">
        <v>47</v>
      </c>
      <c r="N46">
        <f>I46*E46</f>
        <v>300</v>
      </c>
      <c r="P46">
        <f>J46/I46</f>
        <v>1.7853333333333334</v>
      </c>
    </row>
    <row r="47" spans="1:16" ht="24.75" hidden="1" thickBot="1" x14ac:dyDescent="0.25">
      <c r="A47" s="40"/>
      <c r="B47" s="41"/>
      <c r="C47" s="41"/>
      <c r="D47" s="16"/>
      <c r="E47" s="16"/>
      <c r="F47" s="16"/>
      <c r="G47" s="41"/>
      <c r="H47" s="23" t="s">
        <v>65</v>
      </c>
      <c r="I47" s="42"/>
      <c r="J47" s="16"/>
      <c r="K47" s="16"/>
      <c r="L47" s="16"/>
      <c r="M47" s="41"/>
    </row>
    <row r="48" spans="1:16" ht="18" customHeight="1" thickBot="1" x14ac:dyDescent="0.25">
      <c r="A48" s="37">
        <v>44088</v>
      </c>
      <c r="B48" s="38">
        <v>1222</v>
      </c>
      <c r="C48" s="38" t="s">
        <v>41</v>
      </c>
      <c r="D48" s="22" t="s">
        <v>42</v>
      </c>
      <c r="E48" s="22">
        <v>175</v>
      </c>
      <c r="F48" s="22" t="s">
        <v>98</v>
      </c>
      <c r="G48" s="38" t="s">
        <v>44</v>
      </c>
      <c r="H48" s="21" t="s">
        <v>55</v>
      </c>
      <c r="I48" s="39">
        <v>0.59</v>
      </c>
      <c r="J48" s="22">
        <v>1.06</v>
      </c>
      <c r="K48" s="22">
        <v>1.07</v>
      </c>
      <c r="L48" s="22">
        <v>1.06</v>
      </c>
      <c r="M48" s="38" t="s">
        <v>47</v>
      </c>
      <c r="N48">
        <f>I48*E48</f>
        <v>103.25</v>
      </c>
      <c r="P48">
        <f>J48/I48</f>
        <v>1.7966101694915255</v>
      </c>
    </row>
    <row r="49" spans="1:16" ht="24.75" hidden="1" thickBot="1" x14ac:dyDescent="0.25">
      <c r="A49" s="34"/>
      <c r="B49" s="35"/>
      <c r="C49" s="35"/>
      <c r="D49" s="16"/>
      <c r="E49" s="16"/>
      <c r="F49" s="16"/>
      <c r="G49" s="35"/>
      <c r="H49" s="20" t="s">
        <v>65</v>
      </c>
      <c r="I49" s="36"/>
      <c r="J49" s="16"/>
      <c r="K49" s="16"/>
      <c r="L49" s="16"/>
      <c r="M49" s="35"/>
    </row>
    <row r="50" spans="1:16" ht="18" customHeight="1" thickBot="1" x14ac:dyDescent="0.25">
      <c r="A50" s="37">
        <v>44075</v>
      </c>
      <c r="B50" s="38">
        <v>1196</v>
      </c>
      <c r="C50" s="38" t="s">
        <v>41</v>
      </c>
      <c r="D50" s="22" t="s">
        <v>42</v>
      </c>
      <c r="E50" s="22">
        <v>99</v>
      </c>
      <c r="F50" s="22" t="s">
        <v>103</v>
      </c>
      <c r="G50" s="38" t="s">
        <v>44</v>
      </c>
      <c r="H50" s="21" t="s">
        <v>45</v>
      </c>
      <c r="I50" s="39">
        <v>3</v>
      </c>
      <c r="J50" s="22">
        <v>5.46</v>
      </c>
      <c r="K50" s="22">
        <v>5.47</v>
      </c>
      <c r="L50" s="22">
        <v>5.46</v>
      </c>
      <c r="M50" s="38" t="s">
        <v>47</v>
      </c>
      <c r="N50">
        <f>I50*E50</f>
        <v>297</v>
      </c>
      <c r="P50">
        <f>J50/I50</f>
        <v>1.82</v>
      </c>
    </row>
    <row r="51" spans="1:16" ht="24.75" hidden="1" thickBot="1" x14ac:dyDescent="0.25">
      <c r="A51" s="40"/>
      <c r="B51" s="41"/>
      <c r="C51" s="41"/>
      <c r="D51" s="16"/>
      <c r="E51" s="16"/>
      <c r="F51" s="16"/>
      <c r="G51" s="41"/>
      <c r="H51" s="23" t="s">
        <v>73</v>
      </c>
      <c r="I51" s="42"/>
      <c r="J51" s="16"/>
      <c r="K51" s="16"/>
      <c r="L51" s="16"/>
      <c r="M51" s="41"/>
    </row>
    <row r="52" spans="1:16" ht="18" customHeight="1" thickBot="1" x14ac:dyDescent="0.25">
      <c r="A52" s="37">
        <v>44105</v>
      </c>
      <c r="B52" s="38">
        <v>1283</v>
      </c>
      <c r="C52" s="38" t="s">
        <v>41</v>
      </c>
      <c r="D52" s="22" t="s">
        <v>42</v>
      </c>
      <c r="E52" s="22">
        <v>14</v>
      </c>
      <c r="F52" s="22" t="s">
        <v>64</v>
      </c>
      <c r="G52" s="38" t="s">
        <v>44</v>
      </c>
      <c r="H52" s="21" t="s">
        <v>45</v>
      </c>
      <c r="I52" s="39">
        <v>8.5</v>
      </c>
      <c r="J52" s="22">
        <v>15.66</v>
      </c>
      <c r="K52" s="22">
        <v>15.67</v>
      </c>
      <c r="L52" s="22">
        <v>15.67</v>
      </c>
      <c r="M52" s="38" t="s">
        <v>47</v>
      </c>
      <c r="N52">
        <f>I52*E52</f>
        <v>119</v>
      </c>
      <c r="P52">
        <f>J52/I52</f>
        <v>1.8423529411764705</v>
      </c>
    </row>
    <row r="53" spans="1:16" ht="24.75" hidden="1" thickBot="1" x14ac:dyDescent="0.25">
      <c r="A53" s="34"/>
      <c r="B53" s="35"/>
      <c r="C53" s="35"/>
      <c r="D53" s="16"/>
      <c r="E53" s="16"/>
      <c r="F53" s="16"/>
      <c r="G53" s="35"/>
      <c r="H53" s="20" t="s">
        <v>75</v>
      </c>
      <c r="I53" s="36"/>
      <c r="J53" s="16"/>
      <c r="K53" s="16"/>
      <c r="L53" s="16"/>
      <c r="M53" s="35"/>
    </row>
    <row r="54" spans="1:16" ht="18" customHeight="1" thickBot="1" x14ac:dyDescent="0.25">
      <c r="A54" s="37">
        <v>44074</v>
      </c>
      <c r="B54" s="38">
        <v>1185</v>
      </c>
      <c r="C54" s="38" t="s">
        <v>41</v>
      </c>
      <c r="D54" s="22" t="s">
        <v>42</v>
      </c>
      <c r="E54" s="22">
        <v>40</v>
      </c>
      <c r="F54" s="22" t="s">
        <v>109</v>
      </c>
      <c r="G54" s="38" t="s">
        <v>44</v>
      </c>
      <c r="H54" s="21" t="s">
        <v>45</v>
      </c>
      <c r="I54" s="39">
        <v>0.5</v>
      </c>
      <c r="J54" s="22">
        <v>0.93</v>
      </c>
      <c r="K54" s="22">
        <v>0.93969999999999998</v>
      </c>
      <c r="L54" s="22">
        <v>0.93</v>
      </c>
      <c r="M54" s="38" t="s">
        <v>47</v>
      </c>
      <c r="N54">
        <f>I54*E54</f>
        <v>20</v>
      </c>
      <c r="P54">
        <f>J54/I54</f>
        <v>1.86</v>
      </c>
    </row>
    <row r="55" spans="1:16" ht="24.75" hidden="1" thickBot="1" x14ac:dyDescent="0.25">
      <c r="A55" s="40"/>
      <c r="B55" s="41"/>
      <c r="C55" s="41"/>
      <c r="D55" s="16"/>
      <c r="E55" s="16"/>
      <c r="F55" s="16"/>
      <c r="G55" s="41"/>
      <c r="H55" s="23" t="s">
        <v>75</v>
      </c>
      <c r="I55" s="42"/>
      <c r="J55" s="16"/>
      <c r="K55" s="16"/>
      <c r="L55" s="16"/>
      <c r="M55" s="41"/>
    </row>
    <row r="56" spans="1:16" ht="18" customHeight="1" thickBot="1" x14ac:dyDescent="0.25">
      <c r="A56" s="31">
        <v>44074</v>
      </c>
      <c r="B56" s="32">
        <v>1188</v>
      </c>
      <c r="C56" s="32" t="s">
        <v>41</v>
      </c>
      <c r="D56" s="19" t="s">
        <v>42</v>
      </c>
      <c r="E56" s="19">
        <v>125</v>
      </c>
      <c r="F56" s="19" t="s">
        <v>106</v>
      </c>
      <c r="G56" s="32" t="s">
        <v>44</v>
      </c>
      <c r="H56" s="18" t="s">
        <v>45</v>
      </c>
      <c r="I56" s="33">
        <v>0.16</v>
      </c>
      <c r="J56" s="19">
        <v>0.30149999999999999</v>
      </c>
      <c r="K56" s="19">
        <v>0.30480000000000002</v>
      </c>
      <c r="L56" s="19">
        <v>0.30459999999999998</v>
      </c>
      <c r="M56" s="32" t="s">
        <v>47</v>
      </c>
      <c r="N56">
        <f>I56*E56</f>
        <v>20</v>
      </c>
      <c r="P56">
        <f>J56/I56</f>
        <v>1.8843749999999999</v>
      </c>
    </row>
    <row r="57" spans="1:16" ht="24.75" hidden="1" thickBot="1" x14ac:dyDescent="0.25">
      <c r="A57" s="34"/>
      <c r="B57" s="35"/>
      <c r="C57" s="35"/>
      <c r="D57" s="16"/>
      <c r="E57" s="16"/>
      <c r="F57" s="16"/>
      <c r="G57" s="35"/>
      <c r="H57" s="20" t="s">
        <v>78</v>
      </c>
      <c r="I57" s="36"/>
      <c r="J57" s="16"/>
      <c r="K57" s="16"/>
      <c r="L57" s="16"/>
      <c r="M57" s="35"/>
    </row>
    <row r="58" spans="1:16" ht="18" customHeight="1" thickBot="1" x14ac:dyDescent="0.25">
      <c r="A58" s="37">
        <v>44074</v>
      </c>
      <c r="B58" s="38">
        <v>1189</v>
      </c>
      <c r="C58" s="38" t="s">
        <v>41</v>
      </c>
      <c r="D58" s="22" t="s">
        <v>42</v>
      </c>
      <c r="E58" s="22">
        <v>42</v>
      </c>
      <c r="F58" s="22" t="s">
        <v>105</v>
      </c>
      <c r="G58" s="38" t="s">
        <v>44</v>
      </c>
      <c r="H58" s="21" t="s">
        <v>45</v>
      </c>
      <c r="I58" s="39">
        <v>0.48</v>
      </c>
      <c r="J58" s="22">
        <v>0.91210000000000002</v>
      </c>
      <c r="K58" s="22">
        <v>0.91839999999999999</v>
      </c>
      <c r="L58" s="22">
        <v>0.91830000000000001</v>
      </c>
      <c r="M58" s="38" t="s">
        <v>47</v>
      </c>
      <c r="N58">
        <f>I58*E58</f>
        <v>20.16</v>
      </c>
      <c r="P58">
        <f>J58/I58</f>
        <v>1.9002083333333335</v>
      </c>
    </row>
    <row r="59" spans="1:16" ht="24.75" hidden="1" thickBot="1" x14ac:dyDescent="0.25">
      <c r="A59" s="40"/>
      <c r="B59" s="41"/>
      <c r="C59" s="41"/>
      <c r="D59" s="16"/>
      <c r="E59" s="16"/>
      <c r="F59" s="16"/>
      <c r="G59" s="41"/>
      <c r="H59" s="23" t="s">
        <v>80</v>
      </c>
      <c r="I59" s="42"/>
      <c r="J59" s="16"/>
      <c r="K59" s="16"/>
      <c r="L59" s="16"/>
      <c r="M59" s="41"/>
    </row>
    <row r="60" spans="1:16" ht="18" customHeight="1" thickBot="1" x14ac:dyDescent="0.25">
      <c r="A60" s="37">
        <v>44074</v>
      </c>
      <c r="B60" s="38">
        <v>1187</v>
      </c>
      <c r="C60" s="38" t="s">
        <v>41</v>
      </c>
      <c r="D60" s="22" t="s">
        <v>42</v>
      </c>
      <c r="E60" s="22">
        <v>11</v>
      </c>
      <c r="F60" s="22" t="s">
        <v>107</v>
      </c>
      <c r="G60" s="38" t="s">
        <v>44</v>
      </c>
      <c r="H60" s="21" t="s">
        <v>45</v>
      </c>
      <c r="I60" s="39">
        <v>1.75</v>
      </c>
      <c r="J60" s="22">
        <v>3.41</v>
      </c>
      <c r="K60" s="22">
        <v>3.42</v>
      </c>
      <c r="L60" s="22">
        <v>3.41</v>
      </c>
      <c r="M60" s="38" t="s">
        <v>47</v>
      </c>
      <c r="N60">
        <f>I60*E60</f>
        <v>19.25</v>
      </c>
      <c r="P60">
        <f>J60/I60</f>
        <v>1.9485714285714286</v>
      </c>
    </row>
    <row r="61" spans="1:16" ht="24.75" hidden="1" thickBot="1" x14ac:dyDescent="0.25">
      <c r="A61" s="34"/>
      <c r="B61" s="35"/>
      <c r="C61" s="35"/>
      <c r="D61" s="16"/>
      <c r="E61" s="16"/>
      <c r="F61" s="16"/>
      <c r="G61" s="35"/>
      <c r="H61" s="20" t="s">
        <v>75</v>
      </c>
      <c r="I61" s="36"/>
      <c r="J61" s="16"/>
      <c r="K61" s="16"/>
      <c r="L61" s="16"/>
      <c r="M61" s="35"/>
    </row>
    <row r="62" spans="1:16" ht="18" customHeight="1" thickBot="1" x14ac:dyDescent="0.25">
      <c r="A62" s="31">
        <v>44088</v>
      </c>
      <c r="B62" s="32">
        <v>1219</v>
      </c>
      <c r="C62" s="32" t="s">
        <v>41</v>
      </c>
      <c r="D62" s="19" t="s">
        <v>42</v>
      </c>
      <c r="E62" s="19">
        <v>15</v>
      </c>
      <c r="F62" s="19" t="s">
        <v>22</v>
      </c>
      <c r="G62" s="32" t="s">
        <v>44</v>
      </c>
      <c r="H62" s="18" t="s">
        <v>45</v>
      </c>
      <c r="I62" s="33">
        <v>1.4</v>
      </c>
      <c r="J62" s="19">
        <v>2.8</v>
      </c>
      <c r="K62" s="19">
        <v>2.81</v>
      </c>
      <c r="L62" s="19">
        <v>2.8</v>
      </c>
      <c r="M62" s="32" t="s">
        <v>47</v>
      </c>
      <c r="N62">
        <f>I62*E62</f>
        <v>21</v>
      </c>
      <c r="P62">
        <f>J62/I62</f>
        <v>2</v>
      </c>
    </row>
    <row r="63" spans="1:16" ht="24.75" hidden="1" thickBot="1" x14ac:dyDescent="0.25">
      <c r="A63" s="40"/>
      <c r="B63" s="41"/>
      <c r="C63" s="41"/>
      <c r="D63" s="16"/>
      <c r="E63" s="16"/>
      <c r="F63" s="16"/>
      <c r="G63" s="41"/>
      <c r="H63" s="23" t="s">
        <v>75</v>
      </c>
      <c r="I63" s="42"/>
      <c r="J63" s="16"/>
      <c r="K63" s="16"/>
      <c r="L63" s="16"/>
      <c r="M63" s="41"/>
    </row>
    <row r="64" spans="1:16" ht="18" customHeight="1" thickBot="1" x14ac:dyDescent="0.25">
      <c r="A64" s="37">
        <v>44105</v>
      </c>
      <c r="B64" s="38">
        <v>1276</v>
      </c>
      <c r="C64" s="38" t="s">
        <v>41</v>
      </c>
      <c r="D64" s="22" t="s">
        <v>42</v>
      </c>
      <c r="E64" s="22">
        <v>40</v>
      </c>
      <c r="F64" s="22" t="s">
        <v>72</v>
      </c>
      <c r="G64" s="38" t="s">
        <v>44</v>
      </c>
      <c r="H64" s="21" t="s">
        <v>45</v>
      </c>
      <c r="I64" s="39">
        <v>1.42</v>
      </c>
      <c r="J64" s="22">
        <v>2.96</v>
      </c>
      <c r="K64" s="22">
        <v>2.98</v>
      </c>
      <c r="L64" s="22">
        <v>2.97</v>
      </c>
      <c r="M64" s="38" t="s">
        <v>47</v>
      </c>
      <c r="N64">
        <f>I64*E64</f>
        <v>56.8</v>
      </c>
      <c r="P64">
        <f>J64/I64</f>
        <v>2.084507042253521</v>
      </c>
    </row>
    <row r="65" spans="1:16" ht="24.75" hidden="1" thickBot="1" x14ac:dyDescent="0.25">
      <c r="A65" s="34"/>
      <c r="B65" s="35"/>
      <c r="C65" s="35"/>
      <c r="D65" s="16"/>
      <c r="E65" s="16"/>
      <c r="F65" s="16"/>
      <c r="G65" s="35"/>
      <c r="H65" s="20" t="s">
        <v>75</v>
      </c>
      <c r="I65" s="36"/>
      <c r="J65" s="16"/>
      <c r="K65" s="16"/>
      <c r="L65" s="16"/>
      <c r="M65" s="35"/>
    </row>
    <row r="66" spans="1:16" ht="27.75" customHeight="1" thickBot="1" x14ac:dyDescent="0.25">
      <c r="A66" s="31">
        <v>44074</v>
      </c>
      <c r="B66" s="32">
        <v>1171</v>
      </c>
      <c r="C66" s="32" t="s">
        <v>41</v>
      </c>
      <c r="D66" s="19" t="s">
        <v>42</v>
      </c>
      <c r="E66" s="19">
        <v>45</v>
      </c>
      <c r="F66" s="19" t="s">
        <v>52</v>
      </c>
      <c r="G66" s="32" t="s">
        <v>44</v>
      </c>
      <c r="H66" s="32" t="s">
        <v>45</v>
      </c>
      <c r="I66" s="33">
        <v>0.45</v>
      </c>
      <c r="J66" s="19">
        <v>0.94020000000000004</v>
      </c>
      <c r="K66" s="19">
        <v>0.94979999999999998</v>
      </c>
      <c r="L66" s="19">
        <v>0.94979999999999998</v>
      </c>
      <c r="M66" s="32" t="s">
        <v>47</v>
      </c>
      <c r="N66">
        <f>I66*E66</f>
        <v>20.25</v>
      </c>
      <c r="P66">
        <f>J66/I66</f>
        <v>2.0893333333333333</v>
      </c>
    </row>
    <row r="67" spans="1:16" ht="15" hidden="1" thickBot="1" x14ac:dyDescent="0.25">
      <c r="A67" s="40"/>
      <c r="B67" s="41"/>
      <c r="C67" s="41"/>
      <c r="D67" s="16"/>
      <c r="E67" s="16"/>
      <c r="F67" s="16"/>
      <c r="G67" s="41"/>
      <c r="H67" s="41"/>
      <c r="I67" s="42"/>
      <c r="J67" s="16"/>
      <c r="K67" s="16"/>
      <c r="L67" s="16"/>
      <c r="M67" s="41"/>
    </row>
    <row r="68" spans="1:16" ht="18" customHeight="1" thickBot="1" x14ac:dyDescent="0.25">
      <c r="A68" s="37">
        <v>44106</v>
      </c>
      <c r="B68" s="38">
        <v>1285</v>
      </c>
      <c r="C68" s="38" t="s">
        <v>41</v>
      </c>
      <c r="D68" s="22" t="s">
        <v>42</v>
      </c>
      <c r="E68" s="24">
        <v>1000000</v>
      </c>
      <c r="F68" s="22" t="s">
        <v>62</v>
      </c>
      <c r="G68" s="38" t="s">
        <v>44</v>
      </c>
      <c r="H68" s="21" t="s">
        <v>45</v>
      </c>
      <c r="I68" s="39">
        <v>1.6999999999999999E-3</v>
      </c>
      <c r="J68" s="22">
        <v>3.7000000000000002E-3</v>
      </c>
      <c r="K68" s="22">
        <v>3.8999999999999998E-3</v>
      </c>
      <c r="L68" s="22">
        <v>3.8E-3</v>
      </c>
      <c r="M68" s="38" t="s">
        <v>47</v>
      </c>
      <c r="N68">
        <f>I68*E68</f>
        <v>1700</v>
      </c>
      <c r="P68">
        <f>J68/I68</f>
        <v>2.1764705882352944</v>
      </c>
    </row>
    <row r="69" spans="1:16" ht="24.75" hidden="1" thickBot="1" x14ac:dyDescent="0.25">
      <c r="A69" s="34"/>
      <c r="B69" s="35"/>
      <c r="C69" s="35"/>
      <c r="D69" s="16"/>
      <c r="E69" s="16"/>
      <c r="F69" s="16"/>
      <c r="G69" s="35"/>
      <c r="H69" s="20" t="s">
        <v>85</v>
      </c>
      <c r="I69" s="36"/>
      <c r="J69" s="16"/>
      <c r="K69" s="16"/>
      <c r="L69" s="16"/>
      <c r="M69" s="35"/>
    </row>
    <row r="70" spans="1:16" ht="18" customHeight="1" thickBot="1" x14ac:dyDescent="0.25">
      <c r="A70" s="37">
        <v>44103</v>
      </c>
      <c r="B70" s="38">
        <v>1266</v>
      </c>
      <c r="C70" s="38" t="s">
        <v>41</v>
      </c>
      <c r="D70" s="22" t="s">
        <v>42</v>
      </c>
      <c r="E70" s="22">
        <v>50</v>
      </c>
      <c r="F70" s="22" t="s">
        <v>79</v>
      </c>
      <c r="G70" s="38" t="s">
        <v>44</v>
      </c>
      <c r="H70" s="21" t="s">
        <v>45</v>
      </c>
      <c r="I70" s="39">
        <v>4.05</v>
      </c>
      <c r="J70" s="22">
        <v>9.76</v>
      </c>
      <c r="K70" s="22">
        <v>9.77</v>
      </c>
      <c r="L70" s="22">
        <v>9.76</v>
      </c>
      <c r="M70" s="38" t="s">
        <v>47</v>
      </c>
      <c r="N70">
        <f>I70*E70</f>
        <v>202.5</v>
      </c>
      <c r="P70">
        <f>J70/I70</f>
        <v>2.4098765432098768</v>
      </c>
    </row>
    <row r="71" spans="1:16" ht="24.75" hidden="1" thickBot="1" x14ac:dyDescent="0.25">
      <c r="A71" s="40"/>
      <c r="B71" s="41"/>
      <c r="C71" s="41"/>
      <c r="D71" s="16"/>
      <c r="E71" s="16"/>
      <c r="F71" s="16"/>
      <c r="G71" s="41"/>
      <c r="H71" s="23" t="s">
        <v>87</v>
      </c>
      <c r="I71" s="42"/>
      <c r="J71" s="16"/>
      <c r="K71" s="16"/>
      <c r="L71" s="16"/>
      <c r="M71" s="41"/>
    </row>
    <row r="72" spans="1:16" ht="18" customHeight="1" thickBot="1" x14ac:dyDescent="0.25">
      <c r="A72" s="37">
        <v>44103</v>
      </c>
      <c r="B72" s="38">
        <v>1264</v>
      </c>
      <c r="C72" s="38" t="s">
        <v>41</v>
      </c>
      <c r="D72" s="22" t="s">
        <v>42</v>
      </c>
      <c r="E72" s="22">
        <v>55</v>
      </c>
      <c r="F72" s="22" t="s">
        <v>79</v>
      </c>
      <c r="G72" s="38" t="s">
        <v>44</v>
      </c>
      <c r="H72" s="21" t="s">
        <v>45</v>
      </c>
      <c r="I72" s="39">
        <v>4.05</v>
      </c>
      <c r="J72" s="22">
        <v>9.76</v>
      </c>
      <c r="K72" s="22">
        <v>9.77</v>
      </c>
      <c r="L72" s="22">
        <v>9.76</v>
      </c>
      <c r="M72" s="38" t="s">
        <v>47</v>
      </c>
      <c r="N72">
        <f>I72*E72</f>
        <v>222.75</v>
      </c>
      <c r="P72">
        <f>J72/I72</f>
        <v>2.4098765432098768</v>
      </c>
    </row>
    <row r="73" spans="1:16" ht="24.75" hidden="1" thickBot="1" x14ac:dyDescent="0.25">
      <c r="A73" s="34"/>
      <c r="B73" s="35"/>
      <c r="C73" s="35"/>
      <c r="D73" s="16"/>
      <c r="E73" s="16"/>
      <c r="F73" s="16"/>
      <c r="G73" s="35"/>
      <c r="H73" s="20" t="s">
        <v>88</v>
      </c>
      <c r="I73" s="36"/>
      <c r="J73" s="16"/>
      <c r="K73" s="16"/>
      <c r="L73" s="16"/>
      <c r="M73" s="35"/>
    </row>
    <row r="74" spans="1:16" ht="27.75" customHeight="1" thickBot="1" x14ac:dyDescent="0.25">
      <c r="A74" s="31">
        <v>44074</v>
      </c>
      <c r="B74" s="32">
        <v>1177</v>
      </c>
      <c r="C74" s="32" t="s">
        <v>41</v>
      </c>
      <c r="D74" s="19" t="s">
        <v>42</v>
      </c>
      <c r="E74" s="19">
        <v>20</v>
      </c>
      <c r="F74" s="19" t="s">
        <v>114</v>
      </c>
      <c r="G74" s="32" t="s">
        <v>44</v>
      </c>
      <c r="H74" s="32" t="s">
        <v>45</v>
      </c>
      <c r="I74" s="33">
        <v>1.01</v>
      </c>
      <c r="J74" s="19">
        <v>2.48</v>
      </c>
      <c r="K74" s="19">
        <v>2.4900000000000002</v>
      </c>
      <c r="L74" s="19">
        <v>2.48</v>
      </c>
      <c r="M74" s="32" t="s">
        <v>47</v>
      </c>
      <c r="N74">
        <f>I74*E74</f>
        <v>20.2</v>
      </c>
      <c r="P74">
        <f>J74/I74</f>
        <v>2.4554455445544554</v>
      </c>
    </row>
    <row r="75" spans="1:16" ht="15" hidden="1" thickBot="1" x14ac:dyDescent="0.25">
      <c r="A75" s="40"/>
      <c r="B75" s="41"/>
      <c r="C75" s="41"/>
      <c r="D75" s="16"/>
      <c r="E75" s="16"/>
      <c r="F75" s="16"/>
      <c r="G75" s="41"/>
      <c r="H75" s="41"/>
      <c r="I75" s="42"/>
      <c r="J75" s="16"/>
      <c r="K75" s="16"/>
      <c r="L75" s="16"/>
      <c r="M75" s="41"/>
    </row>
    <row r="76" spans="1:16" ht="18" customHeight="1" thickBot="1" x14ac:dyDescent="0.25">
      <c r="A76" s="37">
        <v>44074</v>
      </c>
      <c r="B76" s="38">
        <v>1182</v>
      </c>
      <c r="C76" s="38" t="s">
        <v>41</v>
      </c>
      <c r="D76" s="22" t="s">
        <v>42</v>
      </c>
      <c r="E76" s="22">
        <v>11</v>
      </c>
      <c r="F76" s="22" t="s">
        <v>111</v>
      </c>
      <c r="G76" s="38" t="s">
        <v>44</v>
      </c>
      <c r="H76" s="21" t="s">
        <v>45</v>
      </c>
      <c r="I76" s="39">
        <v>1.75</v>
      </c>
      <c r="J76" s="22">
        <v>4.3600000000000003</v>
      </c>
      <c r="K76" s="22">
        <v>4.4000000000000004</v>
      </c>
      <c r="L76" s="22">
        <v>4.41</v>
      </c>
      <c r="M76" s="38" t="s">
        <v>47</v>
      </c>
      <c r="N76">
        <f>I76*E76</f>
        <v>19.25</v>
      </c>
      <c r="P76">
        <f>J76/I76</f>
        <v>2.4914285714285715</v>
      </c>
    </row>
    <row r="77" spans="1:16" ht="24.75" hidden="1" thickBot="1" x14ac:dyDescent="0.25">
      <c r="A77" s="34"/>
      <c r="B77" s="35"/>
      <c r="C77" s="35"/>
      <c r="D77" s="16"/>
      <c r="E77" s="16"/>
      <c r="F77" s="16"/>
      <c r="G77" s="35"/>
      <c r="H77" s="20" t="s">
        <v>91</v>
      </c>
      <c r="I77" s="36"/>
      <c r="J77" s="16"/>
      <c r="K77" s="16"/>
      <c r="L77" s="16"/>
      <c r="M77" s="35"/>
    </row>
    <row r="78" spans="1:16" ht="18" customHeight="1" thickBot="1" x14ac:dyDescent="0.25">
      <c r="A78" s="31">
        <v>44106</v>
      </c>
      <c r="B78" s="32">
        <v>1284</v>
      </c>
      <c r="C78" s="32" t="s">
        <v>41</v>
      </c>
      <c r="D78" s="19" t="s">
        <v>42</v>
      </c>
      <c r="E78" s="25">
        <v>2400</v>
      </c>
      <c r="F78" s="19" t="s">
        <v>31</v>
      </c>
      <c r="G78" s="32" t="s">
        <v>44</v>
      </c>
      <c r="H78" s="18" t="s">
        <v>45</v>
      </c>
      <c r="I78" s="33">
        <v>0.64</v>
      </c>
      <c r="J78" s="19">
        <v>1.66</v>
      </c>
      <c r="K78" s="19">
        <v>1.67</v>
      </c>
      <c r="L78" s="19">
        <v>1.66</v>
      </c>
      <c r="M78" s="32" t="s">
        <v>47</v>
      </c>
      <c r="N78">
        <f>I78*E78</f>
        <v>1536</v>
      </c>
      <c r="P78">
        <f>J78/I78</f>
        <v>2.59375</v>
      </c>
    </row>
    <row r="79" spans="1:16" ht="24.75" hidden="1" thickBot="1" x14ac:dyDescent="0.25">
      <c r="A79" s="40"/>
      <c r="B79" s="41"/>
      <c r="C79" s="41"/>
      <c r="D79" s="16"/>
      <c r="E79" s="16"/>
      <c r="F79" s="16"/>
      <c r="G79" s="41"/>
      <c r="H79" s="23" t="s">
        <v>93</v>
      </c>
      <c r="I79" s="42"/>
      <c r="J79" s="16"/>
      <c r="K79" s="16"/>
      <c r="L79" s="16"/>
      <c r="M79" s="41"/>
    </row>
    <row r="80" spans="1:16" ht="18" customHeight="1" thickBot="1" x14ac:dyDescent="0.25">
      <c r="A80" s="31">
        <v>44106</v>
      </c>
      <c r="B80" s="32">
        <v>1294</v>
      </c>
      <c r="C80" s="32" t="s">
        <v>41</v>
      </c>
      <c r="D80" s="19" t="s">
        <v>42</v>
      </c>
      <c r="E80" s="19">
        <v>3</v>
      </c>
      <c r="F80" s="19" t="s">
        <v>23</v>
      </c>
      <c r="G80" s="32" t="s">
        <v>44</v>
      </c>
      <c r="H80" s="18" t="s">
        <v>45</v>
      </c>
      <c r="I80" s="33">
        <v>6.33</v>
      </c>
      <c r="J80" s="19">
        <v>16.760000000000002</v>
      </c>
      <c r="K80" s="19">
        <v>16.82</v>
      </c>
      <c r="L80" s="19">
        <v>16.79</v>
      </c>
      <c r="M80" s="32" t="s">
        <v>47</v>
      </c>
      <c r="N80">
        <f>I80*E80</f>
        <v>18.990000000000002</v>
      </c>
      <c r="P80">
        <f>J80/I80</f>
        <v>2.6477093206951028</v>
      </c>
    </row>
    <row r="81" spans="1:16" ht="24.75" hidden="1" thickBot="1" x14ac:dyDescent="0.25">
      <c r="A81" s="34"/>
      <c r="B81" s="35"/>
      <c r="C81" s="35"/>
      <c r="D81" s="16"/>
      <c r="E81" s="16"/>
      <c r="F81" s="16"/>
      <c r="G81" s="35"/>
      <c r="H81" s="20" t="s">
        <v>93</v>
      </c>
      <c r="I81" s="36"/>
      <c r="J81" s="16"/>
      <c r="K81" s="16"/>
      <c r="L81" s="16"/>
      <c r="M81" s="35"/>
    </row>
    <row r="82" spans="1:16" ht="18" customHeight="1" thickBot="1" x14ac:dyDescent="0.25">
      <c r="A82" s="31">
        <v>44103</v>
      </c>
      <c r="B82" s="32">
        <v>1265</v>
      </c>
      <c r="C82" s="32" t="s">
        <v>41</v>
      </c>
      <c r="D82" s="19" t="s">
        <v>42</v>
      </c>
      <c r="E82" s="19">
        <v>55</v>
      </c>
      <c r="F82" s="19" t="s">
        <v>81</v>
      </c>
      <c r="G82" s="32" t="s">
        <v>44</v>
      </c>
      <c r="H82" s="18" t="s">
        <v>45</v>
      </c>
      <c r="I82" s="33">
        <v>4.22</v>
      </c>
      <c r="J82" s="19">
        <v>11.26</v>
      </c>
      <c r="K82" s="19">
        <v>11.27</v>
      </c>
      <c r="L82" s="19">
        <v>11.27</v>
      </c>
      <c r="M82" s="32" t="s">
        <v>47</v>
      </c>
      <c r="N82">
        <f>I82*E82</f>
        <v>232.1</v>
      </c>
      <c r="P82">
        <f>J82/I82</f>
        <v>2.6682464454976302</v>
      </c>
    </row>
    <row r="83" spans="1:16" ht="24.75" hidden="1" thickBot="1" x14ac:dyDescent="0.25">
      <c r="A83" s="40"/>
      <c r="B83" s="41"/>
      <c r="C83" s="41"/>
      <c r="D83" s="16"/>
      <c r="E83" s="16"/>
      <c r="F83" s="16"/>
      <c r="G83" s="41"/>
      <c r="H83" s="23" t="s">
        <v>96</v>
      </c>
      <c r="I83" s="42"/>
      <c r="J83" s="16"/>
      <c r="K83" s="16"/>
      <c r="L83" s="16"/>
      <c r="M83" s="41"/>
    </row>
    <row r="84" spans="1:16" ht="27.75" customHeight="1" thickBot="1" x14ac:dyDescent="0.25">
      <c r="A84" s="31">
        <v>44074</v>
      </c>
      <c r="B84" s="32">
        <v>1183</v>
      </c>
      <c r="C84" s="32" t="s">
        <v>41</v>
      </c>
      <c r="D84" s="19" t="s">
        <v>42</v>
      </c>
      <c r="E84" s="19">
        <v>16</v>
      </c>
      <c r="F84" s="19" t="s">
        <v>110</v>
      </c>
      <c r="G84" s="32" t="s">
        <v>44</v>
      </c>
      <c r="H84" s="32" t="s">
        <v>45</v>
      </c>
      <c r="I84" s="33">
        <v>1.25</v>
      </c>
      <c r="J84" s="19">
        <v>3.97</v>
      </c>
      <c r="K84" s="19">
        <v>3.99</v>
      </c>
      <c r="L84" s="19">
        <v>3.96</v>
      </c>
      <c r="M84" s="32" t="s">
        <v>47</v>
      </c>
      <c r="N84">
        <f>I84*E84</f>
        <v>20</v>
      </c>
      <c r="P84">
        <f>J84/I84</f>
        <v>3.1760000000000002</v>
      </c>
    </row>
    <row r="85" spans="1:16" ht="15" hidden="1" thickBot="1" x14ac:dyDescent="0.25">
      <c r="A85" s="34"/>
      <c r="B85" s="35"/>
      <c r="C85" s="35"/>
      <c r="D85" s="16"/>
      <c r="E85" s="16"/>
      <c r="F85" s="16"/>
      <c r="G85" s="35"/>
      <c r="H85" s="35"/>
      <c r="I85" s="36"/>
      <c r="J85" s="16"/>
      <c r="K85" s="16"/>
      <c r="L85" s="16"/>
      <c r="M85" s="35"/>
    </row>
    <row r="86" spans="1:16" ht="18" customHeight="1" thickBot="1" x14ac:dyDescent="0.25">
      <c r="A86" s="31">
        <v>44105</v>
      </c>
      <c r="B86" s="32">
        <v>1277</v>
      </c>
      <c r="C86" s="32" t="s">
        <v>41</v>
      </c>
      <c r="D86" s="19" t="s">
        <v>42</v>
      </c>
      <c r="E86" s="25">
        <v>1000</v>
      </c>
      <c r="F86" s="19" t="s">
        <v>71</v>
      </c>
      <c r="G86" s="32" t="s">
        <v>44</v>
      </c>
      <c r="H86" s="18" t="s">
        <v>45</v>
      </c>
      <c r="I86" s="33">
        <v>0.11</v>
      </c>
      <c r="J86" s="19">
        <v>0.36199999999999999</v>
      </c>
      <c r="K86" s="19">
        <v>0.3715</v>
      </c>
      <c r="L86" s="19">
        <v>0.36159999999999998</v>
      </c>
      <c r="M86" s="32" t="s">
        <v>47</v>
      </c>
      <c r="N86">
        <f>I86*E86</f>
        <v>110</v>
      </c>
      <c r="P86">
        <f>J86/I86</f>
        <v>3.290909090909091</v>
      </c>
    </row>
    <row r="87" spans="1:16" ht="24.75" hidden="1" thickBot="1" x14ac:dyDescent="0.25">
      <c r="A87" s="40"/>
      <c r="B87" s="41"/>
      <c r="C87" s="41"/>
      <c r="D87" s="16"/>
      <c r="E87" s="16"/>
      <c r="F87" s="16"/>
      <c r="G87" s="41"/>
      <c r="H87" s="23" t="s">
        <v>57</v>
      </c>
      <c r="I87" s="42"/>
      <c r="J87" s="16"/>
      <c r="K87" s="16"/>
      <c r="L87" s="16"/>
      <c r="M87" s="41"/>
    </row>
    <row r="88" spans="1:16" ht="27.75" customHeight="1" thickBot="1" x14ac:dyDescent="0.25">
      <c r="A88" s="37">
        <v>44105</v>
      </c>
      <c r="B88" s="38">
        <v>1279</v>
      </c>
      <c r="C88" s="38" t="s">
        <v>41</v>
      </c>
      <c r="D88" s="22" t="s">
        <v>42</v>
      </c>
      <c r="E88" s="22">
        <v>100</v>
      </c>
      <c r="F88" s="22" t="s">
        <v>70</v>
      </c>
      <c r="G88" s="38" t="s">
        <v>44</v>
      </c>
      <c r="H88" s="38" t="s">
        <v>45</v>
      </c>
      <c r="I88" s="39">
        <v>4.1500000000000004</v>
      </c>
      <c r="J88" s="22">
        <v>13.67</v>
      </c>
      <c r="K88" s="22">
        <v>13.7</v>
      </c>
      <c r="L88" s="22">
        <v>13.67</v>
      </c>
      <c r="M88" s="38" t="s">
        <v>47</v>
      </c>
      <c r="N88">
        <f>I88*E88</f>
        <v>415.00000000000006</v>
      </c>
      <c r="P88">
        <f>J88/I88</f>
        <v>3.2939759036144576</v>
      </c>
    </row>
    <row r="89" spans="1:16" ht="15" hidden="1" thickBot="1" x14ac:dyDescent="0.25">
      <c r="A89" s="34"/>
      <c r="B89" s="35"/>
      <c r="C89" s="35"/>
      <c r="D89" s="16"/>
      <c r="E89" s="16"/>
      <c r="F89" s="16"/>
      <c r="G89" s="35"/>
      <c r="H89" s="35"/>
      <c r="I89" s="36"/>
      <c r="J89" s="16"/>
      <c r="K89" s="16"/>
      <c r="L89" s="16"/>
      <c r="M89" s="35"/>
    </row>
    <row r="90" spans="1:16" ht="27.75" customHeight="1" thickBot="1" x14ac:dyDescent="0.25">
      <c r="A90" s="31">
        <v>44074</v>
      </c>
      <c r="B90" s="32">
        <v>1186</v>
      </c>
      <c r="C90" s="32" t="s">
        <v>41</v>
      </c>
      <c r="D90" s="19" t="s">
        <v>42</v>
      </c>
      <c r="E90" s="25">
        <v>66667</v>
      </c>
      <c r="F90" s="19" t="s">
        <v>108</v>
      </c>
      <c r="G90" s="32" t="s">
        <v>44</v>
      </c>
      <c r="H90" s="32" t="s">
        <v>45</v>
      </c>
      <c r="I90" s="33">
        <v>2.9999999999999997E-4</v>
      </c>
      <c r="J90" s="19">
        <v>1.1000000000000001E-3</v>
      </c>
      <c r="K90" s="19">
        <v>1.1999999999999999E-3</v>
      </c>
      <c r="L90" s="19">
        <v>1.1000000000000001E-3</v>
      </c>
      <c r="M90" s="32" t="s">
        <v>47</v>
      </c>
      <c r="N90">
        <f>I90*E90</f>
        <v>20.0001</v>
      </c>
      <c r="P90">
        <f>J90/I90</f>
        <v>3.6666666666666674</v>
      </c>
    </row>
    <row r="91" spans="1:16" ht="15" hidden="1" thickBot="1" x14ac:dyDescent="0.25">
      <c r="A91" s="40"/>
      <c r="B91" s="41"/>
      <c r="C91" s="41"/>
      <c r="D91" s="16"/>
      <c r="E91" s="16"/>
      <c r="F91" s="16"/>
      <c r="G91" s="41"/>
      <c r="H91" s="41"/>
      <c r="I91" s="42"/>
      <c r="J91" s="16"/>
      <c r="K91" s="16"/>
      <c r="L91" s="16"/>
      <c r="M91" s="41"/>
    </row>
    <row r="92" spans="1:16" ht="18" customHeight="1" thickBot="1" x14ac:dyDescent="0.25">
      <c r="A92" s="31">
        <v>44103</v>
      </c>
      <c r="B92" s="32">
        <v>1267</v>
      </c>
      <c r="C92" s="32" t="s">
        <v>41</v>
      </c>
      <c r="D92" s="19" t="s">
        <v>42</v>
      </c>
      <c r="E92" s="19">
        <v>20</v>
      </c>
      <c r="F92" s="19" t="s">
        <v>77</v>
      </c>
      <c r="G92" s="32" t="s">
        <v>44</v>
      </c>
      <c r="H92" s="18" t="s">
        <v>45</v>
      </c>
      <c r="I92" s="33">
        <v>1</v>
      </c>
      <c r="J92" s="19">
        <v>3.96</v>
      </c>
      <c r="K92" s="19">
        <v>3.99</v>
      </c>
      <c r="L92" s="19">
        <v>3.98</v>
      </c>
      <c r="M92" s="32" t="s">
        <v>47</v>
      </c>
      <c r="N92">
        <f>I92*E92</f>
        <v>20</v>
      </c>
      <c r="P92">
        <f>J92/I92</f>
        <v>3.96</v>
      </c>
    </row>
    <row r="93" spans="1:16" ht="24.75" hidden="1" thickBot="1" x14ac:dyDescent="0.25">
      <c r="A93" s="34"/>
      <c r="B93" s="35"/>
      <c r="C93" s="35"/>
      <c r="D93" s="16"/>
      <c r="E93" s="16"/>
      <c r="F93" s="16"/>
      <c r="G93" s="35"/>
      <c r="H93" s="20" t="s">
        <v>99</v>
      </c>
      <c r="I93" s="36"/>
      <c r="J93" s="16"/>
      <c r="K93" s="16"/>
      <c r="L93" s="16"/>
      <c r="M93" s="35"/>
    </row>
    <row r="94" spans="1:16" ht="27.75" customHeight="1" thickBot="1" x14ac:dyDescent="0.25">
      <c r="A94" s="37">
        <v>44074</v>
      </c>
      <c r="B94" s="38">
        <v>1172</v>
      </c>
      <c r="C94" s="38" t="s">
        <v>41</v>
      </c>
      <c r="D94" s="22" t="s">
        <v>42</v>
      </c>
      <c r="E94" s="22">
        <v>200</v>
      </c>
      <c r="F94" s="22" t="s">
        <v>51</v>
      </c>
      <c r="G94" s="38" t="s">
        <v>44</v>
      </c>
      <c r="H94" s="38" t="s">
        <v>45</v>
      </c>
      <c r="I94" s="39">
        <v>0.1</v>
      </c>
      <c r="J94" s="22">
        <v>0.4642</v>
      </c>
      <c r="K94" s="22">
        <v>0.46500000000000002</v>
      </c>
      <c r="L94" s="22">
        <v>0.46489999999999998</v>
      </c>
      <c r="M94" s="38" t="s">
        <v>47</v>
      </c>
      <c r="N94">
        <f>I94*E94</f>
        <v>20</v>
      </c>
      <c r="P94">
        <f>J94/I94</f>
        <v>4.6419999999999995</v>
      </c>
    </row>
    <row r="95" spans="1:16" ht="15" hidden="1" thickBot="1" x14ac:dyDescent="0.25">
      <c r="A95" s="40"/>
      <c r="B95" s="41"/>
      <c r="C95" s="41"/>
      <c r="D95" s="16"/>
      <c r="E95" s="16"/>
      <c r="F95" s="16"/>
      <c r="G95" s="41"/>
      <c r="H95" s="41"/>
      <c r="I95" s="42"/>
      <c r="J95" s="16"/>
      <c r="K95" s="16"/>
      <c r="L95" s="16"/>
      <c r="M95" s="41"/>
    </row>
    <row r="96" spans="1:16" ht="18" customHeight="1" thickBot="1" x14ac:dyDescent="0.25">
      <c r="A96" s="43">
        <v>44074</v>
      </c>
      <c r="B96" s="44">
        <v>1176</v>
      </c>
      <c r="C96" s="44" t="s">
        <v>41</v>
      </c>
      <c r="D96" s="49" t="s">
        <v>42</v>
      </c>
      <c r="E96" s="49">
        <v>59</v>
      </c>
      <c r="F96" s="49" t="s">
        <v>43</v>
      </c>
      <c r="G96" s="44" t="s">
        <v>44</v>
      </c>
      <c r="H96" s="52" t="s">
        <v>45</v>
      </c>
      <c r="I96" s="45">
        <v>0.34</v>
      </c>
      <c r="J96" s="49">
        <v>1.75</v>
      </c>
      <c r="K96" s="49">
        <v>1.76</v>
      </c>
      <c r="L96" s="49">
        <v>1.76</v>
      </c>
      <c r="M96" s="44" t="s">
        <v>47</v>
      </c>
      <c r="N96">
        <f>I96*E96</f>
        <v>20.060000000000002</v>
      </c>
      <c r="P96">
        <f>J96/I96</f>
        <v>5.1470588235294112</v>
      </c>
    </row>
    <row r="97" spans="1:16" ht="24.75" hidden="1" thickBot="1" x14ac:dyDescent="0.25">
      <c r="A97" s="34"/>
      <c r="B97" s="35"/>
      <c r="C97" s="35"/>
      <c r="D97" s="16"/>
      <c r="E97" s="16"/>
      <c r="F97" s="16"/>
      <c r="G97" s="35"/>
      <c r="H97" s="20" t="s">
        <v>102</v>
      </c>
      <c r="I97" s="36"/>
      <c r="J97" s="16"/>
      <c r="K97" s="16"/>
      <c r="L97" s="16"/>
      <c r="M97" s="35"/>
    </row>
    <row r="98" spans="1:16" ht="18" customHeight="1" thickBot="1" x14ac:dyDescent="0.25">
      <c r="A98" s="31">
        <v>44102</v>
      </c>
      <c r="B98" s="32">
        <v>1254</v>
      </c>
      <c r="C98" s="32" t="s">
        <v>41</v>
      </c>
      <c r="D98" s="19" t="s">
        <v>42</v>
      </c>
      <c r="E98" s="19">
        <v>25</v>
      </c>
      <c r="F98" s="19" t="s">
        <v>84</v>
      </c>
      <c r="G98" s="32" t="s">
        <v>44</v>
      </c>
      <c r="H98" s="18" t="s">
        <v>45</v>
      </c>
      <c r="I98" s="33">
        <v>2</v>
      </c>
      <c r="J98" s="19">
        <v>11.7</v>
      </c>
      <c r="K98" s="19">
        <v>11.71</v>
      </c>
      <c r="L98" s="19">
        <v>11.69</v>
      </c>
      <c r="M98" s="32" t="s">
        <v>47</v>
      </c>
      <c r="N98">
        <f>I98*E98</f>
        <v>50</v>
      </c>
      <c r="P98">
        <f>J98/I98</f>
        <v>5.85</v>
      </c>
    </row>
    <row r="99" spans="1:16" ht="24.75" hidden="1" thickBot="1" x14ac:dyDescent="0.25">
      <c r="A99" s="40"/>
      <c r="B99" s="41"/>
      <c r="C99" s="41"/>
      <c r="D99" s="16"/>
      <c r="E99" s="16"/>
      <c r="F99" s="16"/>
      <c r="G99" s="41"/>
      <c r="H99" s="23" t="s">
        <v>102</v>
      </c>
      <c r="I99" s="42"/>
      <c r="J99" s="16"/>
      <c r="K99" s="16"/>
      <c r="L99" s="16"/>
      <c r="M99" s="41"/>
    </row>
    <row r="100" spans="1:16" ht="18" customHeight="1" thickBot="1" x14ac:dyDescent="0.25">
      <c r="A100" s="37">
        <v>44074</v>
      </c>
      <c r="B100" s="38">
        <v>1170</v>
      </c>
      <c r="C100" s="38" t="s">
        <v>41</v>
      </c>
      <c r="D100" s="22" t="s">
        <v>42</v>
      </c>
      <c r="E100" s="24">
        <v>5000</v>
      </c>
      <c r="F100" s="22" t="s">
        <v>53</v>
      </c>
      <c r="G100" s="38" t="s">
        <v>44</v>
      </c>
      <c r="H100" s="21" t="s">
        <v>45</v>
      </c>
      <c r="I100" s="39">
        <v>4.0000000000000001E-3</v>
      </c>
      <c r="J100" s="22">
        <v>2.6100000000000002E-2</v>
      </c>
      <c r="K100" s="22">
        <v>2.6499999999999999E-2</v>
      </c>
      <c r="L100" s="22">
        <v>2.6499999999999999E-2</v>
      </c>
      <c r="M100" s="38" t="s">
        <v>47</v>
      </c>
      <c r="N100">
        <f>I100*E100</f>
        <v>20</v>
      </c>
      <c r="P100">
        <f>J100/I100</f>
        <v>6.5250000000000004</v>
      </c>
    </row>
    <row r="101" spans="1:16" ht="24.75" hidden="1" thickBot="1" x14ac:dyDescent="0.25">
      <c r="A101" s="34"/>
      <c r="B101" s="35"/>
      <c r="C101" s="35"/>
      <c r="D101" s="16"/>
      <c r="E101" s="16"/>
      <c r="F101" s="16"/>
      <c r="G101" s="35"/>
      <c r="H101" s="20" t="s">
        <v>46</v>
      </c>
      <c r="I101" s="36"/>
      <c r="J101" s="16"/>
      <c r="K101" s="16"/>
      <c r="L101" s="16"/>
      <c r="M101" s="35"/>
    </row>
    <row r="102" spans="1:16" ht="18" customHeight="1" thickBot="1" x14ac:dyDescent="0.25">
      <c r="A102" s="31">
        <v>44106</v>
      </c>
      <c r="B102" s="32">
        <v>1290</v>
      </c>
      <c r="C102" s="32" t="s">
        <v>41</v>
      </c>
      <c r="D102" s="19" t="s">
        <v>42</v>
      </c>
      <c r="E102" s="19">
        <v>333</v>
      </c>
      <c r="F102" s="19" t="s">
        <v>13</v>
      </c>
      <c r="G102" s="32" t="s">
        <v>44</v>
      </c>
      <c r="H102" s="18" t="s">
        <v>45</v>
      </c>
      <c r="I102" s="33">
        <v>0.38</v>
      </c>
      <c r="J102" s="19">
        <v>2.61</v>
      </c>
      <c r="K102" s="19">
        <v>2.62</v>
      </c>
      <c r="L102" s="19">
        <v>2.62</v>
      </c>
      <c r="M102" s="32" t="s">
        <v>47</v>
      </c>
      <c r="N102">
        <f>I102*E102</f>
        <v>126.54</v>
      </c>
      <c r="P102">
        <f>J102/I102</f>
        <v>6.8684210526315788</v>
      </c>
    </row>
    <row r="103" spans="1:16" ht="24.75" hidden="1" thickBot="1" x14ac:dyDescent="0.25">
      <c r="A103" s="40"/>
      <c r="B103" s="41"/>
      <c r="C103" s="41"/>
      <c r="D103" s="16"/>
      <c r="E103" s="16"/>
      <c r="F103" s="16"/>
      <c r="G103" s="41"/>
      <c r="H103" s="23" t="s">
        <v>46</v>
      </c>
      <c r="I103" s="42"/>
      <c r="J103" s="16"/>
      <c r="K103" s="16"/>
      <c r="L103" s="16"/>
      <c r="M103" s="41"/>
    </row>
    <row r="104" spans="1:16" ht="18" customHeight="1" thickBot="1" x14ac:dyDescent="0.25">
      <c r="A104" s="31">
        <v>44074</v>
      </c>
      <c r="B104" s="32">
        <v>1175</v>
      </c>
      <c r="C104" s="32" t="s">
        <v>41</v>
      </c>
      <c r="D104" s="19" t="s">
        <v>42</v>
      </c>
      <c r="E104" s="19">
        <v>61</v>
      </c>
      <c r="F104" s="19" t="s">
        <v>48</v>
      </c>
      <c r="G104" s="32" t="s">
        <v>44</v>
      </c>
      <c r="H104" s="18" t="s">
        <v>45</v>
      </c>
      <c r="I104" s="33">
        <v>0.33</v>
      </c>
      <c r="J104" s="19">
        <v>2.31</v>
      </c>
      <c r="K104" s="19">
        <v>2.35</v>
      </c>
      <c r="L104" s="19">
        <v>2.2999999999999998</v>
      </c>
      <c r="M104" s="32" t="s">
        <v>47</v>
      </c>
      <c r="N104">
        <f>I104*E104</f>
        <v>20.130000000000003</v>
      </c>
      <c r="P104">
        <f>J104/I104</f>
        <v>7</v>
      </c>
    </row>
    <row r="105" spans="1:16" ht="24.75" hidden="1" thickBot="1" x14ac:dyDescent="0.25">
      <c r="A105" s="34"/>
      <c r="B105" s="35"/>
      <c r="C105" s="35"/>
      <c r="D105" s="16"/>
      <c r="E105" s="16"/>
      <c r="F105" s="16"/>
      <c r="G105" s="35"/>
      <c r="H105" s="20" t="s">
        <v>46</v>
      </c>
      <c r="I105" s="36"/>
      <c r="J105" s="16"/>
      <c r="K105" s="16"/>
      <c r="L105" s="16"/>
      <c r="M105" s="35"/>
    </row>
    <row r="106" spans="1:16" ht="18" customHeight="1" thickBot="1" x14ac:dyDescent="0.25">
      <c r="A106" s="37">
        <v>44106</v>
      </c>
      <c r="B106" s="38">
        <v>1293</v>
      </c>
      <c r="C106" s="38" t="s">
        <v>41</v>
      </c>
      <c r="D106" s="22" t="s">
        <v>42</v>
      </c>
      <c r="E106" s="22">
        <v>714</v>
      </c>
      <c r="F106" s="22" t="s">
        <v>11</v>
      </c>
      <c r="G106" s="38" t="s">
        <v>44</v>
      </c>
      <c r="H106" s="21" t="s">
        <v>45</v>
      </c>
      <c r="I106" s="39">
        <v>0.38</v>
      </c>
      <c r="J106" s="22">
        <v>2.77</v>
      </c>
      <c r="K106" s="22">
        <v>2.78</v>
      </c>
      <c r="L106" s="22">
        <v>2.77</v>
      </c>
      <c r="M106" s="38" t="s">
        <v>47</v>
      </c>
      <c r="N106">
        <f>I106*E106</f>
        <v>271.32</v>
      </c>
      <c r="P106">
        <f>J106/I106</f>
        <v>7.2894736842105265</v>
      </c>
    </row>
    <row r="107" spans="1:16" ht="24.75" hidden="1" thickBot="1" x14ac:dyDescent="0.25">
      <c r="A107" s="40"/>
      <c r="B107" s="41"/>
      <c r="C107" s="41"/>
      <c r="D107" s="16"/>
      <c r="E107" s="16"/>
      <c r="F107" s="16"/>
      <c r="G107" s="41"/>
      <c r="H107" s="23" t="s">
        <v>46</v>
      </c>
      <c r="I107" s="42"/>
      <c r="J107" s="16"/>
      <c r="K107" s="16"/>
      <c r="L107" s="16"/>
      <c r="M107" s="41"/>
    </row>
    <row r="108" spans="1:16" ht="18" customHeight="1" thickBot="1" x14ac:dyDescent="0.25">
      <c r="A108" s="31">
        <v>44105</v>
      </c>
      <c r="B108" s="32">
        <v>1281</v>
      </c>
      <c r="C108" s="32" t="s">
        <v>66</v>
      </c>
      <c r="D108" s="19" t="s">
        <v>67</v>
      </c>
      <c r="E108" s="19">
        <v>1</v>
      </c>
      <c r="F108" s="19" t="s">
        <v>68</v>
      </c>
      <c r="G108" s="32" t="s">
        <v>44</v>
      </c>
      <c r="H108" s="18" t="s">
        <v>45</v>
      </c>
      <c r="I108" s="33">
        <v>0.2</v>
      </c>
      <c r="J108" s="19">
        <v>1.95</v>
      </c>
      <c r="K108" s="19">
        <v>5.2</v>
      </c>
      <c r="L108" s="19">
        <v>2</v>
      </c>
      <c r="M108" s="32" t="s">
        <v>47</v>
      </c>
      <c r="N108">
        <f>I108*E108</f>
        <v>0.2</v>
      </c>
      <c r="P108">
        <f>J108/I108</f>
        <v>9.75</v>
      </c>
    </row>
    <row r="109" spans="1:16" ht="24.75" hidden="1" thickBot="1" x14ac:dyDescent="0.25">
      <c r="A109" s="34"/>
      <c r="B109" s="35"/>
      <c r="C109" s="35"/>
      <c r="D109" s="16"/>
      <c r="E109" s="16"/>
      <c r="F109" s="16"/>
      <c r="G109" s="35"/>
      <c r="H109" s="20" t="s">
        <v>46</v>
      </c>
      <c r="I109" s="36"/>
      <c r="J109" s="16"/>
      <c r="K109" s="16"/>
      <c r="L109" s="16"/>
      <c r="M109" s="35"/>
    </row>
    <row r="110" spans="1:16" ht="18" customHeight="1" thickBot="1" x14ac:dyDescent="0.25">
      <c r="A110" s="37">
        <v>44092</v>
      </c>
      <c r="B110" s="38">
        <v>1233</v>
      </c>
      <c r="C110" s="38" t="s">
        <v>41</v>
      </c>
      <c r="D110" s="22" t="s">
        <v>42</v>
      </c>
      <c r="E110" s="22">
        <v>200</v>
      </c>
      <c r="F110" s="22" t="s">
        <v>95</v>
      </c>
      <c r="G110" s="38" t="s">
        <v>44</v>
      </c>
      <c r="H110" s="21" t="s">
        <v>45</v>
      </c>
      <c r="I110" s="39">
        <v>0.8</v>
      </c>
      <c r="J110" s="22">
        <v>10.68</v>
      </c>
      <c r="K110" s="22">
        <v>10.69</v>
      </c>
      <c r="L110" s="22">
        <v>10.69</v>
      </c>
      <c r="M110" s="38" t="s">
        <v>47</v>
      </c>
      <c r="N110">
        <f>I110*E110</f>
        <v>160</v>
      </c>
      <c r="P110">
        <f>J110/I110</f>
        <v>13.35</v>
      </c>
    </row>
    <row r="111" spans="1:16" ht="24.75" hidden="1" thickBot="1" x14ac:dyDescent="0.25">
      <c r="A111" s="40"/>
      <c r="B111" s="41"/>
      <c r="C111" s="41"/>
      <c r="D111" s="16"/>
      <c r="E111" s="16"/>
      <c r="F111" s="16"/>
      <c r="G111" s="41"/>
      <c r="H111" s="23" t="s">
        <v>46</v>
      </c>
      <c r="I111" s="42"/>
      <c r="J111" s="16"/>
      <c r="K111" s="16"/>
      <c r="L111" s="16"/>
      <c r="M111" s="41"/>
    </row>
    <row r="112" spans="1:16" ht="18" customHeight="1" thickBot="1" x14ac:dyDescent="0.25">
      <c r="A112" s="43">
        <v>44106</v>
      </c>
      <c r="B112" s="44">
        <v>1298</v>
      </c>
      <c r="C112" s="44" t="s">
        <v>41</v>
      </c>
      <c r="D112" s="49" t="s">
        <v>42</v>
      </c>
      <c r="E112" s="49">
        <v>15</v>
      </c>
      <c r="F112" s="49" t="s">
        <v>59</v>
      </c>
      <c r="G112" s="44" t="s">
        <v>44</v>
      </c>
      <c r="H112" s="52" t="s">
        <v>45</v>
      </c>
      <c r="I112" s="45">
        <v>1.5</v>
      </c>
      <c r="J112" s="49">
        <v>20.99</v>
      </c>
      <c r="K112" s="49">
        <v>21.05</v>
      </c>
      <c r="L112" s="49">
        <v>21.02</v>
      </c>
      <c r="M112" s="44" t="s">
        <v>47</v>
      </c>
      <c r="N112">
        <f>I112*E112</f>
        <v>22.5</v>
      </c>
      <c r="P112">
        <f>J112/I112</f>
        <v>13.993333333333332</v>
      </c>
    </row>
    <row r="113" spans="1:16" ht="24.75" hidden="1" thickBot="1" x14ac:dyDescent="0.25">
      <c r="A113" s="34"/>
      <c r="B113" s="35"/>
      <c r="C113" s="35"/>
      <c r="D113" s="16"/>
      <c r="E113" s="16"/>
      <c r="F113" s="16"/>
      <c r="G113" s="35"/>
      <c r="H113" s="20" t="s">
        <v>46</v>
      </c>
      <c r="I113" s="36"/>
      <c r="J113" s="16"/>
      <c r="K113" s="16"/>
      <c r="L113" s="16"/>
      <c r="M113" s="35"/>
    </row>
    <row r="114" spans="1:16" ht="18" customHeight="1" thickBot="1" x14ac:dyDescent="0.25">
      <c r="A114" s="31">
        <v>44106</v>
      </c>
      <c r="B114" s="32">
        <v>1292</v>
      </c>
      <c r="C114" s="32" t="s">
        <v>41</v>
      </c>
      <c r="D114" s="19" t="s">
        <v>42</v>
      </c>
      <c r="E114" s="19">
        <v>59</v>
      </c>
      <c r="F114" s="19" t="s">
        <v>16</v>
      </c>
      <c r="G114" s="32" t="s">
        <v>44</v>
      </c>
      <c r="H114" s="18" t="s">
        <v>45</v>
      </c>
      <c r="I114" s="33">
        <v>4.25</v>
      </c>
      <c r="J114" s="19">
        <v>75.94</v>
      </c>
      <c r="K114" s="19">
        <v>76.03</v>
      </c>
      <c r="L114" s="19">
        <v>76.150000000000006</v>
      </c>
      <c r="M114" s="32" t="s">
        <v>47</v>
      </c>
      <c r="N114">
        <f>I114*E114</f>
        <v>250.75</v>
      </c>
      <c r="P114">
        <f>J114/I114</f>
        <v>17.868235294117646</v>
      </c>
    </row>
    <row r="115" spans="1:16" ht="24.75" hidden="1" thickBot="1" x14ac:dyDescent="0.25">
      <c r="A115" s="40"/>
      <c r="B115" s="41"/>
      <c r="C115" s="41"/>
      <c r="D115" s="16"/>
      <c r="E115" s="16"/>
      <c r="F115" s="16"/>
      <c r="G115" s="41"/>
      <c r="H115" s="23" t="s">
        <v>46</v>
      </c>
      <c r="I115" s="42"/>
      <c r="J115" s="16"/>
      <c r="K115" s="16"/>
      <c r="L115" s="16"/>
      <c r="M115" s="41"/>
    </row>
    <row r="116" spans="1:16" ht="18" customHeight="1" thickBot="1" x14ac:dyDescent="0.25">
      <c r="A116" s="31">
        <v>44106</v>
      </c>
      <c r="B116" s="32">
        <v>1288</v>
      </c>
      <c r="C116" s="32" t="s">
        <v>41</v>
      </c>
      <c r="D116" s="19" t="s">
        <v>42</v>
      </c>
      <c r="E116" s="19">
        <v>121</v>
      </c>
      <c r="F116" s="19" t="s">
        <v>15</v>
      </c>
      <c r="G116" s="32" t="s">
        <v>44</v>
      </c>
      <c r="H116" s="18" t="s">
        <v>45</v>
      </c>
      <c r="I116" s="33">
        <v>0.63</v>
      </c>
      <c r="J116" s="19">
        <v>12.06</v>
      </c>
      <c r="K116" s="19">
        <v>12.1</v>
      </c>
      <c r="L116" s="19">
        <v>12.08</v>
      </c>
      <c r="M116" s="32" t="s">
        <v>47</v>
      </c>
      <c r="N116">
        <f>I116*E116</f>
        <v>76.23</v>
      </c>
      <c r="P116">
        <f>J116/I116</f>
        <v>19.142857142857142</v>
      </c>
    </row>
    <row r="117" spans="1:16" ht="24.75" hidden="1" thickBot="1" x14ac:dyDescent="0.25">
      <c r="A117" s="34"/>
      <c r="B117" s="35"/>
      <c r="C117" s="35"/>
      <c r="D117" s="16"/>
      <c r="E117" s="16"/>
      <c r="F117" s="16"/>
      <c r="G117" s="35"/>
      <c r="H117" s="20" t="s">
        <v>46</v>
      </c>
      <c r="I117" s="36"/>
      <c r="J117" s="16"/>
      <c r="K117" s="16"/>
      <c r="L117" s="16"/>
      <c r="M117" s="35"/>
    </row>
    <row r="118" spans="1:16" ht="18" customHeight="1" thickBot="1" x14ac:dyDescent="0.25">
      <c r="A118" s="37">
        <v>44106</v>
      </c>
      <c r="B118" s="38">
        <v>1291</v>
      </c>
      <c r="C118" s="38" t="s">
        <v>41</v>
      </c>
      <c r="D118" s="22" t="s">
        <v>42</v>
      </c>
      <c r="E118" s="22">
        <v>357</v>
      </c>
      <c r="F118" s="22" t="s">
        <v>12</v>
      </c>
      <c r="G118" s="38" t="s">
        <v>44</v>
      </c>
      <c r="H118" s="21" t="s">
        <v>45</v>
      </c>
      <c r="I118" s="39">
        <v>0.38</v>
      </c>
      <c r="J118" s="22">
        <v>11.89</v>
      </c>
      <c r="K118" s="22">
        <v>11.9</v>
      </c>
      <c r="L118" s="22">
        <v>11.89</v>
      </c>
      <c r="M118" s="38" t="s">
        <v>47</v>
      </c>
      <c r="N118">
        <f>I118*E118</f>
        <v>135.66</v>
      </c>
      <c r="P118">
        <f>J118/I118</f>
        <v>31.289473684210527</v>
      </c>
    </row>
    <row r="119" spans="1:16" ht="24.75" hidden="1" thickBot="1" x14ac:dyDescent="0.25">
      <c r="A119" s="40"/>
      <c r="B119" s="41"/>
      <c r="C119" s="41"/>
      <c r="D119" s="16"/>
      <c r="E119" s="16"/>
      <c r="F119" s="16"/>
      <c r="G119" s="41"/>
      <c r="H119" s="23" t="s">
        <v>46</v>
      </c>
      <c r="I119" s="42"/>
      <c r="J119" s="16"/>
      <c r="K119" s="16"/>
      <c r="L119" s="16"/>
      <c r="M119" s="41"/>
    </row>
    <row r="120" spans="1:16" ht="18" customHeight="1" x14ac:dyDescent="0.2">
      <c r="A120" s="37">
        <v>44106</v>
      </c>
      <c r="B120" s="38">
        <v>1289</v>
      </c>
      <c r="C120" s="38" t="s">
        <v>41</v>
      </c>
      <c r="D120" s="22" t="s">
        <v>42</v>
      </c>
      <c r="E120" s="22">
        <v>270</v>
      </c>
      <c r="F120" s="22" t="s">
        <v>27</v>
      </c>
      <c r="G120" s="38" t="s">
        <v>44</v>
      </c>
      <c r="H120" s="21" t="s">
        <v>45</v>
      </c>
      <c r="I120" s="39">
        <v>0.38</v>
      </c>
      <c r="J120" s="22">
        <v>15.51</v>
      </c>
      <c r="K120" s="22">
        <v>15.52</v>
      </c>
      <c r="L120" s="22">
        <v>15.52</v>
      </c>
      <c r="M120" s="38" t="s">
        <v>47</v>
      </c>
      <c r="N120">
        <f>I120*E120</f>
        <v>102.6</v>
      </c>
      <c r="P120">
        <f>J120/I120</f>
        <v>40.815789473684212</v>
      </c>
    </row>
    <row r="121" spans="1:16" ht="24.75" hidden="1" thickBot="1" x14ac:dyDescent="0.25">
      <c r="A121" s="34"/>
      <c r="B121" s="35"/>
      <c r="C121" s="35"/>
      <c r="D121" s="26"/>
      <c r="E121" s="26"/>
      <c r="F121" s="26"/>
      <c r="G121" s="35"/>
      <c r="H121" s="27" t="s">
        <v>46</v>
      </c>
      <c r="I121" s="36"/>
      <c r="J121" s="26"/>
      <c r="K121" s="26"/>
      <c r="L121" s="26"/>
      <c r="M121" s="35"/>
    </row>
  </sheetData>
  <autoFilter ref="A1:P121">
    <filterColumn colId="13">
      <customFilters>
        <customFilter operator="notEqual" val=" "/>
      </customFilters>
    </filterColumn>
    <sortState ref="A2:Q120">
      <sortCondition ref="P1:P1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M1" sqref="M1"/>
    </sheetView>
  </sheetViews>
  <sheetFormatPr defaultRowHeight="14.25" x14ac:dyDescent="0.2"/>
  <sheetData>
    <row r="1" spans="1:14" x14ac:dyDescent="0.2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125</v>
      </c>
      <c r="J1" t="s">
        <v>126</v>
      </c>
      <c r="K1" t="s">
        <v>123</v>
      </c>
      <c r="L1" t="s">
        <v>124</v>
      </c>
      <c r="N1" t="s">
        <v>127</v>
      </c>
    </row>
    <row r="2" spans="1:14" ht="15" thickBot="1" x14ac:dyDescent="0.25">
      <c r="A2" s="46">
        <v>44102</v>
      </c>
      <c r="B2" s="47" t="s">
        <v>66</v>
      </c>
      <c r="C2" s="48" t="s">
        <v>67</v>
      </c>
      <c r="D2" s="48">
        <v>2</v>
      </c>
      <c r="E2" s="48" t="s">
        <v>83</v>
      </c>
      <c r="F2" s="47" t="s">
        <v>44</v>
      </c>
      <c r="G2" s="51" t="s">
        <v>55</v>
      </c>
      <c r="H2" s="54">
        <v>0.05</v>
      </c>
      <c r="I2" s="48">
        <v>0.05</v>
      </c>
      <c r="J2" s="48">
        <v>0.1</v>
      </c>
      <c r="K2" s="48">
        <v>0.1</v>
      </c>
      <c r="L2" s="47" t="s">
        <v>47</v>
      </c>
      <c r="M2">
        <v>0.1</v>
      </c>
      <c r="N2">
        <v>1</v>
      </c>
    </row>
    <row r="3" spans="1:14" ht="15" thickBot="1" x14ac:dyDescent="0.25">
      <c r="A3" s="37">
        <v>44060</v>
      </c>
      <c r="B3" s="38" t="s">
        <v>41</v>
      </c>
      <c r="C3" s="22" t="s">
        <v>42</v>
      </c>
      <c r="D3" s="22">
        <v>5</v>
      </c>
      <c r="E3" s="22" t="s">
        <v>56</v>
      </c>
      <c r="F3" s="38" t="s">
        <v>44</v>
      </c>
      <c r="G3" s="21" t="s">
        <v>45</v>
      </c>
      <c r="H3" s="39">
        <v>36.89</v>
      </c>
      <c r="I3" s="22">
        <v>38.200000000000003</v>
      </c>
      <c r="J3" s="22">
        <v>38.21</v>
      </c>
      <c r="K3" s="22">
        <v>38.200000000000003</v>
      </c>
      <c r="L3" s="38" t="s">
        <v>47</v>
      </c>
      <c r="M3">
        <v>184.45</v>
      </c>
      <c r="N3">
        <v>1.0355109785849825</v>
      </c>
    </row>
    <row r="4" spans="1:14" ht="15" thickBot="1" x14ac:dyDescent="0.25">
      <c r="A4" s="37">
        <v>44077</v>
      </c>
      <c r="B4" s="38" t="s">
        <v>41</v>
      </c>
      <c r="C4" s="22" t="s">
        <v>42</v>
      </c>
      <c r="D4" s="22">
        <v>2</v>
      </c>
      <c r="E4" s="22" t="s">
        <v>100</v>
      </c>
      <c r="F4" s="38" t="s">
        <v>44</v>
      </c>
      <c r="G4" s="21" t="s">
        <v>55</v>
      </c>
      <c r="H4" s="39">
        <v>10.5</v>
      </c>
      <c r="I4" s="22">
        <v>11.43</v>
      </c>
      <c r="J4" s="22">
        <v>11.55</v>
      </c>
      <c r="K4" s="22">
        <v>11.47</v>
      </c>
      <c r="L4" s="38" t="s">
        <v>47</v>
      </c>
      <c r="M4">
        <v>21</v>
      </c>
      <c r="N4">
        <v>1.0885714285714285</v>
      </c>
    </row>
    <row r="5" spans="1:14" ht="15" thickBot="1" x14ac:dyDescent="0.25">
      <c r="A5" s="31">
        <v>44099</v>
      </c>
      <c r="B5" s="32" t="s">
        <v>41</v>
      </c>
      <c r="C5" s="19" t="s">
        <v>42</v>
      </c>
      <c r="D5" s="19">
        <v>15</v>
      </c>
      <c r="E5" s="19" t="s">
        <v>33</v>
      </c>
      <c r="F5" s="32" t="s">
        <v>44</v>
      </c>
      <c r="G5" s="18" t="s">
        <v>45</v>
      </c>
      <c r="H5" s="33">
        <v>1.9</v>
      </c>
      <c r="I5" s="19">
        <v>2.09</v>
      </c>
      <c r="J5" s="19">
        <v>2.1</v>
      </c>
      <c r="K5" s="19">
        <v>2.1</v>
      </c>
      <c r="L5" s="32" t="s">
        <v>47</v>
      </c>
      <c r="M5">
        <v>28.5</v>
      </c>
      <c r="N5">
        <v>1.0999999999999999</v>
      </c>
    </row>
    <row r="6" spans="1:14" ht="15" thickBot="1" x14ac:dyDescent="0.25">
      <c r="A6" s="37">
        <v>44074</v>
      </c>
      <c r="B6" s="38" t="s">
        <v>41</v>
      </c>
      <c r="C6" s="22" t="s">
        <v>42</v>
      </c>
      <c r="D6" s="22">
        <v>42</v>
      </c>
      <c r="E6" s="22" t="s">
        <v>49</v>
      </c>
      <c r="F6" s="38" t="s">
        <v>44</v>
      </c>
      <c r="G6" s="21" t="s">
        <v>45</v>
      </c>
      <c r="H6" s="39">
        <v>0.48</v>
      </c>
      <c r="I6" s="22">
        <v>0.53039999999999998</v>
      </c>
      <c r="J6" s="22">
        <v>0.53490000000000004</v>
      </c>
      <c r="K6" s="22">
        <v>0.53480000000000005</v>
      </c>
      <c r="L6" s="38" t="s">
        <v>47</v>
      </c>
      <c r="M6">
        <v>20.16</v>
      </c>
      <c r="N6">
        <v>1.105</v>
      </c>
    </row>
    <row r="7" spans="1:14" ht="15" thickBot="1" x14ac:dyDescent="0.25">
      <c r="A7" s="37">
        <v>44095</v>
      </c>
      <c r="B7" s="38" t="s">
        <v>41</v>
      </c>
      <c r="C7" s="22" t="s">
        <v>42</v>
      </c>
      <c r="D7" s="22">
        <v>8</v>
      </c>
      <c r="E7" s="22" t="s">
        <v>89</v>
      </c>
      <c r="F7" s="38" t="s">
        <v>44</v>
      </c>
      <c r="G7" s="21" t="s">
        <v>55</v>
      </c>
      <c r="H7" s="39">
        <v>48.59</v>
      </c>
      <c r="I7" s="22">
        <v>54.39</v>
      </c>
      <c r="J7" s="22">
        <v>54.41</v>
      </c>
      <c r="K7" s="22">
        <v>54.41</v>
      </c>
      <c r="L7" s="38" t="s">
        <v>47</v>
      </c>
      <c r="M7">
        <v>388.72</v>
      </c>
      <c r="N7">
        <v>1.1193661247170199</v>
      </c>
    </row>
    <row r="8" spans="1:14" ht="15" thickBot="1" x14ac:dyDescent="0.25">
      <c r="A8" s="31">
        <v>44103</v>
      </c>
      <c r="B8" s="32" t="s">
        <v>41</v>
      </c>
      <c r="C8" s="19" t="s">
        <v>42</v>
      </c>
      <c r="D8" s="19">
        <v>3</v>
      </c>
      <c r="E8" s="19" t="s">
        <v>82</v>
      </c>
      <c r="F8" s="32" t="s">
        <v>44</v>
      </c>
      <c r="G8" s="18" t="s">
        <v>45</v>
      </c>
      <c r="H8" s="33">
        <v>84</v>
      </c>
      <c r="I8" s="19">
        <v>94.6</v>
      </c>
      <c r="J8" s="19">
        <v>94.71</v>
      </c>
      <c r="K8" s="19">
        <v>94.58</v>
      </c>
      <c r="L8" s="32" t="s">
        <v>47</v>
      </c>
      <c r="M8">
        <v>252</v>
      </c>
      <c r="N8">
        <v>1.1261904761904762</v>
      </c>
    </row>
    <row r="9" spans="1:14" ht="15" thickBot="1" x14ac:dyDescent="0.25">
      <c r="A9" s="31">
        <v>44091</v>
      </c>
      <c r="B9" s="32" t="s">
        <v>41</v>
      </c>
      <c r="C9" s="19" t="s">
        <v>42</v>
      </c>
      <c r="D9" s="19">
        <v>19</v>
      </c>
      <c r="E9" s="19" t="s">
        <v>97</v>
      </c>
      <c r="F9" s="32" t="s">
        <v>44</v>
      </c>
      <c r="G9" s="32" t="s">
        <v>55</v>
      </c>
      <c r="H9" s="33">
        <v>1.01</v>
      </c>
      <c r="I9" s="19">
        <v>1.1499999999999999</v>
      </c>
      <c r="J9" s="19">
        <v>1.1599999999999999</v>
      </c>
      <c r="K9" s="19">
        <v>1.1599999999999999</v>
      </c>
      <c r="L9" s="32" t="s">
        <v>47</v>
      </c>
      <c r="M9">
        <v>19.190000000000001</v>
      </c>
      <c r="N9">
        <v>1.1386138613861385</v>
      </c>
    </row>
    <row r="10" spans="1:14" ht="15" thickBot="1" x14ac:dyDescent="0.25">
      <c r="A10" s="37">
        <v>44102</v>
      </c>
      <c r="B10" s="38" t="s">
        <v>41</v>
      </c>
      <c r="C10" s="22" t="s">
        <v>42</v>
      </c>
      <c r="D10" s="22">
        <v>12</v>
      </c>
      <c r="E10" s="22" t="s">
        <v>86</v>
      </c>
      <c r="F10" s="38" t="s">
        <v>44</v>
      </c>
      <c r="G10" s="21" t="s">
        <v>45</v>
      </c>
      <c r="H10" s="39">
        <v>51.1</v>
      </c>
      <c r="I10" s="22">
        <v>59.24</v>
      </c>
      <c r="J10" s="22">
        <v>59.25</v>
      </c>
      <c r="K10" s="22">
        <v>59.24</v>
      </c>
      <c r="L10" s="38" t="s">
        <v>47</v>
      </c>
      <c r="M10">
        <v>613.20000000000005</v>
      </c>
      <c r="N10">
        <v>1.1592954990215265</v>
      </c>
    </row>
    <row r="11" spans="1:14" ht="15" thickBot="1" x14ac:dyDescent="0.25">
      <c r="A11" s="31">
        <v>44074</v>
      </c>
      <c r="B11" s="32" t="s">
        <v>41</v>
      </c>
      <c r="C11" s="19" t="s">
        <v>42</v>
      </c>
      <c r="D11" s="19">
        <v>19</v>
      </c>
      <c r="E11" s="19" t="s">
        <v>112</v>
      </c>
      <c r="F11" s="32" t="s">
        <v>44</v>
      </c>
      <c r="G11" s="32" t="s">
        <v>45</v>
      </c>
      <c r="H11" s="33">
        <v>1.04</v>
      </c>
      <c r="I11" s="19">
        <v>1.25</v>
      </c>
      <c r="J11" s="19">
        <v>1.26</v>
      </c>
      <c r="K11" s="19">
        <v>1.25</v>
      </c>
      <c r="L11" s="32" t="s">
        <v>47</v>
      </c>
      <c r="M11">
        <v>19.760000000000002</v>
      </c>
      <c r="N11">
        <v>1.2019230769230769</v>
      </c>
    </row>
    <row r="12" spans="1:14" ht="15" thickBot="1" x14ac:dyDescent="0.25">
      <c r="A12" s="31">
        <v>44057</v>
      </c>
      <c r="B12" s="32" t="s">
        <v>41</v>
      </c>
      <c r="C12" s="50" t="s">
        <v>42</v>
      </c>
      <c r="D12" s="50">
        <v>20</v>
      </c>
      <c r="E12" s="50" t="s">
        <v>58</v>
      </c>
      <c r="F12" s="32" t="s">
        <v>44</v>
      </c>
      <c r="G12" s="53" t="s">
        <v>55</v>
      </c>
      <c r="H12" s="33">
        <v>1</v>
      </c>
      <c r="I12" s="50">
        <v>1.21</v>
      </c>
      <c r="J12" s="50">
        <v>1.23</v>
      </c>
      <c r="K12" s="50">
        <v>1.21</v>
      </c>
      <c r="L12" s="32" t="s">
        <v>47</v>
      </c>
      <c r="M12">
        <v>20</v>
      </c>
      <c r="N12">
        <v>1.21</v>
      </c>
    </row>
    <row r="13" spans="1:14" ht="15" thickBot="1" x14ac:dyDescent="0.25">
      <c r="A13" s="31">
        <v>44103</v>
      </c>
      <c r="B13" s="32" t="s">
        <v>41</v>
      </c>
      <c r="C13" s="19" t="s">
        <v>42</v>
      </c>
      <c r="D13" s="19">
        <v>25</v>
      </c>
      <c r="E13" s="19" t="s">
        <v>74</v>
      </c>
      <c r="F13" s="32" t="s">
        <v>44</v>
      </c>
      <c r="G13" s="18" t="s">
        <v>45</v>
      </c>
      <c r="H13" s="33">
        <v>22.75</v>
      </c>
      <c r="I13" s="19">
        <v>29.22</v>
      </c>
      <c r="J13" s="19">
        <v>29.23</v>
      </c>
      <c r="K13" s="19">
        <v>29.23</v>
      </c>
      <c r="L13" s="32" t="s">
        <v>47</v>
      </c>
      <c r="M13">
        <v>568.75</v>
      </c>
      <c r="N13">
        <v>1.2843956043956044</v>
      </c>
    </row>
    <row r="14" spans="1:14" ht="15" thickBot="1" x14ac:dyDescent="0.25">
      <c r="A14" s="31">
        <v>44074</v>
      </c>
      <c r="B14" s="32" t="s">
        <v>41</v>
      </c>
      <c r="C14" s="19" t="s">
        <v>42</v>
      </c>
      <c r="D14" s="25">
        <v>1000</v>
      </c>
      <c r="E14" s="19" t="s">
        <v>54</v>
      </c>
      <c r="F14" s="32" t="s">
        <v>44</v>
      </c>
      <c r="G14" s="18" t="s">
        <v>55</v>
      </c>
      <c r="H14" s="33">
        <v>1.33</v>
      </c>
      <c r="I14" s="19">
        <v>1.74</v>
      </c>
      <c r="J14" s="19">
        <v>1.75</v>
      </c>
      <c r="K14" s="19">
        <v>1.74</v>
      </c>
      <c r="L14" s="32" t="s">
        <v>47</v>
      </c>
      <c r="M14">
        <v>1330</v>
      </c>
      <c r="N14">
        <v>1.3082706766917291</v>
      </c>
    </row>
    <row r="15" spans="1:14" ht="15" thickBot="1" x14ac:dyDescent="0.25">
      <c r="A15" s="31">
        <v>44074</v>
      </c>
      <c r="B15" s="32" t="s">
        <v>41</v>
      </c>
      <c r="C15" s="19" t="s">
        <v>42</v>
      </c>
      <c r="D15" s="19">
        <v>80</v>
      </c>
      <c r="E15" s="19" t="s">
        <v>50</v>
      </c>
      <c r="F15" s="32" t="s">
        <v>44</v>
      </c>
      <c r="G15" s="18" t="s">
        <v>45</v>
      </c>
      <c r="H15" s="33">
        <v>0.25</v>
      </c>
      <c r="I15" s="19">
        <v>0.34029999999999999</v>
      </c>
      <c r="J15" s="19">
        <v>0.35</v>
      </c>
      <c r="K15" s="19">
        <v>0.3493</v>
      </c>
      <c r="L15" s="32" t="s">
        <v>47</v>
      </c>
      <c r="M15">
        <v>20</v>
      </c>
      <c r="N15">
        <v>1.3612</v>
      </c>
    </row>
    <row r="16" spans="1:14" ht="15" thickBot="1" x14ac:dyDescent="0.25">
      <c r="A16" s="31">
        <v>44092</v>
      </c>
      <c r="B16" s="32" t="s">
        <v>41</v>
      </c>
      <c r="C16" s="19" t="s">
        <v>42</v>
      </c>
      <c r="D16" s="19">
        <v>10</v>
      </c>
      <c r="E16" s="19" t="s">
        <v>94</v>
      </c>
      <c r="F16" s="32" t="s">
        <v>44</v>
      </c>
      <c r="G16" s="18" t="s">
        <v>45</v>
      </c>
      <c r="H16" s="33">
        <v>13.5</v>
      </c>
      <c r="I16" s="19">
        <v>18.78</v>
      </c>
      <c r="J16" s="19">
        <v>18.82</v>
      </c>
      <c r="K16" s="19">
        <v>18.8</v>
      </c>
      <c r="L16" s="32" t="s">
        <v>47</v>
      </c>
      <c r="M16">
        <v>135</v>
      </c>
      <c r="N16">
        <v>1.3911111111111112</v>
      </c>
    </row>
    <row r="17" spans="1:14" ht="15" thickBot="1" x14ac:dyDescent="0.25">
      <c r="A17" s="37">
        <v>44091</v>
      </c>
      <c r="B17" s="38" t="s">
        <v>41</v>
      </c>
      <c r="C17" s="22" t="s">
        <v>42</v>
      </c>
      <c r="D17" s="22">
        <v>40</v>
      </c>
      <c r="E17" s="22" t="s">
        <v>86</v>
      </c>
      <c r="F17" s="38" t="s">
        <v>44</v>
      </c>
      <c r="G17" s="21" t="s">
        <v>45</v>
      </c>
      <c r="H17" s="39">
        <v>42.5</v>
      </c>
      <c r="I17" s="22">
        <v>59.24</v>
      </c>
      <c r="J17" s="22">
        <v>59.25</v>
      </c>
      <c r="K17" s="22">
        <v>59.24</v>
      </c>
      <c r="L17" s="38" t="s">
        <v>47</v>
      </c>
      <c r="M17">
        <v>1700</v>
      </c>
      <c r="N17">
        <v>1.3938823529411766</v>
      </c>
    </row>
    <row r="18" spans="1:14" ht="15" thickBot="1" x14ac:dyDescent="0.25">
      <c r="A18" s="31">
        <v>44088</v>
      </c>
      <c r="B18" s="32" t="s">
        <v>41</v>
      </c>
      <c r="C18" s="19" t="s">
        <v>42</v>
      </c>
      <c r="D18" s="19">
        <v>14</v>
      </c>
      <c r="E18" s="19" t="s">
        <v>33</v>
      </c>
      <c r="F18" s="32" t="s">
        <v>44</v>
      </c>
      <c r="G18" s="18" t="s">
        <v>55</v>
      </c>
      <c r="H18" s="33">
        <v>1.4</v>
      </c>
      <c r="I18" s="19">
        <v>2.09</v>
      </c>
      <c r="J18" s="19">
        <v>2.1</v>
      </c>
      <c r="K18" s="19">
        <v>2.1</v>
      </c>
      <c r="L18" s="32" t="s">
        <v>47</v>
      </c>
      <c r="M18">
        <v>19.599999999999998</v>
      </c>
      <c r="N18">
        <v>1.4928571428571429</v>
      </c>
    </row>
    <row r="19" spans="1:14" ht="15" thickBot="1" x14ac:dyDescent="0.25">
      <c r="A19" s="31">
        <v>44075</v>
      </c>
      <c r="B19" s="32" t="s">
        <v>41</v>
      </c>
      <c r="C19" s="19" t="s">
        <v>42</v>
      </c>
      <c r="D19" s="19">
        <v>15</v>
      </c>
      <c r="E19" s="19" t="s">
        <v>101</v>
      </c>
      <c r="F19" s="32" t="s">
        <v>44</v>
      </c>
      <c r="G19" s="18" t="s">
        <v>45</v>
      </c>
      <c r="H19" s="33">
        <v>17.11</v>
      </c>
      <c r="I19" s="19">
        <v>25.73</v>
      </c>
      <c r="J19" s="19">
        <v>25.82</v>
      </c>
      <c r="K19" s="19">
        <v>25.74</v>
      </c>
      <c r="L19" s="32" t="s">
        <v>47</v>
      </c>
      <c r="M19">
        <v>256.64999999999998</v>
      </c>
      <c r="N19">
        <v>1.5037989479836353</v>
      </c>
    </row>
    <row r="20" spans="1:14" ht="15" thickBot="1" x14ac:dyDescent="0.25">
      <c r="A20" s="37">
        <v>44074</v>
      </c>
      <c r="B20" s="38" t="s">
        <v>41</v>
      </c>
      <c r="C20" s="22" t="s">
        <v>42</v>
      </c>
      <c r="D20" s="22">
        <v>117</v>
      </c>
      <c r="E20" s="22" t="s">
        <v>113</v>
      </c>
      <c r="F20" s="38" t="s">
        <v>44</v>
      </c>
      <c r="G20" s="21" t="s">
        <v>45</v>
      </c>
      <c r="H20" s="39">
        <v>0.17</v>
      </c>
      <c r="I20" s="22">
        <v>0.27660000000000001</v>
      </c>
      <c r="J20" s="22">
        <v>0.27729999999999999</v>
      </c>
      <c r="K20" s="22">
        <v>0.27679999999999999</v>
      </c>
      <c r="L20" s="38" t="s">
        <v>47</v>
      </c>
      <c r="M20">
        <v>19.89</v>
      </c>
      <c r="N20">
        <v>1.6270588235294117</v>
      </c>
    </row>
    <row r="21" spans="1:14" ht="15" thickBot="1" x14ac:dyDescent="0.25">
      <c r="A21" s="31">
        <v>44074</v>
      </c>
      <c r="B21" s="32" t="s">
        <v>41</v>
      </c>
      <c r="C21" s="19" t="s">
        <v>42</v>
      </c>
      <c r="D21" s="19">
        <v>30</v>
      </c>
      <c r="E21" s="19" t="s">
        <v>104</v>
      </c>
      <c r="F21" s="32" t="s">
        <v>44</v>
      </c>
      <c r="G21" s="18" t="s">
        <v>45</v>
      </c>
      <c r="H21" s="33">
        <v>0.65</v>
      </c>
      <c r="I21" s="19">
        <v>1.1000000000000001</v>
      </c>
      <c r="J21" s="19">
        <v>1.1100000000000001</v>
      </c>
      <c r="K21" s="19">
        <v>1.1000000000000001</v>
      </c>
      <c r="L21" s="32" t="s">
        <v>47</v>
      </c>
      <c r="M21">
        <v>19.5</v>
      </c>
      <c r="N21">
        <v>1.6923076923076923</v>
      </c>
    </row>
    <row r="22" spans="1:14" ht="15" thickBot="1" x14ac:dyDescent="0.25">
      <c r="A22" s="37">
        <v>44103</v>
      </c>
      <c r="B22" s="38" t="s">
        <v>41</v>
      </c>
      <c r="C22" s="22" t="s">
        <v>42</v>
      </c>
      <c r="D22" s="22">
        <v>3</v>
      </c>
      <c r="E22" s="22" t="s">
        <v>76</v>
      </c>
      <c r="F22" s="38" t="s">
        <v>44</v>
      </c>
      <c r="G22" s="21" t="s">
        <v>45</v>
      </c>
      <c r="H22" s="39">
        <v>72</v>
      </c>
      <c r="I22" s="22">
        <v>123.78</v>
      </c>
      <c r="J22" s="22">
        <v>123.92</v>
      </c>
      <c r="K22" s="22">
        <v>123.84</v>
      </c>
      <c r="L22" s="38" t="s">
        <v>47</v>
      </c>
      <c r="M22">
        <v>216</v>
      </c>
      <c r="N22">
        <v>1.7191666666666667</v>
      </c>
    </row>
    <row r="23" spans="1:14" ht="15" thickBot="1" x14ac:dyDescent="0.25">
      <c r="A23" s="31">
        <v>44095</v>
      </c>
      <c r="B23" s="32" t="s">
        <v>41</v>
      </c>
      <c r="C23" s="19" t="s">
        <v>42</v>
      </c>
      <c r="D23" s="19">
        <v>99</v>
      </c>
      <c r="E23" s="19" t="s">
        <v>90</v>
      </c>
      <c r="F23" s="32" t="s">
        <v>44</v>
      </c>
      <c r="G23" s="18" t="s">
        <v>45</v>
      </c>
      <c r="H23" s="33">
        <v>1.6</v>
      </c>
      <c r="I23" s="19">
        <v>2.82</v>
      </c>
      <c r="J23" s="19">
        <v>2.83</v>
      </c>
      <c r="K23" s="19">
        <v>2.83</v>
      </c>
      <c r="L23" s="32" t="s">
        <v>47</v>
      </c>
      <c r="M23">
        <v>158.4</v>
      </c>
      <c r="N23">
        <v>1.7624999999999997</v>
      </c>
    </row>
    <row r="24" spans="1:14" ht="15" thickBot="1" x14ac:dyDescent="0.25">
      <c r="A24" s="37">
        <v>44092</v>
      </c>
      <c r="B24" s="38" t="s">
        <v>41</v>
      </c>
      <c r="C24" s="22" t="s">
        <v>42</v>
      </c>
      <c r="D24" s="22">
        <v>8</v>
      </c>
      <c r="E24" s="22" t="s">
        <v>92</v>
      </c>
      <c r="F24" s="38" t="s">
        <v>44</v>
      </c>
      <c r="G24" s="21" t="s">
        <v>45</v>
      </c>
      <c r="H24" s="39">
        <v>37.5</v>
      </c>
      <c r="I24" s="22">
        <v>66.95</v>
      </c>
      <c r="J24" s="22">
        <v>67.02</v>
      </c>
      <c r="K24" s="22">
        <v>66.989999999999995</v>
      </c>
      <c r="L24" s="38" t="s">
        <v>47</v>
      </c>
      <c r="M24">
        <v>300</v>
      </c>
      <c r="N24">
        <v>1.7853333333333334</v>
      </c>
    </row>
    <row r="25" spans="1:14" ht="15" thickBot="1" x14ac:dyDescent="0.25">
      <c r="A25" s="37">
        <v>44088</v>
      </c>
      <c r="B25" s="38" t="s">
        <v>41</v>
      </c>
      <c r="C25" s="22" t="s">
        <v>42</v>
      </c>
      <c r="D25" s="22">
        <v>175</v>
      </c>
      <c r="E25" s="22" t="s">
        <v>98</v>
      </c>
      <c r="F25" s="38" t="s">
        <v>44</v>
      </c>
      <c r="G25" s="21" t="s">
        <v>55</v>
      </c>
      <c r="H25" s="39">
        <v>0.59</v>
      </c>
      <c r="I25" s="22">
        <v>1.06</v>
      </c>
      <c r="J25" s="22">
        <v>1.07</v>
      </c>
      <c r="K25" s="22">
        <v>1.06</v>
      </c>
      <c r="L25" s="38" t="s">
        <v>47</v>
      </c>
      <c r="M25">
        <v>103.25</v>
      </c>
      <c r="N25">
        <v>1.7966101694915255</v>
      </c>
    </row>
    <row r="26" spans="1:14" ht="15" thickBot="1" x14ac:dyDescent="0.25">
      <c r="A26" s="37">
        <v>44075</v>
      </c>
      <c r="B26" s="38" t="s">
        <v>41</v>
      </c>
      <c r="C26" s="22" t="s">
        <v>42</v>
      </c>
      <c r="D26" s="22">
        <v>99</v>
      </c>
      <c r="E26" s="22" t="s">
        <v>103</v>
      </c>
      <c r="F26" s="38" t="s">
        <v>44</v>
      </c>
      <c r="G26" s="21" t="s">
        <v>45</v>
      </c>
      <c r="H26" s="39">
        <v>3</v>
      </c>
      <c r="I26" s="22">
        <v>5.46</v>
      </c>
      <c r="J26" s="22">
        <v>5.47</v>
      </c>
      <c r="K26" s="22">
        <v>5.46</v>
      </c>
      <c r="L26" s="38" t="s">
        <v>47</v>
      </c>
      <c r="M26">
        <v>297</v>
      </c>
      <c r="N26">
        <v>1.82</v>
      </c>
    </row>
    <row r="27" spans="1:14" ht="15" thickBot="1" x14ac:dyDescent="0.25">
      <c r="A27" s="37">
        <v>44105</v>
      </c>
      <c r="B27" s="38" t="s">
        <v>41</v>
      </c>
      <c r="C27" s="22" t="s">
        <v>42</v>
      </c>
      <c r="D27" s="22">
        <v>14</v>
      </c>
      <c r="E27" s="22" t="s">
        <v>64</v>
      </c>
      <c r="F27" s="38" t="s">
        <v>44</v>
      </c>
      <c r="G27" s="21" t="s">
        <v>45</v>
      </c>
      <c r="H27" s="39">
        <v>8.5</v>
      </c>
      <c r="I27" s="22">
        <v>15.66</v>
      </c>
      <c r="J27" s="22">
        <v>15.67</v>
      </c>
      <c r="K27" s="22">
        <v>15.67</v>
      </c>
      <c r="L27" s="38" t="s">
        <v>47</v>
      </c>
      <c r="M27">
        <v>119</v>
      </c>
      <c r="N27">
        <v>1.8423529411764705</v>
      </c>
    </row>
    <row r="28" spans="1:14" ht="15" thickBot="1" x14ac:dyDescent="0.25">
      <c r="A28" s="37">
        <v>44074</v>
      </c>
      <c r="B28" s="38" t="s">
        <v>41</v>
      </c>
      <c r="C28" s="22" t="s">
        <v>42</v>
      </c>
      <c r="D28" s="22">
        <v>40</v>
      </c>
      <c r="E28" s="22" t="s">
        <v>109</v>
      </c>
      <c r="F28" s="38" t="s">
        <v>44</v>
      </c>
      <c r="G28" s="21" t="s">
        <v>45</v>
      </c>
      <c r="H28" s="39">
        <v>0.5</v>
      </c>
      <c r="I28" s="22">
        <v>0.93</v>
      </c>
      <c r="J28" s="22">
        <v>0.93969999999999998</v>
      </c>
      <c r="K28" s="22">
        <v>0.93</v>
      </c>
      <c r="L28" s="38" t="s">
        <v>47</v>
      </c>
      <c r="M28">
        <v>20</v>
      </c>
      <c r="N28">
        <v>1.86</v>
      </c>
    </row>
    <row r="29" spans="1:14" ht="15" thickBot="1" x14ac:dyDescent="0.25">
      <c r="A29" s="31">
        <v>44074</v>
      </c>
      <c r="B29" s="32" t="s">
        <v>41</v>
      </c>
      <c r="C29" s="19" t="s">
        <v>42</v>
      </c>
      <c r="D29" s="19">
        <v>125</v>
      </c>
      <c r="E29" s="19" t="s">
        <v>106</v>
      </c>
      <c r="F29" s="32" t="s">
        <v>44</v>
      </c>
      <c r="G29" s="18" t="s">
        <v>45</v>
      </c>
      <c r="H29" s="33">
        <v>0.16</v>
      </c>
      <c r="I29" s="19">
        <v>0.30149999999999999</v>
      </c>
      <c r="J29" s="19">
        <v>0.30480000000000002</v>
      </c>
      <c r="K29" s="19">
        <v>0.30459999999999998</v>
      </c>
      <c r="L29" s="32" t="s">
        <v>47</v>
      </c>
      <c r="M29">
        <v>20</v>
      </c>
      <c r="N29">
        <v>1.8843749999999999</v>
      </c>
    </row>
    <row r="30" spans="1:14" ht="15" thickBot="1" x14ac:dyDescent="0.25">
      <c r="A30" s="37">
        <v>44074</v>
      </c>
      <c r="B30" s="38" t="s">
        <v>41</v>
      </c>
      <c r="C30" s="22" t="s">
        <v>42</v>
      </c>
      <c r="D30" s="22">
        <v>42</v>
      </c>
      <c r="E30" s="22" t="s">
        <v>105</v>
      </c>
      <c r="F30" s="38" t="s">
        <v>44</v>
      </c>
      <c r="G30" s="21" t="s">
        <v>45</v>
      </c>
      <c r="H30" s="39">
        <v>0.48</v>
      </c>
      <c r="I30" s="22">
        <v>0.91210000000000002</v>
      </c>
      <c r="J30" s="22">
        <v>0.91839999999999999</v>
      </c>
      <c r="K30" s="22">
        <v>0.91830000000000001</v>
      </c>
      <c r="L30" s="38" t="s">
        <v>47</v>
      </c>
      <c r="M30">
        <v>20.16</v>
      </c>
      <c r="N30">
        <v>1.9002083333333335</v>
      </c>
    </row>
    <row r="31" spans="1:14" ht="15" thickBot="1" x14ac:dyDescent="0.25">
      <c r="A31" s="37">
        <v>44074</v>
      </c>
      <c r="B31" s="38" t="s">
        <v>41</v>
      </c>
      <c r="C31" s="22" t="s">
        <v>42</v>
      </c>
      <c r="D31" s="22">
        <v>11</v>
      </c>
      <c r="E31" s="22" t="s">
        <v>107</v>
      </c>
      <c r="F31" s="38" t="s">
        <v>44</v>
      </c>
      <c r="G31" s="21" t="s">
        <v>45</v>
      </c>
      <c r="H31" s="39">
        <v>1.75</v>
      </c>
      <c r="I31" s="22">
        <v>3.41</v>
      </c>
      <c r="J31" s="22">
        <v>3.42</v>
      </c>
      <c r="K31" s="22">
        <v>3.41</v>
      </c>
      <c r="L31" s="38" t="s">
        <v>47</v>
      </c>
      <c r="M31">
        <v>19.25</v>
      </c>
      <c r="N31">
        <v>1.9485714285714286</v>
      </c>
    </row>
    <row r="32" spans="1:14" ht="15" thickBot="1" x14ac:dyDescent="0.25">
      <c r="A32" s="31">
        <v>44088</v>
      </c>
      <c r="B32" s="32" t="s">
        <v>41</v>
      </c>
      <c r="C32" s="19" t="s">
        <v>42</v>
      </c>
      <c r="D32" s="19">
        <v>15</v>
      </c>
      <c r="E32" s="19" t="s">
        <v>22</v>
      </c>
      <c r="F32" s="32" t="s">
        <v>44</v>
      </c>
      <c r="G32" s="18" t="s">
        <v>45</v>
      </c>
      <c r="H32" s="33">
        <v>1.4</v>
      </c>
      <c r="I32" s="19">
        <v>2.8</v>
      </c>
      <c r="J32" s="19">
        <v>2.81</v>
      </c>
      <c r="K32" s="19">
        <v>2.8</v>
      </c>
      <c r="L32" s="32" t="s">
        <v>47</v>
      </c>
      <c r="M32">
        <v>21</v>
      </c>
      <c r="N32">
        <v>2</v>
      </c>
    </row>
    <row r="33" spans="1:14" ht="15" thickBot="1" x14ac:dyDescent="0.25">
      <c r="A33" s="37">
        <v>44105</v>
      </c>
      <c r="B33" s="38" t="s">
        <v>41</v>
      </c>
      <c r="C33" s="22" t="s">
        <v>42</v>
      </c>
      <c r="D33" s="22">
        <v>40</v>
      </c>
      <c r="E33" s="22" t="s">
        <v>72</v>
      </c>
      <c r="F33" s="38" t="s">
        <v>44</v>
      </c>
      <c r="G33" s="21" t="s">
        <v>45</v>
      </c>
      <c r="H33" s="39">
        <v>1.42</v>
      </c>
      <c r="I33" s="22">
        <v>2.96</v>
      </c>
      <c r="J33" s="22">
        <v>2.98</v>
      </c>
      <c r="K33" s="22">
        <v>2.97</v>
      </c>
      <c r="L33" s="38" t="s">
        <v>47</v>
      </c>
      <c r="M33">
        <v>56.8</v>
      </c>
      <c r="N33">
        <v>2.084507042253521</v>
      </c>
    </row>
    <row r="34" spans="1:14" ht="15" thickBot="1" x14ac:dyDescent="0.25">
      <c r="A34" s="31">
        <v>44074</v>
      </c>
      <c r="B34" s="32" t="s">
        <v>41</v>
      </c>
      <c r="C34" s="19" t="s">
        <v>42</v>
      </c>
      <c r="D34" s="19">
        <v>45</v>
      </c>
      <c r="E34" s="19" t="s">
        <v>52</v>
      </c>
      <c r="F34" s="32" t="s">
        <v>44</v>
      </c>
      <c r="G34" s="32" t="s">
        <v>45</v>
      </c>
      <c r="H34" s="33">
        <v>0.45</v>
      </c>
      <c r="I34" s="19">
        <v>0.94020000000000004</v>
      </c>
      <c r="J34" s="19">
        <v>0.94979999999999998</v>
      </c>
      <c r="K34" s="19">
        <v>0.94979999999999998</v>
      </c>
      <c r="L34" s="32" t="s">
        <v>47</v>
      </c>
      <c r="M34">
        <v>20.25</v>
      </c>
      <c r="N34">
        <v>2.0893333333333333</v>
      </c>
    </row>
    <row r="35" spans="1:14" ht="15" thickBot="1" x14ac:dyDescent="0.25">
      <c r="A35" s="37">
        <v>44106</v>
      </c>
      <c r="B35" s="38" t="s">
        <v>41</v>
      </c>
      <c r="C35" s="22" t="s">
        <v>42</v>
      </c>
      <c r="D35" s="24">
        <v>1000000</v>
      </c>
      <c r="E35" s="22" t="s">
        <v>62</v>
      </c>
      <c r="F35" s="38" t="s">
        <v>44</v>
      </c>
      <c r="G35" s="21" t="s">
        <v>45</v>
      </c>
      <c r="H35" s="39">
        <v>1.6999999999999999E-3</v>
      </c>
      <c r="I35" s="22">
        <v>3.7000000000000002E-3</v>
      </c>
      <c r="J35" s="22">
        <v>3.8999999999999998E-3</v>
      </c>
      <c r="K35" s="22">
        <v>3.8E-3</v>
      </c>
      <c r="L35" s="38" t="s">
        <v>47</v>
      </c>
      <c r="M35">
        <v>1700</v>
      </c>
      <c r="N35">
        <v>2.1764705882352944</v>
      </c>
    </row>
    <row r="36" spans="1:14" ht="15" thickBot="1" x14ac:dyDescent="0.25">
      <c r="A36" s="37">
        <v>44103</v>
      </c>
      <c r="B36" s="38" t="s">
        <v>41</v>
      </c>
      <c r="C36" s="22" t="s">
        <v>42</v>
      </c>
      <c r="D36" s="22">
        <v>50</v>
      </c>
      <c r="E36" s="22" t="s">
        <v>79</v>
      </c>
      <c r="F36" s="38" t="s">
        <v>44</v>
      </c>
      <c r="G36" s="21" t="s">
        <v>45</v>
      </c>
      <c r="H36" s="39">
        <v>4.05</v>
      </c>
      <c r="I36" s="22">
        <v>9.76</v>
      </c>
      <c r="J36" s="22">
        <v>9.77</v>
      </c>
      <c r="K36" s="22">
        <v>9.76</v>
      </c>
      <c r="L36" s="38" t="s">
        <v>47</v>
      </c>
      <c r="M36">
        <v>202.5</v>
      </c>
      <c r="N36">
        <v>2.4098765432098768</v>
      </c>
    </row>
    <row r="37" spans="1:14" ht="15" thickBot="1" x14ac:dyDescent="0.25">
      <c r="A37" s="37">
        <v>44103</v>
      </c>
      <c r="B37" s="38" t="s">
        <v>41</v>
      </c>
      <c r="C37" s="22" t="s">
        <v>42</v>
      </c>
      <c r="D37" s="22">
        <v>55</v>
      </c>
      <c r="E37" s="22" t="s">
        <v>79</v>
      </c>
      <c r="F37" s="38" t="s">
        <v>44</v>
      </c>
      <c r="G37" s="21" t="s">
        <v>45</v>
      </c>
      <c r="H37" s="39">
        <v>4.05</v>
      </c>
      <c r="I37" s="22">
        <v>9.76</v>
      </c>
      <c r="J37" s="22">
        <v>9.77</v>
      </c>
      <c r="K37" s="22">
        <v>9.76</v>
      </c>
      <c r="L37" s="38" t="s">
        <v>47</v>
      </c>
      <c r="M37">
        <v>222.75</v>
      </c>
      <c r="N37">
        <v>2.4098765432098768</v>
      </c>
    </row>
    <row r="38" spans="1:14" ht="15" thickBot="1" x14ac:dyDescent="0.25">
      <c r="A38" s="31">
        <v>44074</v>
      </c>
      <c r="B38" s="32" t="s">
        <v>41</v>
      </c>
      <c r="C38" s="19" t="s">
        <v>42</v>
      </c>
      <c r="D38" s="19">
        <v>20</v>
      </c>
      <c r="E38" s="19" t="s">
        <v>114</v>
      </c>
      <c r="F38" s="32" t="s">
        <v>44</v>
      </c>
      <c r="G38" s="32" t="s">
        <v>45</v>
      </c>
      <c r="H38" s="33">
        <v>1.01</v>
      </c>
      <c r="I38" s="19">
        <v>2.48</v>
      </c>
      <c r="J38" s="19">
        <v>2.4900000000000002</v>
      </c>
      <c r="K38" s="19">
        <v>2.48</v>
      </c>
      <c r="L38" s="32" t="s">
        <v>47</v>
      </c>
      <c r="M38">
        <v>20.2</v>
      </c>
      <c r="N38">
        <v>2.4554455445544554</v>
      </c>
    </row>
    <row r="39" spans="1:14" ht="15" thickBot="1" x14ac:dyDescent="0.25">
      <c r="A39" s="37">
        <v>44074</v>
      </c>
      <c r="B39" s="38" t="s">
        <v>41</v>
      </c>
      <c r="C39" s="22" t="s">
        <v>42</v>
      </c>
      <c r="D39" s="22">
        <v>11</v>
      </c>
      <c r="E39" s="22" t="s">
        <v>111</v>
      </c>
      <c r="F39" s="38" t="s">
        <v>44</v>
      </c>
      <c r="G39" s="21" t="s">
        <v>45</v>
      </c>
      <c r="H39" s="39">
        <v>1.75</v>
      </c>
      <c r="I39" s="22">
        <v>4.3600000000000003</v>
      </c>
      <c r="J39" s="22">
        <v>4.4000000000000004</v>
      </c>
      <c r="K39" s="22">
        <v>4.41</v>
      </c>
      <c r="L39" s="38" t="s">
        <v>47</v>
      </c>
      <c r="M39">
        <v>19.25</v>
      </c>
      <c r="N39">
        <v>2.4914285714285715</v>
      </c>
    </row>
    <row r="40" spans="1:14" ht="15" thickBot="1" x14ac:dyDescent="0.25">
      <c r="A40" s="31">
        <v>44106</v>
      </c>
      <c r="B40" s="32" t="s">
        <v>41</v>
      </c>
      <c r="C40" s="19" t="s">
        <v>42</v>
      </c>
      <c r="D40" s="25">
        <v>2400</v>
      </c>
      <c r="E40" s="19" t="s">
        <v>31</v>
      </c>
      <c r="F40" s="32" t="s">
        <v>44</v>
      </c>
      <c r="G40" s="18" t="s">
        <v>45</v>
      </c>
      <c r="H40" s="33">
        <v>0.64</v>
      </c>
      <c r="I40" s="19">
        <v>1.66</v>
      </c>
      <c r="J40" s="19">
        <v>1.67</v>
      </c>
      <c r="K40" s="19">
        <v>1.66</v>
      </c>
      <c r="L40" s="32" t="s">
        <v>47</v>
      </c>
      <c r="M40">
        <v>1536</v>
      </c>
      <c r="N40">
        <v>2.59375</v>
      </c>
    </row>
    <row r="41" spans="1:14" ht="15" thickBot="1" x14ac:dyDescent="0.25">
      <c r="A41" s="31">
        <v>44106</v>
      </c>
      <c r="B41" s="32" t="s">
        <v>41</v>
      </c>
      <c r="C41" s="19" t="s">
        <v>42</v>
      </c>
      <c r="D41" s="19">
        <v>3</v>
      </c>
      <c r="E41" s="19" t="s">
        <v>23</v>
      </c>
      <c r="F41" s="32" t="s">
        <v>44</v>
      </c>
      <c r="G41" s="18" t="s">
        <v>45</v>
      </c>
      <c r="H41" s="33">
        <v>6.33</v>
      </c>
      <c r="I41" s="19">
        <v>16.760000000000002</v>
      </c>
      <c r="J41" s="19">
        <v>16.82</v>
      </c>
      <c r="K41" s="19">
        <v>16.79</v>
      </c>
      <c r="L41" s="32" t="s">
        <v>47</v>
      </c>
      <c r="M41">
        <v>18.990000000000002</v>
      </c>
      <c r="N41">
        <v>2.6477093206951028</v>
      </c>
    </row>
    <row r="42" spans="1:14" ht="15" thickBot="1" x14ac:dyDescent="0.25">
      <c r="A42" s="31">
        <v>44103</v>
      </c>
      <c r="B42" s="32" t="s">
        <v>41</v>
      </c>
      <c r="C42" s="19" t="s">
        <v>42</v>
      </c>
      <c r="D42" s="19">
        <v>55</v>
      </c>
      <c r="E42" s="19" t="s">
        <v>81</v>
      </c>
      <c r="F42" s="32" t="s">
        <v>44</v>
      </c>
      <c r="G42" s="18" t="s">
        <v>45</v>
      </c>
      <c r="H42" s="33">
        <v>4.22</v>
      </c>
      <c r="I42" s="19">
        <v>11.26</v>
      </c>
      <c r="J42" s="19">
        <v>11.27</v>
      </c>
      <c r="K42" s="19">
        <v>11.27</v>
      </c>
      <c r="L42" s="32" t="s">
        <v>47</v>
      </c>
      <c r="M42">
        <v>232.1</v>
      </c>
      <c r="N42">
        <v>2.6682464454976302</v>
      </c>
    </row>
    <row r="43" spans="1:14" ht="15" thickBot="1" x14ac:dyDescent="0.25">
      <c r="A43" s="31">
        <v>44074</v>
      </c>
      <c r="B43" s="32" t="s">
        <v>41</v>
      </c>
      <c r="C43" s="19" t="s">
        <v>42</v>
      </c>
      <c r="D43" s="19">
        <v>16</v>
      </c>
      <c r="E43" s="19" t="s">
        <v>110</v>
      </c>
      <c r="F43" s="32" t="s">
        <v>44</v>
      </c>
      <c r="G43" s="32" t="s">
        <v>45</v>
      </c>
      <c r="H43" s="33">
        <v>1.25</v>
      </c>
      <c r="I43" s="19">
        <v>3.97</v>
      </c>
      <c r="J43" s="19">
        <v>3.99</v>
      </c>
      <c r="K43" s="19">
        <v>3.96</v>
      </c>
      <c r="L43" s="32" t="s">
        <v>47</v>
      </c>
      <c r="M43">
        <v>20</v>
      </c>
      <c r="N43">
        <v>3.1760000000000002</v>
      </c>
    </row>
    <row r="44" spans="1:14" ht="15" thickBot="1" x14ac:dyDescent="0.25">
      <c r="A44" s="31">
        <v>44105</v>
      </c>
      <c r="B44" s="32" t="s">
        <v>41</v>
      </c>
      <c r="C44" s="19" t="s">
        <v>42</v>
      </c>
      <c r="D44" s="25">
        <v>1000</v>
      </c>
      <c r="E44" s="19" t="s">
        <v>71</v>
      </c>
      <c r="F44" s="32" t="s">
        <v>44</v>
      </c>
      <c r="G44" s="18" t="s">
        <v>45</v>
      </c>
      <c r="H44" s="33">
        <v>0.11</v>
      </c>
      <c r="I44" s="19">
        <v>0.36199999999999999</v>
      </c>
      <c r="J44" s="19">
        <v>0.3715</v>
      </c>
      <c r="K44" s="19">
        <v>0.36159999999999998</v>
      </c>
      <c r="L44" s="32" t="s">
        <v>47</v>
      </c>
      <c r="M44">
        <v>110</v>
      </c>
      <c r="N44">
        <v>3.290909090909091</v>
      </c>
    </row>
    <row r="45" spans="1:14" ht="15" thickBot="1" x14ac:dyDescent="0.25">
      <c r="A45" s="37">
        <v>44105</v>
      </c>
      <c r="B45" s="38" t="s">
        <v>41</v>
      </c>
      <c r="C45" s="22" t="s">
        <v>42</v>
      </c>
      <c r="D45" s="22">
        <v>100</v>
      </c>
      <c r="E45" s="22" t="s">
        <v>70</v>
      </c>
      <c r="F45" s="38" t="s">
        <v>44</v>
      </c>
      <c r="G45" s="38" t="s">
        <v>45</v>
      </c>
      <c r="H45" s="39">
        <v>4.1500000000000004</v>
      </c>
      <c r="I45" s="22">
        <v>13.67</v>
      </c>
      <c r="J45" s="22">
        <v>13.7</v>
      </c>
      <c r="K45" s="22">
        <v>13.67</v>
      </c>
      <c r="L45" s="38" t="s">
        <v>47</v>
      </c>
      <c r="M45">
        <v>415.00000000000006</v>
      </c>
      <c r="N45">
        <v>3.2939759036144576</v>
      </c>
    </row>
    <row r="46" spans="1:14" ht="15" thickBot="1" x14ac:dyDescent="0.25">
      <c r="A46" s="31">
        <v>44074</v>
      </c>
      <c r="B46" s="32" t="s">
        <v>41</v>
      </c>
      <c r="C46" s="19" t="s">
        <v>42</v>
      </c>
      <c r="D46" s="25">
        <v>66667</v>
      </c>
      <c r="E46" s="19" t="s">
        <v>108</v>
      </c>
      <c r="F46" s="32" t="s">
        <v>44</v>
      </c>
      <c r="G46" s="32" t="s">
        <v>45</v>
      </c>
      <c r="H46" s="33">
        <v>2.9999999999999997E-4</v>
      </c>
      <c r="I46" s="19">
        <v>1.1000000000000001E-3</v>
      </c>
      <c r="J46" s="19">
        <v>1.1999999999999999E-3</v>
      </c>
      <c r="K46" s="19">
        <v>1.1000000000000001E-3</v>
      </c>
      <c r="L46" s="32" t="s">
        <v>47</v>
      </c>
      <c r="M46">
        <v>20.0001</v>
      </c>
      <c r="N46">
        <v>3.6666666666666674</v>
      </c>
    </row>
    <row r="47" spans="1:14" ht="15" thickBot="1" x14ac:dyDescent="0.25">
      <c r="A47" s="31">
        <v>44103</v>
      </c>
      <c r="B47" s="32" t="s">
        <v>41</v>
      </c>
      <c r="C47" s="19" t="s">
        <v>42</v>
      </c>
      <c r="D47" s="19">
        <v>20</v>
      </c>
      <c r="E47" s="19" t="s">
        <v>77</v>
      </c>
      <c r="F47" s="32" t="s">
        <v>44</v>
      </c>
      <c r="G47" s="18" t="s">
        <v>45</v>
      </c>
      <c r="H47" s="33">
        <v>1</v>
      </c>
      <c r="I47" s="19">
        <v>3.96</v>
      </c>
      <c r="J47" s="19">
        <v>3.99</v>
      </c>
      <c r="K47" s="19">
        <v>3.98</v>
      </c>
      <c r="L47" s="32" t="s">
        <v>47</v>
      </c>
      <c r="M47">
        <v>20</v>
      </c>
      <c r="N47">
        <v>3.96</v>
      </c>
    </row>
    <row r="48" spans="1:14" ht="15" thickBot="1" x14ac:dyDescent="0.25">
      <c r="A48" s="37">
        <v>44074</v>
      </c>
      <c r="B48" s="38" t="s">
        <v>41</v>
      </c>
      <c r="C48" s="22" t="s">
        <v>42</v>
      </c>
      <c r="D48" s="22">
        <v>200</v>
      </c>
      <c r="E48" s="22" t="s">
        <v>51</v>
      </c>
      <c r="F48" s="38" t="s">
        <v>44</v>
      </c>
      <c r="G48" s="38" t="s">
        <v>45</v>
      </c>
      <c r="H48" s="39">
        <v>0.1</v>
      </c>
      <c r="I48" s="22">
        <v>0.4642</v>
      </c>
      <c r="J48" s="22">
        <v>0.46500000000000002</v>
      </c>
      <c r="K48" s="22">
        <v>0.46489999999999998</v>
      </c>
      <c r="L48" s="38" t="s">
        <v>47</v>
      </c>
      <c r="M48">
        <v>20</v>
      </c>
      <c r="N48">
        <v>4.6419999999999995</v>
      </c>
    </row>
    <row r="49" spans="1:14" ht="15" thickBot="1" x14ac:dyDescent="0.25">
      <c r="A49" s="43">
        <v>44074</v>
      </c>
      <c r="B49" s="44" t="s">
        <v>41</v>
      </c>
      <c r="C49" s="49" t="s">
        <v>42</v>
      </c>
      <c r="D49" s="49">
        <v>59</v>
      </c>
      <c r="E49" s="49" t="s">
        <v>43</v>
      </c>
      <c r="F49" s="44" t="s">
        <v>44</v>
      </c>
      <c r="G49" s="52" t="s">
        <v>45</v>
      </c>
      <c r="H49" s="45">
        <v>0.34</v>
      </c>
      <c r="I49" s="49">
        <v>1.75</v>
      </c>
      <c r="J49" s="49">
        <v>1.76</v>
      </c>
      <c r="K49" s="49">
        <v>1.76</v>
      </c>
      <c r="L49" s="44" t="s">
        <v>47</v>
      </c>
      <c r="M49">
        <v>20.060000000000002</v>
      </c>
      <c r="N49">
        <v>5.1470588235294112</v>
      </c>
    </row>
    <row r="50" spans="1:14" ht="15" thickBot="1" x14ac:dyDescent="0.25">
      <c r="A50" s="31">
        <v>44102</v>
      </c>
      <c r="B50" s="32" t="s">
        <v>41</v>
      </c>
      <c r="C50" s="19" t="s">
        <v>42</v>
      </c>
      <c r="D50" s="19">
        <v>25</v>
      </c>
      <c r="E50" s="19" t="s">
        <v>84</v>
      </c>
      <c r="F50" s="32" t="s">
        <v>44</v>
      </c>
      <c r="G50" s="18" t="s">
        <v>45</v>
      </c>
      <c r="H50" s="33">
        <v>2</v>
      </c>
      <c r="I50" s="19">
        <v>11.7</v>
      </c>
      <c r="J50" s="19">
        <v>11.71</v>
      </c>
      <c r="K50" s="19">
        <v>11.69</v>
      </c>
      <c r="L50" s="32" t="s">
        <v>47</v>
      </c>
      <c r="M50">
        <v>50</v>
      </c>
      <c r="N50">
        <v>5.85</v>
      </c>
    </row>
    <row r="51" spans="1:14" ht="15" thickBot="1" x14ac:dyDescent="0.25">
      <c r="A51" s="37">
        <v>44074</v>
      </c>
      <c r="B51" s="38" t="s">
        <v>41</v>
      </c>
      <c r="C51" s="22" t="s">
        <v>42</v>
      </c>
      <c r="D51" s="24">
        <v>5000</v>
      </c>
      <c r="E51" s="22" t="s">
        <v>53</v>
      </c>
      <c r="F51" s="38" t="s">
        <v>44</v>
      </c>
      <c r="G51" s="21" t="s">
        <v>45</v>
      </c>
      <c r="H51" s="39">
        <v>4.0000000000000001E-3</v>
      </c>
      <c r="I51" s="22">
        <v>2.6100000000000002E-2</v>
      </c>
      <c r="J51" s="22">
        <v>2.6499999999999999E-2</v>
      </c>
      <c r="K51" s="22">
        <v>2.6499999999999999E-2</v>
      </c>
      <c r="L51" s="38" t="s">
        <v>47</v>
      </c>
      <c r="M51">
        <v>20</v>
      </c>
      <c r="N51">
        <v>6.5250000000000004</v>
      </c>
    </row>
    <row r="52" spans="1:14" ht="15" thickBot="1" x14ac:dyDescent="0.25">
      <c r="A52" s="31">
        <v>44106</v>
      </c>
      <c r="B52" s="32" t="s">
        <v>41</v>
      </c>
      <c r="C52" s="19" t="s">
        <v>42</v>
      </c>
      <c r="D52" s="19">
        <v>333</v>
      </c>
      <c r="E52" s="19" t="s">
        <v>13</v>
      </c>
      <c r="F52" s="32" t="s">
        <v>44</v>
      </c>
      <c r="G52" s="18" t="s">
        <v>45</v>
      </c>
      <c r="H52" s="33">
        <v>0.38</v>
      </c>
      <c r="I52" s="19">
        <v>2.61</v>
      </c>
      <c r="J52" s="19">
        <v>2.62</v>
      </c>
      <c r="K52" s="19">
        <v>2.62</v>
      </c>
      <c r="L52" s="32" t="s">
        <v>47</v>
      </c>
      <c r="M52">
        <v>126.54</v>
      </c>
      <c r="N52">
        <v>6.8684210526315788</v>
      </c>
    </row>
    <row r="53" spans="1:14" ht="15" thickBot="1" x14ac:dyDescent="0.25">
      <c r="A53" s="31">
        <v>44074</v>
      </c>
      <c r="B53" s="32" t="s">
        <v>41</v>
      </c>
      <c r="C53" s="19" t="s">
        <v>42</v>
      </c>
      <c r="D53" s="19">
        <v>61</v>
      </c>
      <c r="E53" s="19" t="s">
        <v>48</v>
      </c>
      <c r="F53" s="32" t="s">
        <v>44</v>
      </c>
      <c r="G53" s="18" t="s">
        <v>45</v>
      </c>
      <c r="H53" s="33">
        <v>0.33</v>
      </c>
      <c r="I53" s="19">
        <v>2.31</v>
      </c>
      <c r="J53" s="19">
        <v>2.35</v>
      </c>
      <c r="K53" s="19">
        <v>2.2999999999999998</v>
      </c>
      <c r="L53" s="32" t="s">
        <v>47</v>
      </c>
      <c r="M53">
        <v>20.130000000000003</v>
      </c>
      <c r="N53">
        <v>7</v>
      </c>
    </row>
    <row r="54" spans="1:14" ht="15" thickBot="1" x14ac:dyDescent="0.25">
      <c r="A54" s="37">
        <v>44106</v>
      </c>
      <c r="B54" s="38" t="s">
        <v>41</v>
      </c>
      <c r="C54" s="22" t="s">
        <v>42</v>
      </c>
      <c r="D54" s="22">
        <v>714</v>
      </c>
      <c r="E54" s="22" t="s">
        <v>11</v>
      </c>
      <c r="F54" s="38" t="s">
        <v>44</v>
      </c>
      <c r="G54" s="21" t="s">
        <v>45</v>
      </c>
      <c r="H54" s="39">
        <v>0.38</v>
      </c>
      <c r="I54" s="22">
        <v>2.77</v>
      </c>
      <c r="J54" s="22">
        <v>2.78</v>
      </c>
      <c r="K54" s="22">
        <v>2.77</v>
      </c>
      <c r="L54" s="38" t="s">
        <v>47</v>
      </c>
      <c r="M54">
        <v>271.32</v>
      </c>
      <c r="N54">
        <v>7.2894736842105265</v>
      </c>
    </row>
    <row r="55" spans="1:14" ht="15" thickBot="1" x14ac:dyDescent="0.25">
      <c r="A55" s="31">
        <v>44105</v>
      </c>
      <c r="B55" s="32" t="s">
        <v>66</v>
      </c>
      <c r="C55" s="19" t="s">
        <v>67</v>
      </c>
      <c r="D55" s="19">
        <v>1</v>
      </c>
      <c r="E55" s="19" t="s">
        <v>68</v>
      </c>
      <c r="F55" s="32" t="s">
        <v>44</v>
      </c>
      <c r="G55" s="18" t="s">
        <v>45</v>
      </c>
      <c r="H55" s="33">
        <v>0.2</v>
      </c>
      <c r="I55" s="19">
        <v>1.95</v>
      </c>
      <c r="J55" s="19">
        <v>5.2</v>
      </c>
      <c r="K55" s="19">
        <v>2</v>
      </c>
      <c r="L55" s="32" t="s">
        <v>47</v>
      </c>
      <c r="M55">
        <v>0.2</v>
      </c>
      <c r="N55">
        <v>9.75</v>
      </c>
    </row>
    <row r="56" spans="1:14" ht="15" thickBot="1" x14ac:dyDescent="0.25">
      <c r="A56" s="37">
        <v>44092</v>
      </c>
      <c r="B56" s="38" t="s">
        <v>41</v>
      </c>
      <c r="C56" s="22" t="s">
        <v>42</v>
      </c>
      <c r="D56" s="22">
        <v>200</v>
      </c>
      <c r="E56" s="22" t="s">
        <v>95</v>
      </c>
      <c r="F56" s="38" t="s">
        <v>44</v>
      </c>
      <c r="G56" s="21" t="s">
        <v>45</v>
      </c>
      <c r="H56" s="39">
        <v>0.8</v>
      </c>
      <c r="I56" s="22">
        <v>10.68</v>
      </c>
      <c r="J56" s="22">
        <v>10.69</v>
      </c>
      <c r="K56" s="22">
        <v>10.69</v>
      </c>
      <c r="L56" s="38" t="s">
        <v>47</v>
      </c>
      <c r="M56">
        <v>160</v>
      </c>
      <c r="N56">
        <v>13.35</v>
      </c>
    </row>
    <row r="57" spans="1:14" ht="15" thickBot="1" x14ac:dyDescent="0.25">
      <c r="A57" s="43">
        <v>44106</v>
      </c>
      <c r="B57" s="44" t="s">
        <v>41</v>
      </c>
      <c r="C57" s="49" t="s">
        <v>42</v>
      </c>
      <c r="D57" s="49">
        <v>15</v>
      </c>
      <c r="E57" s="49" t="s">
        <v>59</v>
      </c>
      <c r="F57" s="44" t="s">
        <v>44</v>
      </c>
      <c r="G57" s="52" t="s">
        <v>45</v>
      </c>
      <c r="H57" s="45">
        <v>1.5</v>
      </c>
      <c r="I57" s="49">
        <v>20.99</v>
      </c>
      <c r="J57" s="49">
        <v>21.05</v>
      </c>
      <c r="K57" s="49">
        <v>21.02</v>
      </c>
      <c r="L57" s="44" t="s">
        <v>47</v>
      </c>
      <c r="M57">
        <v>22.5</v>
      </c>
      <c r="N57">
        <v>13.993333333333332</v>
      </c>
    </row>
    <row r="58" spans="1:14" ht="15" thickBot="1" x14ac:dyDescent="0.25">
      <c r="A58" s="31">
        <v>44106</v>
      </c>
      <c r="B58" s="32" t="s">
        <v>41</v>
      </c>
      <c r="C58" s="19" t="s">
        <v>42</v>
      </c>
      <c r="D58" s="19">
        <v>59</v>
      </c>
      <c r="E58" s="19" t="s">
        <v>16</v>
      </c>
      <c r="F58" s="32" t="s">
        <v>44</v>
      </c>
      <c r="G58" s="18" t="s">
        <v>45</v>
      </c>
      <c r="H58" s="33">
        <v>4.25</v>
      </c>
      <c r="I58" s="19">
        <v>75.94</v>
      </c>
      <c r="J58" s="19">
        <v>76.03</v>
      </c>
      <c r="K58" s="19">
        <v>76.150000000000006</v>
      </c>
      <c r="L58" s="32" t="s">
        <v>47</v>
      </c>
      <c r="M58">
        <v>250.75</v>
      </c>
      <c r="N58">
        <v>17.868235294117646</v>
      </c>
    </row>
    <row r="59" spans="1:14" ht="15" thickBot="1" x14ac:dyDescent="0.25">
      <c r="A59" s="31">
        <v>44106</v>
      </c>
      <c r="B59" s="32" t="s">
        <v>41</v>
      </c>
      <c r="C59" s="19" t="s">
        <v>42</v>
      </c>
      <c r="D59" s="19">
        <v>121</v>
      </c>
      <c r="E59" s="19" t="s">
        <v>15</v>
      </c>
      <c r="F59" s="32" t="s">
        <v>44</v>
      </c>
      <c r="G59" s="18" t="s">
        <v>45</v>
      </c>
      <c r="H59" s="33">
        <v>0.63</v>
      </c>
      <c r="I59" s="19">
        <v>12.06</v>
      </c>
      <c r="J59" s="19">
        <v>12.1</v>
      </c>
      <c r="K59" s="19">
        <v>12.08</v>
      </c>
      <c r="L59" s="32" t="s">
        <v>47</v>
      </c>
      <c r="M59">
        <v>76.23</v>
      </c>
      <c r="N59">
        <v>19.142857142857142</v>
      </c>
    </row>
    <row r="60" spans="1:14" ht="15" thickBot="1" x14ac:dyDescent="0.25">
      <c r="A60" s="37">
        <v>44106</v>
      </c>
      <c r="B60" s="38" t="s">
        <v>41</v>
      </c>
      <c r="C60" s="22" t="s">
        <v>42</v>
      </c>
      <c r="D60" s="22">
        <v>357</v>
      </c>
      <c r="E60" s="22" t="s">
        <v>12</v>
      </c>
      <c r="F60" s="38" t="s">
        <v>44</v>
      </c>
      <c r="G60" s="21" t="s">
        <v>45</v>
      </c>
      <c r="H60" s="39">
        <v>0.38</v>
      </c>
      <c r="I60" s="22">
        <v>11.89</v>
      </c>
      <c r="J60" s="22">
        <v>11.9</v>
      </c>
      <c r="K60" s="22">
        <v>11.89</v>
      </c>
      <c r="L60" s="38" t="s">
        <v>47</v>
      </c>
      <c r="M60">
        <v>135.66</v>
      </c>
      <c r="N60">
        <v>31.289473684210527</v>
      </c>
    </row>
    <row r="61" spans="1:14" x14ac:dyDescent="0.2">
      <c r="A61" s="37">
        <v>44106</v>
      </c>
      <c r="B61" s="38" t="s">
        <v>41</v>
      </c>
      <c r="C61" s="22" t="s">
        <v>42</v>
      </c>
      <c r="D61" s="22">
        <v>270</v>
      </c>
      <c r="E61" s="22" t="s">
        <v>27</v>
      </c>
      <c r="F61" s="38" t="s">
        <v>44</v>
      </c>
      <c r="G61" s="21" t="s">
        <v>45</v>
      </c>
      <c r="H61" s="39">
        <v>0.38</v>
      </c>
      <c r="I61" s="22">
        <v>15.51</v>
      </c>
      <c r="J61" s="22">
        <v>15.52</v>
      </c>
      <c r="K61" s="22">
        <v>15.52</v>
      </c>
      <c r="L61" s="38" t="s">
        <v>47</v>
      </c>
      <c r="M61">
        <v>102.6</v>
      </c>
      <c r="N61">
        <v>40.815789473684212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Technologies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Vedabrat Etwaru</dc:creator>
  <cp:keywords>Select Classification Level, Non Technical</cp:keywords>
  <cp:lastModifiedBy>Vedabrat Etwaru</cp:lastModifiedBy>
  <dcterms:created xsi:type="dcterms:W3CDTF">2020-10-02T15:05:10Z</dcterms:created>
  <dcterms:modified xsi:type="dcterms:W3CDTF">2020-10-02T17:20:45Z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8ba786c8-c861-4860-9735-60eb06727213</vt:lpwstr>
  </property>
  <property fmtid="{D5CDD505-2E9C-101B-9397-08002B2CF9AE}" pid="3" name="UTCTechnicalData">
    <vt:lpwstr>N</vt:lpwstr>
  </property>
</Properties>
</file>