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coin\codes\RV-AutoAim\experiment\"/>
    </mc:Choice>
  </mc:AlternateContent>
  <xr:revisionPtr revIDLastSave="0" documentId="13_ncr:1_{5FB3ACDD-EBEB-493B-AC5A-37CB26DEE583}" xr6:coauthVersionLast="45" xr6:coauthVersionMax="45" xr10:uidLastSave="{00000000-0000-0000-0000-000000000000}"/>
  <bookViews>
    <workbookView xWindow="5830" yWindow="5550" windowWidth="24540" windowHeight="14360" activeTab="1" xr2:uid="{B2EAF048-44B2-46BD-90EC-6C1277315ADE}"/>
  </bookViews>
  <sheets>
    <sheet name="水平射击" sheetId="1" r:id="rId1"/>
    <sheet name="倾角射击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2" l="1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8" i="2"/>
  <c r="H10" i="1" l="1"/>
  <c r="B5" i="2"/>
  <c r="B6" i="2" s="1"/>
  <c r="B7" i="2" s="1"/>
  <c r="C5" i="2"/>
  <c r="C6" i="2" s="1"/>
  <c r="D4" i="2"/>
  <c r="F4" i="2" s="1"/>
  <c r="E4" i="2"/>
  <c r="B8" i="2" l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E5" i="2"/>
  <c r="D5" i="2"/>
  <c r="F5" i="2" s="1"/>
  <c r="G4" i="2"/>
  <c r="E6" i="2"/>
  <c r="C7" i="2"/>
  <c r="D6" i="2"/>
  <c r="F6" i="2" s="1"/>
  <c r="B3" i="1"/>
  <c r="H4" i="2" l="1"/>
  <c r="G5" i="2"/>
  <c r="D7" i="2"/>
  <c r="F7" i="2" s="1"/>
  <c r="C8" i="2"/>
  <c r="E7" i="2"/>
  <c r="G6" i="2"/>
  <c r="C2" i="1"/>
  <c r="C3" i="1"/>
  <c r="I5" i="2" l="1"/>
  <c r="H6" i="2"/>
  <c r="H5" i="2"/>
  <c r="I4" i="2"/>
  <c r="G7" i="2"/>
  <c r="C9" i="2"/>
  <c r="D8" i="2"/>
  <c r="F8" i="2" s="1"/>
  <c r="E8" i="2"/>
  <c r="B4" i="1"/>
  <c r="C4" i="1" s="1"/>
  <c r="J4" i="2" l="1"/>
  <c r="H7" i="2"/>
  <c r="I6" i="2"/>
  <c r="G8" i="2"/>
  <c r="I7" i="2" s="1"/>
  <c r="D9" i="2"/>
  <c r="F9" i="2" s="1"/>
  <c r="C10" i="2"/>
  <c r="E9" i="2"/>
  <c r="B5" i="1"/>
  <c r="C5" i="1" s="1"/>
  <c r="J6" i="2" l="1"/>
  <c r="H8" i="2"/>
  <c r="J5" i="2"/>
  <c r="G9" i="2"/>
  <c r="I8" i="2" s="1"/>
  <c r="J7" i="2" s="1"/>
  <c r="E10" i="2"/>
  <c r="C11" i="2"/>
  <c r="D10" i="2"/>
  <c r="F10" i="2" s="1"/>
  <c r="B6" i="1"/>
  <c r="C6" i="1" s="1"/>
  <c r="H9" i="2" l="1"/>
  <c r="G10" i="2"/>
  <c r="D11" i="2"/>
  <c r="F11" i="2" s="1"/>
  <c r="E11" i="2"/>
  <c r="C12" i="2"/>
  <c r="B7" i="1"/>
  <c r="C7" i="1" s="1"/>
  <c r="G11" i="2" l="1"/>
  <c r="I10" i="2" s="1"/>
  <c r="H10" i="2"/>
  <c r="I9" i="2"/>
  <c r="C13" i="2"/>
  <c r="E12" i="2"/>
  <c r="D12" i="2"/>
  <c r="B8" i="1"/>
  <c r="C8" i="1" s="1"/>
  <c r="H11" i="2" l="1"/>
  <c r="J9" i="2"/>
  <c r="J8" i="2"/>
  <c r="F12" i="2"/>
  <c r="G12" i="2" s="1"/>
  <c r="C14" i="2"/>
  <c r="D13" i="2"/>
  <c r="F13" i="2" s="1"/>
  <c r="E13" i="2"/>
  <c r="B9" i="1"/>
  <c r="C9" i="1" s="1"/>
  <c r="K7" i="2" l="1"/>
  <c r="K6" i="2"/>
  <c r="H12" i="2"/>
  <c r="I11" i="2"/>
  <c r="G13" i="2"/>
  <c r="E14" i="2"/>
  <c r="C15" i="2"/>
  <c r="D14" i="2"/>
  <c r="F14" i="2" s="1"/>
  <c r="H13" i="2" l="1"/>
  <c r="J10" i="2"/>
  <c r="I12" i="2"/>
  <c r="G14" i="2"/>
  <c r="D15" i="2"/>
  <c r="F15" i="2" s="1"/>
  <c r="E15" i="2"/>
  <c r="C16" i="2"/>
  <c r="K8" i="2" l="1"/>
  <c r="J11" i="2"/>
  <c r="K9" i="2" s="1"/>
  <c r="H14" i="2"/>
  <c r="I13" i="2"/>
  <c r="G15" i="2"/>
  <c r="I14" i="2" s="1"/>
  <c r="E16" i="2"/>
  <c r="C17" i="2"/>
  <c r="D16" i="2"/>
  <c r="J13" i="2" l="1"/>
  <c r="H15" i="2"/>
  <c r="J12" i="2"/>
  <c r="F16" i="2"/>
  <c r="G16" i="2" s="1"/>
  <c r="I15" i="2" s="1"/>
  <c r="D17" i="2"/>
  <c r="F17" i="2" s="1"/>
  <c r="E17" i="2"/>
  <c r="C18" i="2"/>
  <c r="K10" i="2" l="1"/>
  <c r="K11" i="2"/>
  <c r="J14" i="2"/>
  <c r="K12" i="2" s="1"/>
  <c r="H16" i="2"/>
  <c r="G17" i="2"/>
  <c r="C19" i="2"/>
  <c r="D18" i="2"/>
  <c r="F18" i="2" s="1"/>
  <c r="E18" i="2"/>
  <c r="H17" i="2" l="1"/>
  <c r="I16" i="2"/>
  <c r="G18" i="2"/>
  <c r="D19" i="2"/>
  <c r="F19" i="2" s="1"/>
  <c r="E19" i="2"/>
  <c r="C20" i="2"/>
  <c r="C21" i="2" s="1"/>
  <c r="H18" i="2" l="1"/>
  <c r="J15" i="2"/>
  <c r="I17" i="2"/>
  <c r="J16" i="2" s="1"/>
  <c r="D21" i="2"/>
  <c r="F21" i="2" s="1"/>
  <c r="E21" i="2"/>
  <c r="C22" i="2"/>
  <c r="G19" i="2"/>
  <c r="I18" i="2" s="1"/>
  <c r="D20" i="2"/>
  <c r="F20" i="2" s="1"/>
  <c r="E20" i="2"/>
  <c r="K13" i="2" l="1"/>
  <c r="K14" i="2"/>
  <c r="H19" i="2"/>
  <c r="J17" i="2"/>
  <c r="K15" i="2" s="1"/>
  <c r="G21" i="2"/>
  <c r="D22" i="2"/>
  <c r="F22" i="2" s="1"/>
  <c r="C23" i="2"/>
  <c r="E22" i="2"/>
  <c r="G20" i="2"/>
  <c r="H20" i="2" l="1"/>
  <c r="I20" i="2"/>
  <c r="I19" i="2"/>
  <c r="H21" i="2"/>
  <c r="G22" i="2"/>
  <c r="I21" i="2" s="1"/>
  <c r="E23" i="2"/>
  <c r="D23" i="2"/>
  <c r="F23" i="2" s="1"/>
  <c r="C24" i="2"/>
  <c r="J19" i="2" l="1"/>
  <c r="J18" i="2"/>
  <c r="H22" i="2"/>
  <c r="J20" i="2"/>
  <c r="D24" i="2"/>
  <c r="F24" i="2" s="1"/>
  <c r="E24" i="2"/>
  <c r="G23" i="2"/>
  <c r="K18" i="2" l="1"/>
  <c r="K16" i="2"/>
  <c r="K17" i="2"/>
  <c r="H23" i="2"/>
  <c r="I22" i="2"/>
  <c r="G24" i="2"/>
  <c r="H24" i="2" s="1"/>
  <c r="J21" i="2" l="1"/>
  <c r="I23" i="2"/>
  <c r="J22" i="2" s="1"/>
</calcChain>
</file>

<file path=xl/sharedStrings.xml><?xml version="1.0" encoding="utf-8"?>
<sst xmlns="http://schemas.openxmlformats.org/spreadsheetml/2006/main" count="27" uniqueCount="23">
  <si>
    <t>v</t>
  </si>
  <si>
    <t>sx</t>
  </si>
  <si>
    <t>sy</t>
  </si>
  <si>
    <t>sy_truth</t>
  </si>
  <si>
    <t>angle</t>
  </si>
  <si>
    <t>vx</t>
  </si>
  <si>
    <t>t</t>
  </si>
  <si>
    <t>vy</t>
  </si>
  <si>
    <t>COS(A3/180*3.14)*C3</t>
  </si>
  <si>
    <t>SIN(A3/180*3.1415)*C3</t>
  </si>
  <si>
    <t>B3/D3</t>
  </si>
  <si>
    <t>E3*F3-0.5*9.8*F3*F3</t>
  </si>
  <si>
    <t>抬高角度</t>
  </si>
  <si>
    <t>目标水平距离</t>
  </si>
  <si>
    <t>初速度</t>
  </si>
  <si>
    <t>初速度水平分量</t>
  </si>
  <si>
    <t>初速度竖直分量</t>
  </si>
  <si>
    <t>运动总时间</t>
  </si>
  <si>
    <t>下坠量（下为负）</t>
  </si>
  <si>
    <t xml:space="preserve"> </t>
  </si>
  <si>
    <t>下坠量</t>
  </si>
  <si>
    <t>atan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</si>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</sst>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水平射击!$C$1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水平射击!$A$2:$A$21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水平射击!$C$2:$C$21</c:f>
              <c:numCache>
                <c:formatCode>General</c:formatCode>
                <c:ptCount val="20"/>
                <c:pt idx="0">
                  <c:v>7.2485207100591734E-3</c:v>
                </c:pt>
                <c:pt idx="1">
                  <c:v>2.8994082840236694E-2</c:v>
                </c:pt>
                <c:pt idx="2">
                  <c:v>6.5236686390532553E-2</c:v>
                </c:pt>
                <c:pt idx="3">
                  <c:v>0.13402514792899409</c:v>
                </c:pt>
                <c:pt idx="4">
                  <c:v>0.1812130177514793</c:v>
                </c:pt>
                <c:pt idx="5">
                  <c:v>0.26094674556213021</c:v>
                </c:pt>
                <c:pt idx="6">
                  <c:v>0.35517751479289938</c:v>
                </c:pt>
                <c:pt idx="7">
                  <c:v>0.4639053254437871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E-4089-B5DF-993A6F5D2419}"/>
            </c:ext>
          </c:extLst>
        </c:ser>
        <c:ser>
          <c:idx val="1"/>
          <c:order val="1"/>
          <c:tx>
            <c:strRef>
              <c:f>水平射击!$D$1</c:f>
              <c:strCache>
                <c:ptCount val="1"/>
                <c:pt idx="0">
                  <c:v>sy_truth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水平射击!$A$2:$A$21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水平射击!$D$2:$D$21</c:f>
              <c:numCache>
                <c:formatCode>General</c:formatCode>
                <c:ptCount val="20"/>
                <c:pt idx="0">
                  <c:v>0</c:v>
                </c:pt>
                <c:pt idx="1">
                  <c:v>0.03</c:v>
                </c:pt>
                <c:pt idx="2">
                  <c:v>9.5000000000000001E-2</c:v>
                </c:pt>
                <c:pt idx="3">
                  <c:v>0.105</c:v>
                </c:pt>
                <c:pt idx="4">
                  <c:v>0.17</c:v>
                </c:pt>
                <c:pt idx="5">
                  <c:v>0.26400000000000001</c:v>
                </c:pt>
                <c:pt idx="6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E-4089-B5DF-993A6F5D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5104"/>
        <c:axId val="2103826928"/>
      </c:scatterChart>
      <c:valAx>
        <c:axId val="1033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26928"/>
        <c:crosses val="autoZero"/>
        <c:crossBetween val="midCat"/>
      </c:valAx>
      <c:valAx>
        <c:axId val="2103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倾角射击!$G$1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倾角射击!$A$4:$A$29</c:f>
              <c:numCache>
                <c:formatCode>General</c:formatCode>
                <c:ptCount val="26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-3</c:v>
                </c:pt>
                <c:pt idx="12">
                  <c:v>-6</c:v>
                </c:pt>
                <c:pt idx="13">
                  <c:v>-9</c:v>
                </c:pt>
                <c:pt idx="14">
                  <c:v>-12</c:v>
                </c:pt>
                <c:pt idx="15">
                  <c:v>-15</c:v>
                </c:pt>
                <c:pt idx="16">
                  <c:v>-18</c:v>
                </c:pt>
                <c:pt idx="17">
                  <c:v>-21</c:v>
                </c:pt>
                <c:pt idx="18">
                  <c:v>-24</c:v>
                </c:pt>
                <c:pt idx="19">
                  <c:v>-27</c:v>
                </c:pt>
                <c:pt idx="20">
                  <c:v>-30</c:v>
                </c:pt>
              </c:numCache>
            </c:numRef>
          </c:xVal>
          <c:yVal>
            <c:numRef>
              <c:f>倾角射击!$G$4:$G$29</c:f>
              <c:numCache>
                <c:formatCode>General</c:formatCode>
                <c:ptCount val="26"/>
                <c:pt idx="0">
                  <c:v>1.7151569496619263</c:v>
                </c:pt>
                <c:pt idx="1">
                  <c:v>1.3330998365958533</c:v>
                </c:pt>
                <c:pt idx="2">
                  <c:v>0.95241168074211657</c:v>
                </c:pt>
                <c:pt idx="3">
                  <c:v>0.57228634634745923</c:v>
                </c:pt>
                <c:pt idx="4">
                  <c:v>0.19170619100478481</c:v>
                </c:pt>
                <c:pt idx="5">
                  <c:v>-0.19051365938537534</c:v>
                </c:pt>
                <c:pt idx="6">
                  <c:v>-0.57570298986046287</c:v>
                </c:pt>
                <c:pt idx="7">
                  <c:v>-0.96532992499503156</c:v>
                </c:pt>
                <c:pt idx="8">
                  <c:v>-1.361006422271692</c:v>
                </c:pt>
                <c:pt idx="9">
                  <c:v>-1.7645038369150898</c:v>
                </c:pt>
                <c:pt idx="10">
                  <c:v>-2.1777777777777776</c:v>
                </c:pt>
                <c:pt idx="11">
                  <c:v>-2.6030024316587173</c:v>
                </c:pt>
                <c:pt idx="12">
                  <c:v>-3.0426153905588587</c:v>
                </c:pt>
                <c:pt idx="13">
                  <c:v>-3.499374894485026</c:v>
                </c:pt>
                <c:pt idx="14">
                  <c:v>-3.976432415493889</c:v>
                </c:pt>
                <c:pt idx="15">
                  <c:v>-4.477424784429255</c:v>
                </c:pt>
                <c:pt idx="16">
                  <c:v>-5.0065917648120752</c:v>
                </c:pt>
                <c:pt idx="17">
                  <c:v>-5.5689273406518378</c:v>
                </c:pt>
                <c:pt idx="18">
                  <c:v>-6.1703763520843085</c:v>
                </c:pt>
                <c:pt idx="19">
                  <c:v>-6.8180930175873833</c:v>
                </c:pt>
                <c:pt idx="20">
                  <c:v>-7.520785168084176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9-4382-9E40-38C450EF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10640"/>
        <c:axId val="679661024"/>
      </c:scatterChart>
      <c:valAx>
        <c:axId val="423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61024"/>
        <c:crosses val="autoZero"/>
        <c:crossBetween val="midCat"/>
      </c:valAx>
      <c:valAx>
        <c:axId val="6796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76200</xdr:rowOff>
    </xdr:from>
    <xdr:to>
      <xdr:col>7</xdr:col>
      <xdr:colOff>485775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3E164-48A6-4283-A15A-692E0141F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5</xdr:row>
      <xdr:rowOff>38100</xdr:rowOff>
    </xdr:from>
    <xdr:to>
      <xdr:col>21</xdr:col>
      <xdr:colOff>279400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2CC61-8C41-4190-88E4-4F363D6E9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668B-3ADD-43A5-9F18-234E9F781EFC}">
  <dimension ref="A1:H10"/>
  <sheetViews>
    <sheetView workbookViewId="0">
      <selection activeCell="C36" sqref="C36"/>
    </sheetView>
  </sheetViews>
  <sheetFormatPr defaultRowHeight="14.5"/>
  <sheetData>
    <row r="1" spans="1:8">
      <c r="A1" t="s">
        <v>1</v>
      </c>
      <c r="B1" t="s">
        <v>0</v>
      </c>
      <c r="C1" t="s">
        <v>2</v>
      </c>
      <c r="D1" t="s">
        <v>3</v>
      </c>
    </row>
    <row r="2" spans="1:8">
      <c r="A2">
        <v>1</v>
      </c>
      <c r="B2">
        <v>26</v>
      </c>
      <c r="C2">
        <f>0.5*9.8*(A2/B2)^2</f>
        <v>7.2485207100591734E-3</v>
      </c>
      <c r="D2">
        <v>0</v>
      </c>
      <c r="F2">
        <v>0</v>
      </c>
    </row>
    <row r="3" spans="1:8">
      <c r="A3">
        <v>2</v>
      </c>
      <c r="B3">
        <f>B2</f>
        <v>26</v>
      </c>
      <c r="C3">
        <f t="shared" ref="C3:C9" si="0">0.5*9.8*(A3/B3)^2</f>
        <v>2.8994082840236694E-2</v>
      </c>
      <c r="D3">
        <v>0.03</v>
      </c>
      <c r="F3">
        <v>0.03</v>
      </c>
    </row>
    <row r="4" spans="1:8">
      <c r="A4">
        <v>3</v>
      </c>
      <c r="B4">
        <f t="shared" ref="B4:B9" si="1">B3</f>
        <v>26</v>
      </c>
      <c r="C4">
        <f t="shared" si="0"/>
        <v>6.5236686390532553E-2</v>
      </c>
      <c r="D4">
        <v>9.5000000000000001E-2</v>
      </c>
      <c r="F4">
        <v>9.5000000000000001E-2</v>
      </c>
    </row>
    <row r="5" spans="1:8">
      <c r="A5">
        <v>4.3</v>
      </c>
      <c r="B5">
        <f t="shared" si="1"/>
        <v>26</v>
      </c>
      <c r="C5">
        <f t="shared" si="0"/>
        <v>0.13402514792899409</v>
      </c>
      <c r="D5">
        <v>0.105</v>
      </c>
      <c r="F5">
        <v>0.105</v>
      </c>
    </row>
    <row r="6" spans="1:8">
      <c r="A6">
        <v>5</v>
      </c>
      <c r="B6">
        <f t="shared" si="1"/>
        <v>26</v>
      </c>
      <c r="C6">
        <f t="shared" si="0"/>
        <v>0.1812130177514793</v>
      </c>
      <c r="D6">
        <v>0.17</v>
      </c>
      <c r="F6">
        <v>0.17</v>
      </c>
    </row>
    <row r="7" spans="1:8">
      <c r="A7">
        <v>6</v>
      </c>
      <c r="B7">
        <f t="shared" si="1"/>
        <v>26</v>
      </c>
      <c r="C7">
        <f t="shared" si="0"/>
        <v>0.26094674556213021</v>
      </c>
      <c r="D7">
        <v>0.26400000000000001</v>
      </c>
      <c r="F7">
        <v>0.26400000000000001</v>
      </c>
    </row>
    <row r="8" spans="1:8">
      <c r="A8">
        <v>7</v>
      </c>
      <c r="B8">
        <f t="shared" si="1"/>
        <v>26</v>
      </c>
      <c r="C8">
        <f t="shared" si="0"/>
        <v>0.35517751479289938</v>
      </c>
      <c r="D8">
        <v>0.43</v>
      </c>
      <c r="F8">
        <v>0.43</v>
      </c>
    </row>
    <row r="9" spans="1:8">
      <c r="A9">
        <v>8</v>
      </c>
      <c r="B9">
        <f t="shared" si="1"/>
        <v>26</v>
      </c>
      <c r="C9">
        <f t="shared" si="0"/>
        <v>0.4639053254437871</v>
      </c>
      <c r="F9">
        <v>0.97</v>
      </c>
    </row>
    <row r="10" spans="1:8">
      <c r="F10">
        <v>1.61</v>
      </c>
      <c r="H10">
        <f>ATAN(0.46/8)/3.14*180</f>
        <v>3.2925528700533455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AB2A-C610-49D4-9BE5-F366C436E83D}">
  <dimension ref="A1:N43"/>
  <sheetViews>
    <sheetView tabSelected="1" workbookViewId="0">
      <selection activeCell="K15" sqref="K15"/>
    </sheetView>
  </sheetViews>
  <sheetFormatPr defaultRowHeight="14.5"/>
  <cols>
    <col min="1" max="1" width="8.7265625" style="1"/>
    <col min="2" max="2" width="15" style="1" customWidth="1"/>
    <col min="3" max="3" width="8.7265625" style="1"/>
    <col min="4" max="4" width="20.453125" style="1" customWidth="1"/>
    <col min="5" max="5" width="21.453125" style="1" customWidth="1"/>
    <col min="6" max="6" width="12.81640625" style="1" customWidth="1"/>
    <col min="7" max="7" width="19.7265625" style="1" customWidth="1"/>
    <col min="8" max="8" width="11.08984375" customWidth="1"/>
  </cols>
  <sheetData>
    <row r="1" spans="1:11">
      <c r="A1" s="2" t="s">
        <v>4</v>
      </c>
      <c r="B1" s="2" t="s">
        <v>1</v>
      </c>
      <c r="C1" s="2" t="s">
        <v>0</v>
      </c>
      <c r="D1" s="2" t="s">
        <v>5</v>
      </c>
      <c r="E1" s="2" t="s">
        <v>7</v>
      </c>
      <c r="F1" s="2" t="s">
        <v>6</v>
      </c>
      <c r="G1" s="2" t="s">
        <v>2</v>
      </c>
    </row>
    <row r="2" spans="1:11">
      <c r="A2" s="3" t="s">
        <v>19</v>
      </c>
      <c r="B2" s="3"/>
      <c r="C2" s="3"/>
      <c r="D2" s="3" t="s">
        <v>8</v>
      </c>
      <c r="E2" s="3" t="s">
        <v>9</v>
      </c>
      <c r="F2" s="3" t="s">
        <v>10</v>
      </c>
      <c r="G2" s="3" t="s">
        <v>11</v>
      </c>
    </row>
    <row r="3" spans="1:11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20</v>
      </c>
    </row>
    <row r="4" spans="1:11">
      <c r="A4" s="1">
        <v>30</v>
      </c>
      <c r="B4" s="1">
        <v>8</v>
      </c>
      <c r="C4" s="1">
        <v>12</v>
      </c>
      <c r="D4" s="1">
        <f t="shared" ref="D4:D11" si="0">COS(A4/180*3.14)*C4</f>
        <v>10.393897132865556</v>
      </c>
      <c r="E4" s="1">
        <f t="shared" ref="E4:E11" si="1">SIN(A4/180*3.1415)*C4</f>
        <v>5.9998395185595896</v>
      </c>
      <c r="F4" s="1">
        <f t="shared" ref="F4:F11" si="2">B4/D4</f>
        <v>0.76968242976967316</v>
      </c>
      <c r="G4" s="1">
        <f t="shared" ref="G4:G11" si="3">E4*F4-0.5*9.8*F4*F4</f>
        <v>1.7151569496619263</v>
      </c>
      <c r="H4">
        <f>TAN(A4/180*3.14)*B4-G4</f>
        <v>2.900814253481057</v>
      </c>
      <c r="I4">
        <f>G4-G5</f>
        <v>0.38205711306607304</v>
      </c>
      <c r="J4">
        <f>I4-I5</f>
        <v>1.3689572123363192E-3</v>
      </c>
    </row>
    <row r="5" spans="1:11">
      <c r="A5" s="1">
        <v>27</v>
      </c>
      <c r="B5" s="1">
        <f t="shared" ref="B5:B13" si="4">B4</f>
        <v>8</v>
      </c>
      <c r="C5" s="1">
        <f t="shared" ref="C5:C14" si="5">C4</f>
        <v>12</v>
      </c>
      <c r="D5" s="1">
        <f t="shared" si="0"/>
        <v>10.693379474415888</v>
      </c>
      <c r="E5" s="1">
        <f t="shared" si="1"/>
        <v>5.4477373974330305</v>
      </c>
      <c r="F5" s="1">
        <f t="shared" si="2"/>
        <v>0.74812644769038172</v>
      </c>
      <c r="G5" s="1">
        <f t="shared" si="3"/>
        <v>1.3330998365958533</v>
      </c>
      <c r="H5">
        <f t="shared" ref="H5:H24" si="6">TAN(A5/180*3.14)*B5-G5</f>
        <v>2.740696693628927</v>
      </c>
      <c r="I5">
        <f>G5-G6</f>
        <v>0.38068815585373672</v>
      </c>
      <c r="J5">
        <f t="shared" ref="J5:J22" si="7">I5-I6</f>
        <v>5.6282145907937675E-4</v>
      </c>
    </row>
    <row r="6" spans="1:11">
      <c r="A6" s="1">
        <v>24</v>
      </c>
      <c r="B6" s="1">
        <f t="shared" si="4"/>
        <v>8</v>
      </c>
      <c r="C6" s="1">
        <f t="shared" si="5"/>
        <v>12</v>
      </c>
      <c r="D6" s="1">
        <f t="shared" si="0"/>
        <v>10.963581709449645</v>
      </c>
      <c r="E6" s="1">
        <f t="shared" si="1"/>
        <v>4.8807042873114135</v>
      </c>
      <c r="F6" s="1">
        <f t="shared" si="2"/>
        <v>0.72968854631736835</v>
      </c>
      <c r="G6" s="1">
        <f t="shared" si="3"/>
        <v>0.95241168074211657</v>
      </c>
      <c r="H6">
        <f t="shared" si="6"/>
        <v>2.6073824068776443</v>
      </c>
      <c r="I6">
        <f t="shared" ref="I5:I23" si="8">G6-G7</f>
        <v>0.38012533439465734</v>
      </c>
      <c r="J6">
        <f t="shared" si="7"/>
        <v>-4.5482094801707618E-4</v>
      </c>
      <c r="K6">
        <f t="shared" ref="K4:K18" si="9">SUM(J4:J8)</f>
        <v>-3.1322174090144816E-3</v>
      </c>
    </row>
    <row r="7" spans="1:11">
      <c r="A7" s="1">
        <v>21</v>
      </c>
      <c r="B7" s="1">
        <f t="shared" si="4"/>
        <v>8</v>
      </c>
      <c r="C7" s="1">
        <f t="shared" si="5"/>
        <v>12</v>
      </c>
      <c r="D7" s="1">
        <f t="shared" si="0"/>
        <v>11.20376398297134</v>
      </c>
      <c r="E7" s="1">
        <f t="shared" si="1"/>
        <v>4.3002942948833347</v>
      </c>
      <c r="F7" s="1">
        <f t="shared" si="2"/>
        <v>0.71404574499777418</v>
      </c>
      <c r="G7" s="1">
        <f t="shared" si="3"/>
        <v>0.57228634634745923</v>
      </c>
      <c r="H7">
        <f t="shared" si="6"/>
        <v>2.4969205441565649</v>
      </c>
      <c r="I7">
        <f t="shared" si="8"/>
        <v>0.38058015534267442</v>
      </c>
      <c r="J7">
        <f t="shared" si="7"/>
        <v>-1.6396950474857341E-3</v>
      </c>
      <c r="K7">
        <f t="shared" si="9"/>
        <v>-8.9387792808319766E-3</v>
      </c>
    </row>
    <row r="8" spans="1:11">
      <c r="A8" s="1">
        <v>18</v>
      </c>
      <c r="B8" s="1">
        <f t="shared" si="4"/>
        <v>8</v>
      </c>
      <c r="C8" s="1">
        <f t="shared" si="5"/>
        <v>12</v>
      </c>
      <c r="D8" s="1">
        <f t="shared" si="0"/>
        <v>11.41326863922594</v>
      </c>
      <c r="E8" s="1">
        <f t="shared" si="1"/>
        <v>3.7080981897798049</v>
      </c>
      <c r="F8" s="1">
        <f t="shared" si="2"/>
        <v>0.70093855256372628</v>
      </c>
      <c r="G8" s="1">
        <f t="shared" si="3"/>
        <v>0.19170619100478481</v>
      </c>
      <c r="H8">
        <f t="shared" si="6"/>
        <v>2.4062428161350717</v>
      </c>
      <c r="I8">
        <f t="shared" si="8"/>
        <v>0.38221985039016015</v>
      </c>
      <c r="J8">
        <f t="shared" si="7"/>
        <v>-2.9694800849273673E-3</v>
      </c>
      <c r="K8">
        <f t="shared" si="9"/>
        <v>-1.5551162882003089E-2</v>
      </c>
    </row>
    <row r="9" spans="1:11">
      <c r="A9" s="1">
        <v>15</v>
      </c>
      <c r="B9" s="1">
        <f t="shared" si="4"/>
        <v>8</v>
      </c>
      <c r="C9" s="1">
        <f t="shared" si="5"/>
        <v>12</v>
      </c>
      <c r="D9" s="1">
        <f t="shared" si="0"/>
        <v>11.591522022460783</v>
      </c>
      <c r="E9" s="1">
        <f t="shared" si="1"/>
        <v>3.1057390446423918</v>
      </c>
      <c r="F9" s="1">
        <f t="shared" si="2"/>
        <v>0.6901595825378648</v>
      </c>
      <c r="G9" s="1">
        <f t="shared" si="3"/>
        <v>-0.19051365938537534</v>
      </c>
      <c r="H9">
        <f t="shared" si="6"/>
        <v>2.3329692386478538</v>
      </c>
      <c r="I9">
        <f t="shared" si="8"/>
        <v>0.38518933047508752</v>
      </c>
      <c r="J9">
        <f t="shared" si="7"/>
        <v>-4.4376046594811758E-3</v>
      </c>
      <c r="K9">
        <f t="shared" si="9"/>
        <v>-2.2917259300723414E-2</v>
      </c>
    </row>
    <row r="10" spans="1:11">
      <c r="A10" s="1">
        <v>12</v>
      </c>
      <c r="B10" s="1">
        <f t="shared" si="4"/>
        <v>8</v>
      </c>
      <c r="C10" s="1">
        <f t="shared" si="5"/>
        <v>12</v>
      </c>
      <c r="D10" s="1">
        <f t="shared" si="0"/>
        <v>11.738036047682673</v>
      </c>
      <c r="E10" s="1">
        <f t="shared" si="1"/>
        <v>2.4948677866562718</v>
      </c>
      <c r="F10" s="1">
        <f t="shared" si="2"/>
        <v>0.68154501890283103</v>
      </c>
      <c r="G10" s="1">
        <f t="shared" si="3"/>
        <v>-0.57570298986046287</v>
      </c>
      <c r="H10">
        <f t="shared" si="6"/>
        <v>2.2752677111763329</v>
      </c>
      <c r="I10">
        <f t="shared" si="8"/>
        <v>0.3896269351345687</v>
      </c>
      <c r="J10">
        <f t="shared" si="7"/>
        <v>-6.0495621420917356E-3</v>
      </c>
      <c r="K10">
        <f t="shared" si="9"/>
        <v>-3.1054090472527607E-2</v>
      </c>
    </row>
    <row r="11" spans="1:11">
      <c r="A11" s="1">
        <v>9</v>
      </c>
      <c r="B11" s="1">
        <f t="shared" si="4"/>
        <v>8</v>
      </c>
      <c r="C11" s="1">
        <f t="shared" si="5"/>
        <v>12</v>
      </c>
      <c r="D11" s="1">
        <f t="shared" si="0"/>
        <v>11.852409537109137</v>
      </c>
      <c r="E11" s="1">
        <f t="shared" si="1"/>
        <v>1.877158672740415</v>
      </c>
      <c r="F11" s="1">
        <f t="shared" si="2"/>
        <v>0.67496823957630814</v>
      </c>
      <c r="G11" s="1">
        <f>E11*F11-0.5*9.8*F11*F11</f>
        <v>-0.96532992499503156</v>
      </c>
      <c r="H11">
        <f t="shared" si="6"/>
        <v>2.2317524133024045</v>
      </c>
      <c r="I11">
        <f t="shared" si="8"/>
        <v>0.39567649727666043</v>
      </c>
      <c r="J11">
        <f t="shared" si="7"/>
        <v>-7.820917366737401E-3</v>
      </c>
      <c r="K11">
        <f t="shared" si="9"/>
        <v>-4.0035323405852141E-2</v>
      </c>
    </row>
    <row r="12" spans="1:11">
      <c r="A12" s="1">
        <v>6</v>
      </c>
      <c r="B12" s="1">
        <f t="shared" si="4"/>
        <v>8</v>
      </c>
      <c r="C12" s="1">
        <f t="shared" si="5"/>
        <v>12</v>
      </c>
      <c r="D12" s="1">
        <f t="shared" ref="D12:D20" si="10">COS(A12/180*3.14)*C12</f>
        <v>11.934329318654486</v>
      </c>
      <c r="E12" s="1">
        <f t="shared" ref="E12:E20" si="11">SIN(A12/180*3.1415)*C12</f>
        <v>1.2543047007963659</v>
      </c>
      <c r="F12" s="1">
        <f>B12/D12</f>
        <v>0.67033511363686293</v>
      </c>
      <c r="G12" s="1">
        <f t="shared" ref="G12:G20" si="12">E12*F12-0.5*9.8*F12*F12</f>
        <v>-1.361006422271692</v>
      </c>
      <c r="H12">
        <f t="shared" si="6"/>
        <v>2.2014109074659478</v>
      </c>
      <c r="I12">
        <f t="shared" si="8"/>
        <v>0.40349741464339783</v>
      </c>
      <c r="J12">
        <f t="shared" si="7"/>
        <v>-9.7765262192899272E-3</v>
      </c>
      <c r="K12">
        <f t="shared" si="9"/>
        <v>-4.9986023765572707E-2</v>
      </c>
    </row>
    <row r="13" spans="1:11">
      <c r="A13" s="1">
        <v>3</v>
      </c>
      <c r="B13" s="1">
        <f t="shared" si="4"/>
        <v>8</v>
      </c>
      <c r="C13" s="1">
        <f t="shared" si="5"/>
        <v>12</v>
      </c>
      <c r="D13" s="1">
        <f t="shared" si="10"/>
        <v>11.98357108344282</v>
      </c>
      <c r="E13" s="1">
        <f t="shared" si="11"/>
        <v>0.62801296959232344</v>
      </c>
      <c r="F13" s="1">
        <f t="shared" ref="F13:F20" si="13">B13/D13</f>
        <v>0.6675806355463817</v>
      </c>
      <c r="G13" s="1">
        <f t="shared" si="12"/>
        <v>-1.7645038369150898</v>
      </c>
      <c r="H13">
        <f t="shared" si="6"/>
        <v>2.1835531344178776</v>
      </c>
      <c r="I13">
        <f t="shared" si="8"/>
        <v>0.41327394086268776</v>
      </c>
      <c r="J13">
        <f t="shared" si="7"/>
        <v>-1.1950713018251902E-2</v>
      </c>
      <c r="K13">
        <f t="shared" si="9"/>
        <v>-6.1083006649506943E-2</v>
      </c>
    </row>
    <row r="14" spans="1:11">
      <c r="A14" s="1">
        <v>0</v>
      </c>
      <c r="B14" s="1">
        <f t="shared" ref="B14:B20" si="14">B13</f>
        <v>8</v>
      </c>
      <c r="C14" s="1">
        <f t="shared" si="5"/>
        <v>12</v>
      </c>
      <c r="D14" s="1">
        <f t="shared" si="10"/>
        <v>12</v>
      </c>
      <c r="E14" s="1">
        <f t="shared" si="11"/>
        <v>0</v>
      </c>
      <c r="F14" s="1">
        <f t="shared" si="13"/>
        <v>0.66666666666666663</v>
      </c>
      <c r="G14" s="1">
        <f t="shared" si="12"/>
        <v>-2.1777777777777776</v>
      </c>
      <c r="H14">
        <f t="shared" si="6"/>
        <v>2.1777777777777776</v>
      </c>
      <c r="I14">
        <f t="shared" si="8"/>
        <v>0.42522465388093966</v>
      </c>
      <c r="J14">
        <f t="shared" si="7"/>
        <v>-1.4388305019201741E-2</v>
      </c>
      <c r="K14">
        <f>SUM(J12:J16)</f>
        <v>-7.3560106365465172E-2</v>
      </c>
    </row>
    <row r="15" spans="1:11">
      <c r="A15" s="1">
        <v>-3</v>
      </c>
      <c r="B15" s="1">
        <f t="shared" si="14"/>
        <v>8</v>
      </c>
      <c r="C15" s="1">
        <f t="shared" ref="C15:C20" si="15">C14</f>
        <v>12</v>
      </c>
      <c r="D15" s="1">
        <f t="shared" si="10"/>
        <v>11.98357108344282</v>
      </c>
      <c r="E15" s="1">
        <f t="shared" si="11"/>
        <v>-0.62801296959232344</v>
      </c>
      <c r="F15" s="1">
        <f t="shared" si="13"/>
        <v>0.6675806355463817</v>
      </c>
      <c r="G15" s="1">
        <f t="shared" si="12"/>
        <v>-2.6030024316587173</v>
      </c>
      <c r="H15">
        <f t="shared" si="6"/>
        <v>2.1839531341559297</v>
      </c>
      <c r="I15">
        <f t="shared" si="8"/>
        <v>0.4396129589001414</v>
      </c>
      <c r="J15">
        <f t="shared" si="7"/>
        <v>-1.7146545026025972E-2</v>
      </c>
      <c r="K15">
        <f t="shared" si="9"/>
        <v>-8.7718428072678156E-2</v>
      </c>
    </row>
    <row r="16" spans="1:11">
      <c r="A16" s="1">
        <v>-6</v>
      </c>
      <c r="B16" s="1">
        <f t="shared" si="14"/>
        <v>8</v>
      </c>
      <c r="C16" s="1">
        <f t="shared" si="15"/>
        <v>12</v>
      </c>
      <c r="D16" s="1">
        <f t="shared" si="10"/>
        <v>11.934329318654486</v>
      </c>
      <c r="E16" s="1">
        <f t="shared" si="11"/>
        <v>-1.2543047007963659</v>
      </c>
      <c r="F16" s="1">
        <f t="shared" si="13"/>
        <v>0.67033511363686293</v>
      </c>
      <c r="G16" s="1">
        <f t="shared" si="12"/>
        <v>-3.0426153905588587</v>
      </c>
      <c r="H16">
        <f t="shared" si="6"/>
        <v>2.2022109053646028</v>
      </c>
      <c r="I16">
        <f t="shared" si="8"/>
        <v>0.45675950392616738</v>
      </c>
      <c r="J16">
        <f t="shared" si="7"/>
        <v>-2.029801708269563E-2</v>
      </c>
      <c r="K16">
        <f t="shared" si="9"/>
        <v>-0.10394232650188062</v>
      </c>
    </row>
    <row r="17" spans="1:14">
      <c r="A17" s="1">
        <v>-9</v>
      </c>
      <c r="B17" s="1">
        <f t="shared" si="14"/>
        <v>8</v>
      </c>
      <c r="C17" s="1">
        <f t="shared" si="15"/>
        <v>12</v>
      </c>
      <c r="D17" s="1">
        <f t="shared" si="10"/>
        <v>11.852409537109137</v>
      </c>
      <c r="E17" s="1">
        <f t="shared" si="11"/>
        <v>-1.877158672740415</v>
      </c>
      <c r="F17" s="1">
        <f t="shared" si="13"/>
        <v>0.67496823957630814</v>
      </c>
      <c r="G17" s="1">
        <f t="shared" si="12"/>
        <v>-3.499374894485026</v>
      </c>
      <c r="H17">
        <f t="shared" si="6"/>
        <v>2.2329524061776533</v>
      </c>
      <c r="I17">
        <f t="shared" si="8"/>
        <v>0.47705752100886301</v>
      </c>
      <c r="J17">
        <f t="shared" si="7"/>
        <v>-2.3934847926502911E-2</v>
      </c>
      <c r="K17">
        <f t="shared" si="9"/>
        <v>-0.12272261693962117</v>
      </c>
    </row>
    <row r="18" spans="1:14">
      <c r="A18" s="1">
        <v>-12</v>
      </c>
      <c r="B18" s="1">
        <f t="shared" si="14"/>
        <v>8</v>
      </c>
      <c r="C18" s="1">
        <f t="shared" si="15"/>
        <v>12</v>
      </c>
      <c r="D18" s="1">
        <f t="shared" si="10"/>
        <v>11.738036047682673</v>
      </c>
      <c r="E18" s="1">
        <f t="shared" si="11"/>
        <v>-2.4948677866562718</v>
      </c>
      <c r="F18" s="1">
        <f t="shared" si="13"/>
        <v>0.68154501890283103</v>
      </c>
      <c r="G18" s="1">
        <f t="shared" si="12"/>
        <v>-3.976432415493889</v>
      </c>
      <c r="H18">
        <f t="shared" si="6"/>
        <v>2.2768676941780193</v>
      </c>
      <c r="I18">
        <f t="shared" si="8"/>
        <v>0.50099236893536592</v>
      </c>
      <c r="J18">
        <f t="shared" si="7"/>
        <v>-2.8174611447454367E-2</v>
      </c>
      <c r="K18">
        <f t="shared" si="9"/>
        <v>-0.14468950750630327</v>
      </c>
    </row>
    <row r="19" spans="1:14">
      <c r="A19" s="1">
        <v>-15</v>
      </c>
      <c r="B19" s="1">
        <f t="shared" si="14"/>
        <v>8</v>
      </c>
      <c r="C19" s="1">
        <f t="shared" si="15"/>
        <v>12</v>
      </c>
      <c r="D19" s="1">
        <f t="shared" si="10"/>
        <v>11.591522022460783</v>
      </c>
      <c r="E19" s="1">
        <f t="shared" si="11"/>
        <v>-3.1057390446423918</v>
      </c>
      <c r="F19" s="1">
        <f t="shared" si="13"/>
        <v>0.6901595825378648</v>
      </c>
      <c r="G19" s="1">
        <f t="shared" si="12"/>
        <v>-4.477424784429255</v>
      </c>
      <c r="H19">
        <f t="shared" si="6"/>
        <v>2.3349692051667765</v>
      </c>
      <c r="I19">
        <f t="shared" si="8"/>
        <v>0.52916698038282028</v>
      </c>
      <c r="J19">
        <f t="shared" si="7"/>
        <v>-3.3168595456942285E-2</v>
      </c>
    </row>
    <row r="20" spans="1:14">
      <c r="A20" s="1">
        <v>-18</v>
      </c>
      <c r="B20" s="1">
        <f t="shared" si="14"/>
        <v>8</v>
      </c>
      <c r="C20" s="1">
        <f t="shared" si="15"/>
        <v>12</v>
      </c>
      <c r="D20" s="1">
        <f t="shared" si="10"/>
        <v>11.41326863922594</v>
      </c>
      <c r="E20" s="1">
        <f t="shared" si="11"/>
        <v>-3.7080981897798049</v>
      </c>
      <c r="F20" s="1">
        <f t="shared" si="13"/>
        <v>0.70093855256372628</v>
      </c>
      <c r="G20" s="1">
        <f t="shared" si="12"/>
        <v>-5.0065917648120752</v>
      </c>
      <c r="H20">
        <f t="shared" si="6"/>
        <v>2.4086427576722187</v>
      </c>
      <c r="I20">
        <f t="shared" si="8"/>
        <v>0.56233557583976257</v>
      </c>
      <c r="J20">
        <f t="shared" si="7"/>
        <v>-3.9113435592708079E-2</v>
      </c>
    </row>
    <row r="21" spans="1:14">
      <c r="A21" s="1">
        <v>-21</v>
      </c>
      <c r="B21" s="1">
        <f t="shared" ref="B21:B24" si="16">B20</f>
        <v>8</v>
      </c>
      <c r="C21" s="1">
        <f t="shared" ref="C21:C24" si="17">C20</f>
        <v>12</v>
      </c>
      <c r="D21" s="1">
        <f t="shared" ref="D21:D24" si="18">COS(A21/180*3.14)*C21</f>
        <v>11.20376398297134</v>
      </c>
      <c r="E21" s="1">
        <f t="shared" ref="E21:E24" si="19">SIN(A21/180*3.1415)*C21</f>
        <v>-4.3002942948833347</v>
      </c>
      <c r="F21" s="1">
        <f t="shared" ref="F21:F24" si="20">B21/D21</f>
        <v>0.71404574499777418</v>
      </c>
      <c r="G21" s="1">
        <f t="shared" ref="G21:G24" si="21">E21*F21-0.5*9.8*F21*F21</f>
        <v>-5.5689273406518378</v>
      </c>
      <c r="H21">
        <f t="shared" si="6"/>
        <v>2.4997204501478136</v>
      </c>
      <c r="I21">
        <f t="shared" si="8"/>
        <v>0.60144901143247065</v>
      </c>
      <c r="J21">
        <f t="shared" si="7"/>
        <v>-4.6267654070604181E-2</v>
      </c>
    </row>
    <row r="22" spans="1:14">
      <c r="A22" s="1">
        <v>-24</v>
      </c>
      <c r="B22" s="1">
        <f t="shared" si="16"/>
        <v>8</v>
      </c>
      <c r="C22" s="1">
        <f t="shared" si="17"/>
        <v>12</v>
      </c>
      <c r="D22" s="1">
        <f t="shared" si="18"/>
        <v>10.963581709449645</v>
      </c>
      <c r="E22" s="1">
        <f t="shared" si="19"/>
        <v>-4.8807042873114135</v>
      </c>
      <c r="F22" s="1">
        <f t="shared" si="20"/>
        <v>0.72968854631736835</v>
      </c>
      <c r="G22" s="1">
        <f t="shared" si="21"/>
        <v>-6.1703763520843085</v>
      </c>
      <c r="H22">
        <f t="shared" si="6"/>
        <v>2.6105822644645476</v>
      </c>
      <c r="I22">
        <f t="shared" si="8"/>
        <v>0.64771666550307483</v>
      </c>
      <c r="J22">
        <f t="shared" si="7"/>
        <v>-5.4975484993717849E-2</v>
      </c>
    </row>
    <row r="23" spans="1:14">
      <c r="A23" s="1">
        <v>-27</v>
      </c>
      <c r="B23" s="1">
        <f t="shared" si="16"/>
        <v>8</v>
      </c>
      <c r="C23" s="1">
        <f t="shared" si="17"/>
        <v>12</v>
      </c>
      <c r="D23" s="1">
        <f t="shared" si="18"/>
        <v>10.693379474415888</v>
      </c>
      <c r="E23" s="1">
        <f t="shared" si="19"/>
        <v>-5.4477373974330305</v>
      </c>
      <c r="F23" s="1">
        <f t="shared" si="20"/>
        <v>0.74812644769038172</v>
      </c>
      <c r="G23" s="1">
        <f t="shared" si="21"/>
        <v>-6.8180930175873833</v>
      </c>
      <c r="H23">
        <f t="shared" si="6"/>
        <v>2.744296487362603</v>
      </c>
      <c r="I23">
        <f t="shared" si="8"/>
        <v>0.70269215049679268</v>
      </c>
    </row>
    <row r="24" spans="1:14">
      <c r="A24" s="1">
        <v>-30</v>
      </c>
      <c r="B24" s="1">
        <f t="shared" si="16"/>
        <v>8</v>
      </c>
      <c r="C24" s="1">
        <f t="shared" si="17"/>
        <v>12</v>
      </c>
      <c r="D24" s="1">
        <f t="shared" si="18"/>
        <v>10.393897132865556</v>
      </c>
      <c r="E24" s="1">
        <f t="shared" si="19"/>
        <v>-5.9998395185595896</v>
      </c>
      <c r="F24" s="1">
        <f t="shared" si="20"/>
        <v>0.76968242976967316</v>
      </c>
      <c r="G24" s="1">
        <f t="shared" si="21"/>
        <v>-7.520785168084176</v>
      </c>
      <c r="H24">
        <f t="shared" si="6"/>
        <v>2.9048139649411926</v>
      </c>
    </row>
    <row r="27" spans="1:14">
      <c r="K27" t="s">
        <v>21</v>
      </c>
      <c r="M27" t="s">
        <v>4</v>
      </c>
      <c r="N27" t="s">
        <v>22</v>
      </c>
    </row>
    <row r="28" spans="1:14">
      <c r="I28">
        <v>1000</v>
      </c>
      <c r="J28">
        <f>340-130</f>
        <v>210</v>
      </c>
      <c r="K28">
        <f>ATAN(J28/I28)/3.14*180</f>
        <v>11.86579457311076</v>
      </c>
      <c r="M28">
        <v>-15</v>
      </c>
      <c r="N28">
        <f>TAN(M28/180*3.14)</f>
        <v>-0.2678069474078098</v>
      </c>
    </row>
    <row r="29" spans="1:14">
      <c r="I29">
        <v>1500</v>
      </c>
      <c r="J29">
        <f t="shared" ref="J29:J42" si="22">340-130</f>
        <v>210</v>
      </c>
      <c r="K29">
        <f t="shared" ref="K29:K42" si="23">ATAN(J29/I29)/3.14*180</f>
        <v>7.9736526964244714</v>
      </c>
      <c r="M29">
        <v>-14</v>
      </c>
      <c r="N29">
        <f t="shared" ref="N29:N43" si="24">TAN(M29/180*3.14)</f>
        <v>-0.2491964333482215</v>
      </c>
    </row>
    <row r="30" spans="1:14">
      <c r="I30">
        <v>2000</v>
      </c>
      <c r="J30">
        <f t="shared" si="22"/>
        <v>210</v>
      </c>
      <c r="K30">
        <f t="shared" si="23"/>
        <v>5.997133240080748</v>
      </c>
      <c r="M30">
        <v>-13</v>
      </c>
      <c r="N30">
        <f t="shared" si="24"/>
        <v>-0.23074703851531647</v>
      </c>
    </row>
    <row r="31" spans="1:14">
      <c r="I31">
        <v>2500</v>
      </c>
      <c r="J31">
        <f t="shared" si="22"/>
        <v>210</v>
      </c>
      <c r="K31">
        <f t="shared" si="23"/>
        <v>4.8040087775910614</v>
      </c>
      <c r="M31">
        <v>-12</v>
      </c>
      <c r="N31">
        <f t="shared" si="24"/>
        <v>-0.21244559016448375</v>
      </c>
    </row>
    <row r="32" spans="1:14">
      <c r="I32">
        <v>3000</v>
      </c>
      <c r="J32">
        <f t="shared" si="22"/>
        <v>210</v>
      </c>
      <c r="K32">
        <f t="shared" si="23"/>
        <v>4.0062039153616729</v>
      </c>
      <c r="M32">
        <v>-11</v>
      </c>
      <c r="N32">
        <f t="shared" si="24"/>
        <v>-0.19427930477401606</v>
      </c>
    </row>
    <row r="33" spans="9:14">
      <c r="I33">
        <v>3500</v>
      </c>
      <c r="J33">
        <f t="shared" si="22"/>
        <v>210</v>
      </c>
      <c r="K33">
        <f t="shared" si="23"/>
        <v>3.4353719496233812</v>
      </c>
      <c r="M33">
        <v>-10</v>
      </c>
      <c r="N33">
        <f t="shared" si="24"/>
        <v>-0.17623575040335748</v>
      </c>
    </row>
    <row r="34" spans="9:14">
      <c r="I34">
        <v>4000</v>
      </c>
      <c r="J34">
        <f t="shared" si="22"/>
        <v>210</v>
      </c>
      <c r="K34">
        <f t="shared" si="23"/>
        <v>3.0067936759428018</v>
      </c>
      <c r="M34">
        <v>-9</v>
      </c>
      <c r="N34">
        <f t="shared" si="24"/>
        <v>-0.15830281103842161</v>
      </c>
    </row>
    <row r="35" spans="9:14">
      <c r="I35">
        <v>4500</v>
      </c>
      <c r="J35">
        <f t="shared" si="22"/>
        <v>210</v>
      </c>
      <c r="K35">
        <f t="shared" si="23"/>
        <v>2.6732198017872113</v>
      </c>
      <c r="M35">
        <v>-8</v>
      </c>
      <c r="N35">
        <f t="shared" si="24"/>
        <v>-0.14046865269823733</v>
      </c>
    </row>
    <row r="36" spans="9:14">
      <c r="I36">
        <v>5000</v>
      </c>
      <c r="J36">
        <f t="shared" si="22"/>
        <v>210</v>
      </c>
      <c r="K36">
        <f t="shared" si="23"/>
        <v>2.4062291143198471</v>
      </c>
      <c r="M36">
        <v>-7</v>
      </c>
      <c r="N36">
        <f t="shared" si="24"/>
        <v>-0.12272169109434664</v>
      </c>
    </row>
    <row r="37" spans="9:14">
      <c r="I37">
        <v>5500</v>
      </c>
      <c r="J37">
        <f t="shared" si="22"/>
        <v>210</v>
      </c>
      <c r="K37">
        <f t="shared" si="23"/>
        <v>2.1877039447113065</v>
      </c>
      <c r="M37">
        <v>-6</v>
      </c>
      <c r="N37">
        <f t="shared" si="24"/>
        <v>-0.10505056064928195</v>
      </c>
    </row>
    <row r="38" spans="9:14">
      <c r="I38">
        <v>6000</v>
      </c>
      <c r="J38">
        <f t="shared" si="22"/>
        <v>210</v>
      </c>
      <c r="K38">
        <f t="shared" si="23"/>
        <v>2.0055507608709031</v>
      </c>
      <c r="M38">
        <v>-5</v>
      </c>
      <c r="N38">
        <f t="shared" si="24"/>
        <v>-8.7444084693316285E-2</v>
      </c>
    </row>
    <row r="39" spans="9:14">
      <c r="I39">
        <v>6500</v>
      </c>
      <c r="J39">
        <f t="shared" si="22"/>
        <v>210</v>
      </c>
      <c r="K39">
        <f t="shared" si="23"/>
        <v>1.8513893441666704</v>
      </c>
      <c r="M39">
        <v>-4</v>
      </c>
      <c r="N39">
        <f t="shared" si="24"/>
        <v>-6.9891246669691404E-2</v>
      </c>
    </row>
    <row r="40" spans="9:14">
      <c r="I40">
        <v>7000</v>
      </c>
      <c r="J40">
        <f t="shared" si="22"/>
        <v>210</v>
      </c>
      <c r="K40">
        <f t="shared" si="23"/>
        <v>1.7192295777828095</v>
      </c>
      <c r="M40">
        <v>-3</v>
      </c>
      <c r="N40">
        <f t="shared" si="24"/>
        <v>-5.2381162187848447E-2</v>
      </c>
    </row>
    <row r="41" spans="9:14">
      <c r="I41">
        <v>7500</v>
      </c>
      <c r="J41">
        <f t="shared" si="22"/>
        <v>210</v>
      </c>
      <c r="K41">
        <f t="shared" si="23"/>
        <v>1.6046762736390121</v>
      </c>
      <c r="M41">
        <v>-2</v>
      </c>
      <c r="N41">
        <f t="shared" si="24"/>
        <v>-3.4903051771946275E-2</v>
      </c>
    </row>
    <row r="42" spans="9:14">
      <c r="I42">
        <v>8000</v>
      </c>
      <c r="J42">
        <f t="shared" si="22"/>
        <v>210</v>
      </c>
      <c r="K42">
        <f t="shared" si="23"/>
        <v>1.504431584405896</v>
      </c>
      <c r="M42">
        <v>-1</v>
      </c>
      <c r="N42">
        <f t="shared" si="24"/>
        <v>-1.7446214158260077E-2</v>
      </c>
    </row>
    <row r="43" spans="9:14">
      <c r="M43">
        <v>0</v>
      </c>
      <c r="N43">
        <f t="shared" si="24"/>
        <v>0</v>
      </c>
    </row>
  </sheetData>
  <conditionalFormatting sqref="A1:A24">
    <cfRule type="cellIs" dxfId="5" priority="5" operator="equal">
      <formula>0</formula>
    </cfRule>
  </conditionalFormatting>
  <conditionalFormatting sqref="G1:G24 H3">
    <cfRule type="cellIs" dxfId="4" priority="4" operator="between">
      <formula>-0.05</formula>
      <formula>0.05</formula>
    </cfRule>
  </conditionalFormatting>
  <conditionalFormatting sqref="J4:J22">
    <cfRule type="cellIs" dxfId="3" priority="1" operator="notBetween">
      <formula>0.01</formula>
      <formula>-0.01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水平射击</vt:lpstr>
      <vt:lpstr>倾角射击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Wu</dc:creator>
  <cp:lastModifiedBy>Link Wu</cp:lastModifiedBy>
  <dcterms:created xsi:type="dcterms:W3CDTF">2020-02-03T18:57:35Z</dcterms:created>
  <dcterms:modified xsi:type="dcterms:W3CDTF">2020-02-04T16:31:18Z</dcterms:modified>
</cp:coreProperties>
</file>