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dano Open Developers" sheetId="1" r:id="rId4"/>
    <sheet state="visible" name="Cardano Open Ecosystem" sheetId="2" r:id="rId5"/>
    <sheet state="visible" name="Cardano Use Cases Concept" sheetId="3" r:id="rId6"/>
    <sheet state="visible" name="Cardano Use Cases MVP" sheetId="4" r:id="rId7"/>
    <sheet state="visible" name="Cardano Use Cases Product" sheetId="5" r:id="rId8"/>
    <sheet state="visible" name="Cardano Partners and Real World" sheetId="6" r:id="rId9"/>
    <sheet state="visible" name="Sponsored by leftovers" sheetId="7" r:id="rId10"/>
    <sheet state="visible" name="Validation" sheetId="8" r:id="rId11"/>
    <sheet state="visible" name="Withdrawals" sheetId="9" r:id="rId12"/>
  </sheets>
  <definedNames>
    <definedName name="partners">Validation!$C$7</definedName>
    <definedName name="mvp">Validation!$C$5</definedName>
    <definedName name="eco">Validation!$C$3</definedName>
    <definedName name="product">Validation!$C$6</definedName>
    <definedName name="percent">Validation!$C$11</definedName>
    <definedName name="leftovers">Validation!$C$15</definedName>
    <definedName name="concept">Validation!$C$4</definedName>
    <definedName name="dev">Validation!$C$2</definedName>
    <definedName hidden="1" localSheetId="0" name="_xlnm._FilterDatabase">'Cardano Open Developers'!$A$1:$F$190</definedName>
    <definedName hidden="1" localSheetId="1" name="_xlnm._FilterDatabase">'Cardano Open Ecosystem'!$A$1:$F$409</definedName>
    <definedName hidden="1" localSheetId="2" name="_xlnm._FilterDatabase">'Cardano Use Cases Concept'!$A$1:$F$303</definedName>
    <definedName hidden="1" localSheetId="3" name="_xlnm._FilterDatabase">'Cardano Use Cases MVP'!$A$1:$F$187</definedName>
    <definedName hidden="1" localSheetId="4" name="_xlnm._FilterDatabase">'Cardano Use Cases Product'!$A$1:$F$107</definedName>
    <definedName hidden="1" localSheetId="5" name="_xlnm._FilterDatabase">'Cardano Partners and Real World'!$A$1:$F$13</definedName>
    <definedName hidden="1" localSheetId="6" name="_xlnm._FilterDatabase">'Sponsored by leftovers'!$A$1:$G$116</definedName>
  </definedNames>
  <calcPr/>
</workbook>
</file>

<file path=xl/sharedStrings.xml><?xml version="1.0" encoding="utf-8"?>
<sst xmlns="http://schemas.openxmlformats.org/spreadsheetml/2006/main" count="1514" uniqueCount="1226">
  <si>
    <t>Proposal</t>
  </si>
  <si>
    <t>Votes cast</t>
  </si>
  <si>
    <t>Yes</t>
  </si>
  <si>
    <t>Abstain</t>
  </si>
  <si>
    <t>Meets approval threshold</t>
  </si>
  <si>
    <t>Requested Ada</t>
  </si>
  <si>
    <t>Status</t>
  </si>
  <si>
    <t>Fund depletion</t>
  </si>
  <si>
    <t>Reason for not funded status</t>
  </si>
  <si>
    <t>Anastasia Labs - Smart Contract Formal Verification Framework</t>
  </si>
  <si>
    <t>Minswap SDK for Stableswap + AMM v2 + LBE v2</t>
  </si>
  <si>
    <t>Anastasia Labs - ZK Accelerate : A User-Friendly Smart Contract Library for ZK contracts</t>
  </si>
  <si>
    <t>Blaze: Maintenance, Security Improvements, Testing &amp; Assurances for the Blaze SDK</t>
  </si>
  <si>
    <t>Blaze: Fully Featured Ledger Emulator, Transaction Builder for the Chang Hard Fork and PlutusV3</t>
  </si>
  <si>
    <t>zkFold: UPLC Converter</t>
  </si>
  <si>
    <t>Hlabs: CIP-113 - Finalize the standard for assets with programmability over transfers</t>
  </si>
  <si>
    <t>Staking Basket Bot Open-source</t>
  </si>
  <si>
    <t>Zero-Knowledge (zkSNARK) Voting Protocol on Cardano for DAO Governance [open source]</t>
  </si>
  <si>
    <t>MLabs - Efficient Contract Upgrades with Yielding Tx Pattern</t>
  </si>
  <si>
    <t>Optim DAO Stack -- Next-Gen DAO Software -- Open Source, Modular, Plutus V2/3 + Aiken.</t>
  </si>
  <si>
    <t>Blaze: Tools for Handling and Managing Script Deployments</t>
  </si>
  <si>
    <t>Aiken Online IDE to Develop, Build, Run, Test, Deploy smart contracts</t>
  </si>
  <si>
    <t>Boros: Tx submission for intense workloads by TxPipe</t>
  </si>
  <si>
    <t>XSY - High-performance on-chain standard library for Plutarch and Aiken</t>
  </si>
  <si>
    <t>Amaru: P2P networking component by TxPipe</t>
  </si>
  <si>
    <t>Telchar: Plutus blacksmith by TxPipe</t>
  </si>
  <si>
    <t>Open-source for Hydra Wallet integrated into Telegram</t>
  </si>
  <si>
    <t>Gimbalabs - Flagship Course for Aiken</t>
  </si>
  <si>
    <t>Cardano Swift - SDK for Apple Development (Cardano Serialization Library x Rust)</t>
  </si>
  <si>
    <t>SIDAN | MeshJS - Advance Cardano SDK in Rust</t>
  </si>
  <si>
    <t>OgmiosDotnet: An Open Source .NET Client for Cardano Node Communication</t>
  </si>
  <si>
    <t>Mesh New Features to Improve Developer experience and Cardano Adoption</t>
  </si>
  <si>
    <t>Plutus and Haskell Extension Integrated within Visual Studio Code IDE</t>
  </si>
  <si>
    <t>Griffin: A Substrate node that supports Plutus by TxPipe</t>
  </si>
  <si>
    <t>Decentralized Farming Contracts</t>
  </si>
  <si>
    <t>DeltaDeFi - Open Source Libraries for High Frequency Trading</t>
  </si>
  <si>
    <t>SIDAN | MeshJS - Cardano Service Layer Framework for DApps</t>
  </si>
  <si>
    <t>Python IDE PyCharm Integrated with Cardano Development Support</t>
  </si>
  <si>
    <t>Hlabs: Mutexo - an UTxO coordination layer</t>
  </si>
  <si>
    <t>AIKEN ZKP standards library for Cardano</t>
  </si>
  <si>
    <t>Cardano DAO Governance Dashboard: Voting &amp; Treasury</t>
  </si>
  <si>
    <t>Open-Source Review and Reputation System - with a Use Case for Hotels</t>
  </si>
  <si>
    <t>Open-Source Library for DeFi Smart Contracts in Aiken</t>
  </si>
  <si>
    <t>Open-Source Vulnerability Scanner for Cardano Smart Contracts</t>
  </si>
  <si>
    <t>[nftcdn.io] Open Source JavaScript NFT Media Viewer/Player (music, video, 3D, etc.)</t>
  </si>
  <si>
    <t>cDPT-1: An Open-Source Cardano Development AI Assistant</t>
  </si>
  <si>
    <t>Governance Platform: Cardano Voltaire CIP-1694 DReps Transparency &amp; Community Portal</t>
  </si>
  <si>
    <t>AnetaBTC - Decentralized and Scalable Wrapping Protocol</t>
  </si>
  <si>
    <t>NMKR SDK for Godot</t>
  </si>
  <si>
    <t>Open-source Hydra Head L2 Web based Explorer and API</t>
  </si>
  <si>
    <t>Sustain and Maintain Mesh SDK</t>
  </si>
  <si>
    <t>Cardano.Sync | A .NET/C# Indexing Framework for Cardano</t>
  </si>
  <si>
    <t>Lace Anatomy: Tx Viewer and Builder by TxPipe</t>
  </si>
  <si>
    <t>Cardano-Midnight ZKBridge: Port Assets between Midnight and Cardano</t>
  </si>
  <si>
    <t>Upgrade Cardano wallet js for Chang HF</t>
  </si>
  <si>
    <t>Unified Open Source DEX Analytics For Cardano</t>
  </si>
  <si>
    <t>Standardized Smart Contract Libraries for Cardano</t>
  </si>
  <si>
    <t>Streamlining Cardano DApp Development with Open-Source Batcher</t>
  </si>
  <si>
    <t>OpShin Audit</t>
  </si>
  <si>
    <t>Cardano Game Development SDK for Unity</t>
  </si>
  <si>
    <t>AI Assistant for Governance: Empowering Team-Based dReps</t>
  </si>
  <si>
    <t>Proposal for the development of Community Health Management Software(CHMS)</t>
  </si>
  <si>
    <t>Marlowe PBL 2025</t>
  </si>
  <si>
    <t>Automation Testing Framework for Smart Contract with Courses &amp; Hackathons</t>
  </si>
  <si>
    <t>Sky Protocol: Data Availability for Cardano Layer 2 Solutions</t>
  </si>
  <si>
    <t>Decentralised Batcher Framework with DAO governance</t>
  </si>
  <si>
    <t>Cardano GPT + PlutusTutor: A personalised AI Assistant for learning Plutus</t>
  </si>
  <si>
    <t>Cardano Codec add support for Chang HF</t>
  </si>
  <si>
    <t>Cardano Native Token Dex Price Indexer in Kotlin</t>
  </si>
  <si>
    <t>DE-UPLC: Visual Studio Code Extension for Debugging and Visualizing Plutus Bytecode</t>
  </si>
  <si>
    <t>Add more and easier levels to Cardano Capture the Flag (CTF)</t>
  </si>
  <si>
    <t>Reinventing Voting with Digital Identity, Trust and Anonymity</t>
  </si>
  <si>
    <t>Cardano Laboratory: A Development and Testing Environment for Cardano</t>
  </si>
  <si>
    <t>Redesign of Catalyst's proposal review system and methodology [by TrustLevel, Photrek &amp; Lidonation]</t>
  </si>
  <si>
    <t>Integrating AI and Blockchain: Developing AI Standards for Cardano</t>
  </si>
  <si>
    <t>StablePay: Crypto Payment Widget to Allow Decentralized Stablecoins to be Used for Payments in Merchant Websites</t>
  </si>
  <si>
    <t>ANVIL - Open Source - Universal Wallet Connector - Crosschain</t>
  </si>
  <si>
    <t>Gasless Tx Library: Empowering Cardano dApps &amp; DAOs to Sponsor Gas Fees to Increase User Base and Adoption - Open-source</t>
  </si>
  <si>
    <t>Cardano Explorer Upgrade: Advanced Analytics &amp; Visualization</t>
  </si>
  <si>
    <t>Open-Source One-Click Wallet Library: No Extensions Needed</t>
  </si>
  <si>
    <t>DevX Wallet - The Cardano Developer Wallet</t>
  </si>
  <si>
    <t>Personal Cardano - Empowering Local Blockchain Development</t>
  </si>
  <si>
    <t>Djed Shu Stablecoin Implementation</t>
  </si>
  <si>
    <t>Cardano UI Component Library by Lido Nation</t>
  </si>
  <si>
    <t>Marlowe Starter-Kit: Ready-to-use Components - NEXT &amp; TS-SDK</t>
  </si>
  <si>
    <t>Ouroboros Stress Test and Early Warning System</t>
  </si>
  <si>
    <t>Account Abstraction: Replacing Seed Phrases with User Friendly Mechanism for Non-Custodial Wallets on Cardano</t>
  </si>
  <si>
    <t>Blaze: Plutus Data Serialisation</t>
  </si>
  <si>
    <t>Cardano Cross-Chain Interoperability Protocol Integration</t>
  </si>
  <si>
    <t>VISTA-IBC Codebase: Supporting Cardano-Cosmos Interoperability</t>
  </si>
  <si>
    <t>Link NFT with any purchase</t>
  </si>
  <si>
    <t>Open-source for Wallet on Telegram integrated Sanchonet GOV Tool</t>
  </si>
  <si>
    <t>Cardano Smart Contract Auditing Tool that saves millions of dollars from being stolen</t>
  </si>
  <si>
    <t>Incorporating Plonk into AK-381 Zero-Knowledge Library</t>
  </si>
  <si>
    <t>Scalus: Plutus V3 support</t>
  </si>
  <si>
    <t>Build a customised LLM for Aiken Smart Contract code analysis and release on Hugging Face</t>
  </si>
  <si>
    <t>Yepple - Beginner-friendly NFT Metadata and Image Creation</t>
  </si>
  <si>
    <t>MISRA compliant C SDK for Blockfrost API</t>
  </si>
  <si>
    <t>Elixir implementation of Ouroboros networking</t>
  </si>
  <si>
    <t>HydroGenuine - Open source track and trace platform with green energy use-case on Cardano</t>
  </si>
  <si>
    <t>Dandelion-lite: Decentralized nodes for dummies for GC, Gimbalabs, Roundtable and devs</t>
  </si>
  <si>
    <t>Cardano Dev Assistant: An AI-Powered VS Code Extension</t>
  </si>
  <si>
    <t>Cardano Playground++: Code, Compile &amp; Deploy in One Place</t>
  </si>
  <si>
    <t>Scalus: Multiplatform Tx Builder – same code for front&amp;backend</t>
  </si>
  <si>
    <t>Pocket Pool - One click solution for launching a stake pool on Ubuntu</t>
  </si>
  <si>
    <t>Open Source ReFi protocol &amp; USDM with Plastic Credit</t>
  </si>
  <si>
    <t>Paideia - Building Blocks for Complex Treasury Management</t>
  </si>
  <si>
    <t>CardanoCrops: Cultivating Cardano Smart Contract Development Skills</t>
  </si>
  <si>
    <t>Pondora Typescript SDK - Simplifying interaction with Next Gen DeFi protocols</t>
  </si>
  <si>
    <t>Low-code cardano smart contract generator</t>
  </si>
  <si>
    <t>Yepple - Beginner-friendly NFT &amp; Token Airdrops Tools</t>
  </si>
  <si>
    <t>Marlowe VsCode Extension Suite</t>
  </si>
  <si>
    <t>Cardano DevTrack: A Cardano Development and Tooling Platform</t>
  </si>
  <si>
    <t>Cardano Developer Toolkit</t>
  </si>
  <si>
    <t>NFT Guild: Customizable Airdrops &amp; Escrow Tools for Creators</t>
  </si>
  <si>
    <t>Cardano Game Development SDK for Godot</t>
  </si>
  <si>
    <t>Shopify + Cardano NFTs Token Gating Web3 for E-commerces Stores</t>
  </si>
  <si>
    <t>genun | Non-Predatory Betting Protocol in Ascent: Rivals</t>
  </si>
  <si>
    <t>Bind-friendly C Library for Ledger Hardware Wallet Cardano App</t>
  </si>
  <si>
    <t>Cardano eCommerce Application</t>
  </si>
  <si>
    <t>Modular DePIN SDK: Unlocking New Revenue Streams for SPOs</t>
  </si>
  <si>
    <t>Cardano Multipurpose Hub Dependency for Mobile, Web, desktop &amp; embedded devices</t>
  </si>
  <si>
    <t>dAppsOnCardano - Analytics and dapp store for all Cardano dApps</t>
  </si>
  <si>
    <t>Cloudflare Workers Cardano SDK</t>
  </si>
  <si>
    <t>Empowering Taiwan: Cardano Educational Platform</t>
  </si>
  <si>
    <t>Grabbit | Onchain Charity Registry</t>
  </si>
  <si>
    <t>Cardano Contract Explorer</t>
  </si>
  <si>
    <t>Hyperledger Identus Feature Development</t>
  </si>
  <si>
    <t>Java SDK for CardanoBI API</t>
  </si>
  <si>
    <t>Lemma SDK: On-Chain Marketing Strategy Toolkit for Founders and Developers</t>
  </si>
  <si>
    <t>Koios Rust Client Library</t>
  </si>
  <si>
    <t>DRED Decentralized API</t>
  </si>
  <si>
    <t>Maintain latest aarch64 (ARM) compliant static binaries for Cardano SPOs, developers and users</t>
  </si>
  <si>
    <t>Plug-n-Play Marketing API for Cardano Developers</t>
  </si>
  <si>
    <t>A Symphony of Automated dApp Composition and Creation</t>
  </si>
  <si>
    <t>Amharic UI for Project Catalyst (Ethiopia)</t>
  </si>
  <si>
    <t>Yepple - NFT &amp; Token Snapshots - Holders, Metadata, &amp; more!</t>
  </si>
  <si>
    <t>Yepple- Instant Fungible Token Creation to Fuel Cardano DeFi</t>
  </si>
  <si>
    <t>A Real-Time Cardano-specific Desk Watch (open-source with DIY assembly instructions and 3D-printed case). Ideal for Node Operators / SPOs / DReps for monitoring key metrics seamlessly.</t>
  </si>
  <si>
    <t>Cardano SDK for Elixir Language [Open source]</t>
  </si>
  <si>
    <t>45B - Mesh as a Cardano data-abstraction layer</t>
  </si>
  <si>
    <t>Scaffold-Cardano: Accelerating Cardano dApp Development, Robust Development framework inspired by the success of Scaffold-ETH</t>
  </si>
  <si>
    <t>Blockfrost C++ SDK</t>
  </si>
  <si>
    <t>Library for Anonymizing the Source of Transactions for Privacy-Focused Use Cases</t>
  </si>
  <si>
    <t>Yepple - Complete NFT Sale Platform - Free, Easy, and Safe</t>
  </si>
  <si>
    <t>Cardano AI Suite: Real-Time Insights, Dev Aid &amp; Misinfo Watch</t>
  </si>
  <si>
    <t>Cardano API Gateway: Democratizing Access to Cardano Services</t>
  </si>
  <si>
    <t>VERALIDITY 🔥 Adobe Commerce &amp; Magento 2 Open Source Cardano DbSync Integration 🔥 Seamless REST &amp; GraphQl APIs 🚀</t>
  </si>
  <si>
    <t>NFT Guild: Multi-Marketplace NFT Listings - A New Open-Standard for Cardano</t>
  </si>
  <si>
    <t>Cquisitor: Transaction investigation tool</t>
  </si>
  <si>
    <t>Django extensions for Cardano</t>
  </si>
  <si>
    <t>The Smart Bounty API for Fair Reward Distribution Among Developers</t>
  </si>
  <si>
    <t>Cardano on the Go - Navigate Blockchain Anywhere</t>
  </si>
  <si>
    <t>AI-Powered Cardano Documentation Portal</t>
  </si>
  <si>
    <t>Cardano CLI GUI</t>
  </si>
  <si>
    <t>Decentralized Wallet React Component by Mandala</t>
  </si>
  <si>
    <t>CAP: Cardano Analytics Platform</t>
  </si>
  <si>
    <t>OrionPay: URL-encoded payments layer SDK for B2C and D2C usecases on Cardano</t>
  </si>
  <si>
    <t>Golang SDK for CardanoBI API</t>
  </si>
  <si>
    <t>Open-Source Solution for Porting-IN Communities from other chains (like Algorand, Solana, Ethereum, Polygon etc.)</t>
  </si>
  <si>
    <t>SDK for interaction with JamOnBread's NFT API</t>
  </si>
  <si>
    <t>.NET SDK for CardanoBI API</t>
  </si>
  <si>
    <t>Bind-friendly C Library for UPLC (Untyped Plutus Core) code execution</t>
  </si>
  <si>
    <t>Yepple- Free &amp; Fast NFT Metadata Updates for Modern Projects</t>
  </si>
  <si>
    <t>Cardano-wallet Flutter SDK</t>
  </si>
  <si>
    <t>Reference Open Source DApp implemented using multiple popular OnChain &amp; OffChain frameworks (from PlutusTx and Atlas to Aiken and Lucid)</t>
  </si>
  <si>
    <t>Cardano Developer Grants Initiative: Empowering Innovation and Growth</t>
  </si>
  <si>
    <t>Gamechanger: Inception IDE</t>
  </si>
  <si>
    <t>BALANCE - Stake Flow Charts - [Open Source]</t>
  </si>
  <si>
    <t>KURAT TECH: Redefining Entertainment in Ethiopia with Cardano</t>
  </si>
  <si>
    <t>AI NFT Code Generator (No Code)</t>
  </si>
  <si>
    <t>NFT Guild: Dynamic Royalties &amp; Burning Tools for Creators</t>
  </si>
  <si>
    <t>ARC Chain Reaction: Unleashing Africa’s Potential Through Cardano</t>
  </si>
  <si>
    <t>Auctions NFT Smart Contract with revenue sharing mechanism for whole Cardano NFT space to use!</t>
  </si>
  <si>
    <t>DRED cPoker integration</t>
  </si>
  <si>
    <t>Django authentication backend as proposed in CIP-0093 to enable "Login with Cardano" for the most popular framework in the Python world (the most popular programming language according to TIOBE index)</t>
  </si>
  <si>
    <t>Kardano - Kotlin Multiplatform Cardano Client</t>
  </si>
  <si>
    <t>JS Framework for cardano developers to integrate OAuth/Social logins</t>
  </si>
  <si>
    <t>stealthWallet - air-gapped self custody Wallet</t>
  </si>
  <si>
    <t>DEMU Protocol - Updating Music's Global Financial System</t>
  </si>
  <si>
    <t>Tangocrypto: Open Source Minting Platform for NFTs - With Payment Gateway and Wallet integration</t>
  </si>
  <si>
    <t>Enterprise-Grade SDK to integrate Cardano into industrial ERP systems for Data Integrity</t>
  </si>
  <si>
    <t>DCOne Crypto - Cardano Query Layer + Trading Swap API for Developers [Open Source]</t>
  </si>
  <si>
    <t>BALANCE - Not Delegated UTXO Data Analytics - [Open Source]</t>
  </si>
  <si>
    <t>Cardano Dev Toolset - A Swiss Army knife for Cardano Developers</t>
  </si>
  <si>
    <t>Cardano depin example</t>
  </si>
  <si>
    <t>Spectrum and Teddy Swap Java Batcher</t>
  </si>
  <si>
    <t>Eqwiip - gateway for Developers in Africa to cardano ecosystem</t>
  </si>
  <si>
    <t>AnimationDev: Empowering Developers with Comprehensive Tools and Collaboration</t>
  </si>
  <si>
    <t>CIP/CPS Analysis App for Data-Driven Insights</t>
  </si>
  <si>
    <t>Cardano ADA Demand-Supply Tracking System</t>
  </si>
  <si>
    <t>BALANCE - SvelteKit + D3 Starter Template - [Open Source]</t>
  </si>
  <si>
    <t>cardano impact tracking hub</t>
  </si>
  <si>
    <t>A user friendly nostr-powered communication solution for small-scale Brazilian entrepreneurs who face restrictions on offering their services within the country due to state censorship</t>
  </si>
  <si>
    <t>Open Source Java NFT Sniper</t>
  </si>
  <si>
    <t>DIMS : A decentralized system for managing and monetizing ideation and project contributions through asynchronous composable workflows</t>
  </si>
  <si>
    <t>Cardano Testers</t>
  </si>
  <si>
    <t>Cardano Enterprise Innovation Hub: Empowering Businesses for Tomorrow</t>
  </si>
  <si>
    <t>Development of AI Translation Catalyst Japanese Web Portal</t>
  </si>
  <si>
    <t>Minswap Cardano DeFi Onboarding: Incentive Program</t>
  </si>
  <si>
    <t>Minswap Cardano DeFi Onboarding: Marketing Program</t>
  </si>
  <si>
    <t>Minswap Cardano DeFi Onboarding: Education Program</t>
  </si>
  <si>
    <t>Consensus Hong Kong Rare Social Cardano Event with Media &amp; Marketing - Powered by Rare Network / Rare Evo</t>
  </si>
  <si>
    <t>Japanese LLC DAO where 1 million people can join and contribute using Cardano's Dapps (From Japan to the World DAO)</t>
  </si>
  <si>
    <t>Cardano Education Platform Expansion</t>
  </si>
  <si>
    <t>Token2049 Singapore Rare Social Cardano Event with Media &amp; Marketing - Powered by Rare Network / Rare Evo</t>
  </si>
  <si>
    <t>SocialFi: Building Bridges - Cardano Summit 2024 Side Event - Dubai</t>
  </si>
  <si>
    <t>Snek x Max Maher: Marketing Activation to Boost Onboarding to Cardano DeFi</t>
  </si>
  <si>
    <t>TapTools: API Hackathon</t>
  </si>
  <si>
    <t>TapTools: Cardano Ecosystem Articles</t>
  </si>
  <si>
    <t>TapTools: Cardano Onboarding Platform</t>
  </si>
  <si>
    <t>Organising events that keep Cardano in the news in Japan</t>
  </si>
  <si>
    <t>Legally enforceable contracts in ADA, in compliance with Argentine laws</t>
  </si>
  <si>
    <t>Legal Support for Fund 12 Projects</t>
  </si>
  <si>
    <t>Sustainable ADA X Cattle Daddy X Clay Nation = TRIPLE SMASH</t>
  </si>
  <si>
    <t>Assistance to Non-Funded Projects</t>
  </si>
  <si>
    <t>Open Database of 1000+ Aiken Coding Problems &amp; Monthly Hackathons</t>
  </si>
  <si>
    <t>Cattle Daddy Round Ups: Create, Educate and Amplify Cardano at Crypto Events</t>
  </si>
  <si>
    <t>Request for Ideas: Product Discovery for Cardano</t>
  </si>
  <si>
    <t>AdaLink: Cardano Ads</t>
  </si>
  <si>
    <t>Cardano Vietnam Developer Boot Camp &amp; Hackathon</t>
  </si>
  <si>
    <t>Mobile Learning Platform &amp; Interactive Courses &amp; Hackathons for Aiken &amp; Python Development</t>
  </si>
  <si>
    <t>Open Platform to code, run, test, learn &amp; teach Python OpShin Smart Contract</t>
  </si>
  <si>
    <t>Catalyst Onboarding Pipeline Management Platform</t>
  </si>
  <si>
    <t>Cattle Daddy Media's Marketing &amp; Content Creation Launch</t>
  </si>
  <si>
    <t>Virtual Web3/4Good Conference at Cardano Summit Dubai 2024 (with Positive Blockchain, ImpactPlus and United Nations Development Programme)</t>
  </si>
  <si>
    <t>Sustain and Maintain Gimbalabs</t>
  </si>
  <si>
    <t>Support DRep to connect Delegators (CIP-1694)</t>
  </si>
  <si>
    <t>Yaad Labs + AdaLink/Frenchies Club + Cardano Curation: Cardano the Animated Movie</t>
  </si>
  <si>
    <t>Cardano Summit '24 Dubai Rare Social Event with Media &amp; Marketing - Powered by Rare Network / Rare Evo</t>
  </si>
  <si>
    <t>Initiation to Cardano for International students.</t>
  </si>
  <si>
    <t>Sneks-on-Chain Media: The First Media Focused Production Incubator for Accelerating Cardano Content Creators</t>
  </si>
  <si>
    <t>SCATDAO Monthly DYOR Competitions</t>
  </si>
  <si>
    <t>[CaFi] Peer-Reviewed Technical Research Paper Library in Vietnamese version</t>
  </si>
  <si>
    <t>SPO Online Business Academy</t>
  </si>
  <si>
    <t>Cardano Side Event at Token 2049 Singapore (18-19 Sept. 2024)</t>
  </si>
  <si>
    <t>Spanish Content for Social Media, Onboarding, and Education.</t>
  </si>
  <si>
    <t>[C2VN]: Cardano blockchain courseware in Universities</t>
  </si>
  <si>
    <t>Scaling Cardano Adoption in Latam: A University &amp; Incubator Outreach Program</t>
  </si>
  <si>
    <t>Onboarding via physicals: Bringing first-timers to Cardano - Danketsu</t>
  </si>
  <si>
    <t>LATAM Cardano 2024: Driving Crypto Adoption in Mexico</t>
  </si>
  <si>
    <t>AdaLink: Frenchies' Marketing Bounty Challenges</t>
  </si>
  <si>
    <t>Academic Research at UBA, one of the most prestigious Universities in LATAM, with focus on Decentralized Governance Research.</t>
  </si>
  <si>
    <t>CIP-1694 and Cardano Governance workshop - Bengaluru, India</t>
  </si>
  <si>
    <t>Nuluna - a European event illuminating the intersection of art, music, gaming with technology.</t>
  </si>
  <si>
    <t>[C2VN]: Developing the Blockchain Lecturer Team at Universities in Vietnam</t>
  </si>
  <si>
    <t>Cardano Blockchain Vietnam Meetup: Strengthening Cooperation and Connecting Cardano with the Community</t>
  </si>
  <si>
    <t>Crafting Blockchain Policy Framework for India</t>
  </si>
  <si>
    <t>[FIMI] Blockchain course for Vietnamese</t>
  </si>
  <si>
    <t>Cardano Summit Vietnam 2024</t>
  </si>
  <si>
    <t>Governance, Mentorship and Educational Outreach in 5 South America Countries</t>
  </si>
  <si>
    <t>Waffle | SIDAN - Hong Kong Cardano Community</t>
  </si>
  <si>
    <t>Cardano-East Africa Hackathon: Improving education through blockchain</t>
  </si>
  <si>
    <t>Expanding Cardano's Reach in Africa: New Hubs Outreach &amp; Onboarding</t>
  </si>
  <si>
    <t>Cardano SPT (Special Promo Taskforce)</t>
  </si>
  <si>
    <t>Component 4/4: Cardano for a Responsible Revolution: Bridging Blockchain with Global Sustainability</t>
  </si>
  <si>
    <t>[FIMI] Podcast Cardano on Telegram for Vietnamese</t>
  </si>
  <si>
    <t>Comprehensive Entry-Level Cardano Developer Workshop 2024-2025: Learning Web3 Development Using MeshJS and Aiken in Collaboration with MCU</t>
  </si>
  <si>
    <t>Gamechanger: Education on Andamio and Work Courses</t>
  </si>
  <si>
    <t>Cardano Ghana CIP-1694 Governance Working Group</t>
  </si>
  <si>
    <t>[CaFi] Cardano news - Vietnamese version</t>
  </si>
  <si>
    <t>[5PC] Cardano Journey - Cardano Education Podcast Series for the Vietnamese Community</t>
  </si>
  <si>
    <t>DeFi &amp; TradFi - Building Bridges</t>
  </si>
  <si>
    <t>DeFi Best Practices: Research and Guide for User-Friendly DApps</t>
  </si>
  <si>
    <t>Token 2049 Side Event: Enterprise-Focused RWA (Real-World Assets) Cardano Event</t>
  </si>
  <si>
    <t>UNDP x Cardano: Blockchain initiative for city and industry networks</t>
  </si>
  <si>
    <t>[CASIA] Cardano Asia TikTok Channel (expand Korean, maintain Japanese/Vietnamese/English) + NEW Youtube Channel</t>
  </si>
  <si>
    <t>Production grade code education: Aiken, Plutarch &amp; PlutusTx</t>
  </si>
  <si>
    <t>Cardano Governance Working Groups in Universities</t>
  </si>
  <si>
    <t>AI RAG Analysis of CIP 1694</t>
  </si>
  <si>
    <t>Aiken Alive: A Living Guide to Aiken Smart Contract Development</t>
  </si>
  <si>
    <t>Cardano Documentary: We are changing the world</t>
  </si>
  <si>
    <t>EAST ASIA 💚 CARDANO: Cardano Hackathon @ DEVCON</t>
  </si>
  <si>
    <t>Cardano: Europe Tour (Events Across Europe)</t>
  </si>
  <si>
    <t>Onboarding women entrepreneurs in the Ivory Coast with Seedstars and Project Catalyst</t>
  </si>
  <si>
    <t>Raising Awareness &amp; Facilitating dRep Onboarding Globally.</t>
  </si>
  <si>
    <t>NERDS ❤️ LATAM: Cardano hackathon series</t>
  </si>
  <si>
    <t>Cardano Innovation Network: ₳rgentina 2024 🧉- DeSci 🔬 and Governmental 🏛 Transformation Workshops</t>
  </si>
  <si>
    <t>The Unchaned Web Antwerp: yearly mini events</t>
  </si>
  <si>
    <t>Building the Future: Partnering to Create Chile's Leading Blockchain Lab</t>
  </si>
  <si>
    <t>[5PC] Cardano Education Video on TikTok for the Vietnamese Community - phase 2</t>
  </si>
  <si>
    <t>African Women in Cardano: Strengthening the Ecosystem and Inclusion</t>
  </si>
  <si>
    <t>European Cardano Community Town Hall - Operation and Country Hubs</t>
  </si>
  <si>
    <t>Greek OdyC DAO: Ecosystem awareness through nationwide scientific survey, educational conferences and multifunctional Web3 enabled hub.</t>
  </si>
  <si>
    <t>Onboarding Cardano developers - Training women in the Ivory Coast</t>
  </si>
  <si>
    <t>Set of standard DAO governance documents: Legal toolkit for Cardano ecosystem</t>
  </si>
  <si>
    <t>Adanote | 2 Cardano Workshops for secondary students and 1 Cardano Picture Book (both inspired by the japanese Course of Study guideline | 学習指導要領)</t>
  </si>
  <si>
    <t>Guide to introduce Vietnamese children to the Cardano ecosystem</t>
  </si>
  <si>
    <t>Ouroboros Capital: Decentralized VC arm of Cardano that converts ADA staking rewards into Equity / SAFT in emerging startups.</t>
  </si>
  <si>
    <t>Boost Cardano Africa Academy's Operations</t>
  </si>
  <si>
    <t>Grassroots Governance Community Forums</t>
  </si>
  <si>
    <t>Cardano in Spanish 2</t>
  </si>
  <si>
    <t>ADA DAY - Buenos Aires: Exploring the Cardano Ecosystem in Argentina and LATAM</t>
  </si>
  <si>
    <t>Scale-up ten of thousands users for Cardano Ecosystem</t>
  </si>
  <si>
    <t>Konsensis: Educating Refugees on Cardano</t>
  </si>
  <si>
    <t>Cardano Cube Studios - Marketing &amp; Media</t>
  </si>
  <si>
    <t>Cardano Mexico: Governance working groups</t>
  </si>
  <si>
    <t>The Grand Tour Meets Cardano Center: In Partnership with ByBit, Oli, Cur8 &amp; several others to Onboard, Expand, and Market Across Africa</t>
  </si>
  <si>
    <t>Dumpling-Chinese speaking community+content</t>
  </si>
  <si>
    <t>Decrypted - short, educational, and entertaining interviews for non-technical users.</t>
  </si>
  <si>
    <t>Better Governance for Professional Groups with Cardano DAO Tools</t>
  </si>
  <si>
    <t>Cardano Credentials: Make skills visible, impactful and usable</t>
  </si>
  <si>
    <t>Online interactive educational resources for Voltaire</t>
  </si>
  <si>
    <t>Cardano Uganda Academy : Strengthening the Cardano Community in Uganda through education.</t>
  </si>
  <si>
    <t>Component 2/4: Expanding Cardano in Africa: Uncovering Growth and Investment Opportunities</t>
  </si>
  <si>
    <t>Organizational habits and Principles: The Governance and Collaboration Study Group</t>
  </si>
  <si>
    <t>Criptoactivos.org: Your Spanish Blockchain Hub</t>
  </si>
  <si>
    <t>Cardano Forest [blocktree.asia] - Foster Trust in Reforestation Impact Report - Enhance Security &amp; Accuracy of Data Collecting Tool</t>
  </si>
  <si>
    <t>Cardano in LATAM radio</t>
  </si>
  <si>
    <t>Solving the Problem of Cardano Misconceptions</t>
  </si>
  <si>
    <t>Cardano Classroom: Strengthening East Africa through Blockchain Education</t>
  </si>
  <si>
    <t>[C2VN]: Lucid (off-chain code) video course for non-native English communities Developers</t>
  </si>
  <si>
    <t>Daily podcast about the Cardano ecosystem news (in Portuguese)</t>
  </si>
  <si>
    <t>The Future is Cardano - An Advertising Campaign</t>
  </si>
  <si>
    <t>Milkomeda Djed Liquidity Provision Incentives</t>
  </si>
  <si>
    <t>University student collective for Cardano</t>
  </si>
  <si>
    <t>Ambassador Program Management System &amp; User Onboarding for the OLI Education Platform</t>
  </si>
  <si>
    <t>A Cardano-focused course for Japanese community (日本コミュニティ向けのカルダノに焦点を当てたコース)</t>
  </si>
  <si>
    <t>Djed and Gluon Marketing Campaigns (Djed Alliance, The Stable Order, Stability Nexus)</t>
  </si>
  <si>
    <t>[5PC] Project Catalyst Video on TikTok for the Vietnamese Community</t>
  </si>
  <si>
    <t>Adafro Labs Uganda Hackathon</t>
  </si>
  <si>
    <t>The Great Beyond - Season 2 | A Different Kind Of Podcast</t>
  </si>
  <si>
    <t>Cardano Summit 2025: Strategic Partnerships and X-Chain Drive</t>
  </si>
  <si>
    <t>APRENDO &amp; Cardano: Bridging Digital Divides Empowering Latam's Underprivileged Communities</t>
  </si>
  <si>
    <t>dRep Ambassador</t>
  </si>
  <si>
    <t>Expand Cardano in LATAM: Onboarding Builders for Ecosystem Growth</t>
  </si>
  <si>
    <t>Component 3/4: Polygon SDG for business adapted to Cardano: bringing finance and success to impact startups</t>
  </si>
  <si>
    <t>Unified Cardano Student Club SANDBOX: Where Startups and devs Collaborate to make an explosion</t>
  </si>
  <si>
    <t>Satirical animated series created through a community-driven process.</t>
  </si>
  <si>
    <t>9 DAO sample projects - Prepare for Voltaire</t>
  </si>
  <si>
    <t>Effective Campaign Strategies: Latam DREP Candidate Workshops</t>
  </si>
  <si>
    <t>Cardano.Build (aka BuildingOnCardano.dev) v2 Upgrade</t>
  </si>
  <si>
    <t>Cardano for DeSci: Fostering Innovation and Collaboration in LATAM</t>
  </si>
  <si>
    <t>MAYZ &amp; Fintech Chamber: Onboarding Institutional Investors &amp; Web2 Entrepreneurs to Cardano</t>
  </si>
  <si>
    <t>Mass media campaign for the Cardano event in Buenos Aires (TV, Journal &amp; Radio)</t>
  </si>
  <si>
    <t>100,000+ Users Gain Premium Blockchain Features</t>
  </si>
  <si>
    <t>WTF is blockchain? Crypto Documentary (With a Twist!) Pre-Production Funding</t>
  </si>
  <si>
    <t>Governance, Mentorship and Educational Outreach in 5 Central America Countries</t>
  </si>
  <si>
    <t>EXTENDING CARDANO PARTICIPATION TO WOMEN IN GHANA</t>
  </si>
  <si>
    <t>Ethiopia: Cardano Dev Education</t>
  </si>
  <si>
    <t>[CaFi] CatalystTalk for Vietnamese (Phase 2)</t>
  </si>
  <si>
    <t>[FIMI] cardano.vn - Cardano information portal for Vietnamese (phase 2)</t>
  </si>
  <si>
    <t>Establish Regional Cardano Esports Team and Events Program</t>
  </si>
  <si>
    <t>A crypto-themed techno song featuring Cardano's branding</t>
  </si>
  <si>
    <t>Research project in the Wampis indigenous Nation about the uses of Blockchain to Self-governance</t>
  </si>
  <si>
    <t>Boosting the Cardano Ecosystem in LATAM</t>
  </si>
  <si>
    <t>[FIMI] Video Cardano Vietnamese version (Phase 2)</t>
  </si>
  <si>
    <t>Argentina, a 4.0 nation.</t>
  </si>
  <si>
    <t>Innovatio Community &amp; Services - (Argentina &amp; Uruguay) - Attract new professionals, entrepreneurs, products and brands to the ecosystem and facilitate their adoption through networking, collaborations, consulting and development.</t>
  </si>
  <si>
    <t>Cardano Student Blockchain Innovators</t>
  </si>
  <si>
    <t>Crypto PR Focused Workshop Side-Event at Cardano Summit 2024</t>
  </si>
  <si>
    <t>Cardano Workshop Jakarta PART II: Cardano Hub Jakarta Establishment</t>
  </si>
  <si>
    <t>NFT Guild: Expanding The Cardano NFT Guides &amp; Introducing Video Lessons</t>
  </si>
  <si>
    <t>Elevating Cardano Playground - Educate With Game For Highschool and University Student</t>
  </si>
  <si>
    <t>Cardano Middle East &amp; North Africa 2.0</t>
  </si>
  <si>
    <t>Cardano Blockchain Toronto @ Blockchain Futurist Conference 2024</t>
  </si>
  <si>
    <t>ADAthlon: 1st race in Cardano</t>
  </si>
  <si>
    <t>Cardano Decentralized Finance (DeFi) Courses by Cryptofluency</t>
  </si>
  <si>
    <t>Next Trend LAB: Empowering Cardano through Top Social Media Influencers</t>
  </si>
  <si>
    <t>Masterclass and workgroup: Cardano Oracles</t>
  </si>
  <si>
    <t>👨‍💻 👩‍🔬 Cardano-Specific Fellowship for Scientists and Developers</t>
  </si>
  <si>
    <t>Cardano Blockchain Entrepreneurship Incubation</t>
  </si>
  <si>
    <t>Bring Tier 1 influencers to Cardano through Impact marketing.</t>
  </si>
  <si>
    <t>Art, Artist and Tech Showcase at Art Basel Miami</t>
  </si>
  <si>
    <t>ODIN - Mentors Network to increase success of funded proposals</t>
  </si>
  <si>
    <t>Lido Nation Cardano Parameters Explorer</t>
  </si>
  <si>
    <t>Enhancing Cardano Innovation Through UX and Product Strategy Workshops</t>
  </si>
  <si>
    <t>ADA Insight: Quizzing the future of Cardano</t>
  </si>
  <si>
    <t>A Cardano Hub in Nyiragongo to Empower an Underserved Region</t>
  </si>
  <si>
    <t>Cardano Global Outreach Initiative</t>
  </si>
  <si>
    <t>Interchain Developer Bridge: Polkadot to Cardano Partner Chains</t>
  </si>
  <si>
    <t>Onboarding Africa’s largest crowdfunding platform BackaBuddy to Cardano with an innovative Learn2Earn initiative building on the success of 1 million crowdfunding users</t>
  </si>
  <si>
    <t>CardanoWallets.io v2 Upgrade</t>
  </si>
  <si>
    <t>Catalyst Africa Townhall's Continued Journey &amp; Operations</t>
  </si>
  <si>
    <t>Cardano Blockchain Education Program For Top Ethiopian Universities.</t>
  </si>
  <si>
    <t>ExpertsWay - Elevate Blockchain Learning, Community Engagement, and University Collaboration</t>
  </si>
  <si>
    <t>PR Workshop for Cardano Projects by professional PR agency Yellow House GmbH</t>
  </si>
  <si>
    <t>"Exploring New Horizons: High School Summer Camp for Innovation and Growth"</t>
  </si>
  <si>
    <t>Media podcast on Cardano</t>
  </si>
  <si>
    <t>United Caricatures</t>
  </si>
  <si>
    <t>[FIMI] Cardano Talk for Vietnamese (phase 2)</t>
  </si>
  <si>
    <t>100+ Page Ultimate Library of Cardano Tools - Adastack.io</t>
  </si>
  <si>
    <t>Konma Xperience: A Community-Driven Blockchain Hub for Food, Art, and Lifestyle Innovation</t>
  </si>
  <si>
    <t>Cardano Pulse - Research platform for the Cardano ecosystem</t>
  </si>
  <si>
    <t>Cardano Developer Community Indonesia Workshop 2024-2025</t>
  </si>
  <si>
    <t>Showcasing Cardano NFTs and Artists at NFT.DXB in UAE (Highlighting Cardano NFTs to the Arab Region)</t>
  </si>
  <si>
    <t>Redefining Cardano Access and Innovation for Global Developer, Educator, and Researcher</t>
  </si>
  <si>
    <t>Catalyst Mentors Accelerator- Empowering Teams to success</t>
  </si>
  <si>
    <t>150 millions french-speaking young african with Cardano</t>
  </si>
  <si>
    <t>[5PC] Why Cardano? - Cardano Education Video on Youtube for the Vietnamese Community</t>
  </si>
  <si>
    <t>Turkish Cardano Initiation</t>
  </si>
  <si>
    <t>Empowering Ghana: Community Events and Cardano Ambassadors Unite for Progress</t>
  </si>
  <si>
    <t>Cardano Ghana Developer &amp; Tech Hubs Onboarding.</t>
  </si>
  <si>
    <t>Zero-Knowledge Proofs on Cardano: A Community-centric driven &amp; Sensitization Approach</t>
  </si>
  <si>
    <t>Cardano Hub in Kenya</t>
  </si>
  <si>
    <t>Cardano Hub Surabaya PART II: Content Creators and Industrial Partnership</t>
  </si>
  <si>
    <t>Cardano Parties: Leveraging most famous Argentinian event producer to onboard new users.</t>
  </si>
  <si>
    <t>DRMZ Web3 Events: Spreading Web3 through Fun &amp; Humor</t>
  </si>
  <si>
    <t>📚🔬 An Educational Hub for Decentralised Science on Cardano</t>
  </si>
  <si>
    <t>Opshin smart contract video course for non-native English communities developers</t>
  </si>
  <si>
    <t>CTimelines Infographics - Documenting &amp; Promoting Cardano's History</t>
  </si>
  <si>
    <t>Cardano Tours Passport</t>
  </si>
  <si>
    <t>CARDANO+ : Docuseries exploring the Cardano Ecosystem</t>
  </si>
  <si>
    <t>Onboarding Program in DR CONGO</t>
  </si>
  <si>
    <t>Creation of an Educational Cardano Hub for Thailand</t>
  </si>
  <si>
    <t>The Crypto Entente: An alliance against fraud and scams</t>
  </si>
  <si>
    <t>genun | Cardano Clash eSports Event featuring Ascent: Rivals</t>
  </si>
  <si>
    <t>Business Mentoring to Scale Cardano Use Cases on the Ground</t>
  </si>
  <si>
    <t>Learning Smart Contracts from Scratch in Spanish - introduction to cardano programming Online Course</t>
  </si>
  <si>
    <t>DLT360: Relaunch SMART INDUSTRY FORUM for Real-World-Adoption</t>
  </si>
  <si>
    <t>Decentralized Finance Scholarship for Spanish Students in the Cardano Ecosystem</t>
  </si>
  <si>
    <t>ADAthon Catalyst Barcelona</t>
  </si>
  <si>
    <t>Educational Cardano Events in Germany</t>
  </si>
  <si>
    <t>Establish a Cardano Global Land Rights Action NGO</t>
  </si>
  <si>
    <t>Creating a local language Web 3.0 dictionary</t>
  </si>
  <si>
    <t>Loyalty Rewards via Cardano NFTs</t>
  </si>
  <si>
    <t>Blockchain Community Training and Mentorship: Leveraging blockchain education for participation</t>
  </si>
  <si>
    <t>Cardano for STEM Brazilian Students</t>
  </si>
  <si>
    <t>💻🔬 Science Focused Hackathon on Cardano</t>
  </si>
  <si>
    <t>VISTA: Into the Cosmoverse</t>
  </si>
  <si>
    <t>Cardano leading "Chain Reaction" Event: Web3 &amp; Digital Assets policy &amp; building</t>
  </si>
  <si>
    <t>Cardano Ghana Community Expansion</t>
  </si>
  <si>
    <t>Hands-on marketing: universities and tech hubs</t>
  </si>
  <si>
    <t>Cardano Center Bali</t>
  </si>
  <si>
    <t>Transition from Web2 to Cardano: Unlocking ecosystem opportunities for Persians</t>
  </si>
  <si>
    <t>[ADAXON] GoguenBytes: Byte-sized Programming Tutorials</t>
  </si>
  <si>
    <t>Engaging Developers on the Potential Application of Zero-Knowledge Proofs (ZKPs) in their DApps</t>
  </si>
  <si>
    <t>Introduction to Cardano - Free Webinar in Spanish</t>
  </si>
  <si>
    <t>Demystifying Cardano: A Bootcamp for Beginners</t>
  </si>
  <si>
    <t>LATAM: The Land of Builders 2.0</t>
  </si>
  <si>
    <t>DeFi School 2.0: Intensive course (F12)</t>
  </si>
  <si>
    <t>TribalDAOs = InDIDgenous onboarding for South Pacific communities</t>
  </si>
  <si>
    <t>The Malama Project: Maui Climate Summit</t>
  </si>
  <si>
    <t>Integrated gym &amp; blockchain education hub, bridging fitness &amp; fostering community.</t>
  </si>
  <si>
    <t>Promoting Cardano: Incentives for Memes and Social Sharing that Showcase Principles, Core Values and Mission. Create, share, and earn while making a positive impact!</t>
  </si>
  <si>
    <t>Onboarding scientists to Cardano in LATAM regions: Seeding a Network of Communities</t>
  </si>
  <si>
    <t>Bridging Worlds: Empowering Cardano through Global Event Outreach</t>
  </si>
  <si>
    <t>The Universal Encyclopedia of Cardano - ALDEA WIKI Phase 2.0 (English - Portuguese - Spanish)</t>
  </si>
  <si>
    <t>Empowering Industry Innovators: A Cardano Business Outreach &amp; Onboarding Program</t>
  </si>
  <si>
    <t>Cardano Africa Expansion Second Edition: Empowering Communities Through Physical Engagement</t>
  </si>
  <si>
    <t>CHAIN CITY by Cardano</t>
  </si>
  <si>
    <t>Cardano Worldwide Marketing Campaign</t>
  </si>
  <si>
    <t>Cardano Hub Surabaya And Cardano Workshop Jakarta: Cardano Creative Hub Bandung &amp;Woman Developer Pools</t>
  </si>
  <si>
    <t>45B - Ideascale&lt;&gt;Catalyst community browser extension utility</t>
  </si>
  <si>
    <t>Cardano Ecosystem Metaverse Experience on Roblox</t>
  </si>
  <si>
    <t>In-Person Networking Event to Educate Web2 Businesses About Cardano</t>
  </si>
  <si>
    <t>Professional PR agency writes &amp; distributes Press Releases for Cardano Companies (yellow house GmbH)</t>
  </si>
  <si>
    <t>Education board game</t>
  </si>
  <si>
    <t>CARDANO News</t>
  </si>
  <si>
    <t>[CaFi] Discover dApp on Cardano for Vietnamese</t>
  </si>
  <si>
    <t>Kick for Cardano - Promoting The Cardano Ecosystem through Soccer</t>
  </si>
  <si>
    <t>Cardano Content with C3, Argentina's most active community</t>
  </si>
  <si>
    <t>[VNEconomics Academy] New approach to promote Project Catalyst</t>
  </si>
  <si>
    <t>$DEMU: Impactful social community governance with ODIN</t>
  </si>
  <si>
    <t>"Cardano - A beginner's guide" in German language</t>
  </si>
  <si>
    <t>Elevating DeFi with CRCI Reviews &amp; Pledge of Excellence Program</t>
  </si>
  <si>
    <t>Cardano Center Brisbane</t>
  </si>
  <si>
    <t>CARDANO in Udemy</t>
  </si>
  <si>
    <t>Cardinal - Putting Cardano DePIN on the map</t>
  </si>
  <si>
    <t>Educational content in Spanish for adults</t>
  </si>
  <si>
    <t>Cardano Meetups in Venezuela</t>
  </si>
  <si>
    <t>Russian-Speaking Community Educational Content</t>
  </si>
  <si>
    <t>Establishment of the MyLugano Hub: Web3 Innovation Center with Lugano Municipality Support</t>
  </si>
  <si>
    <t>[CC] CardanoForKids - Play2Learn</t>
  </si>
  <si>
    <t>Art, Artist and Tech Showcase: SG Art Week and Gallery in Singapore</t>
  </si>
  <si>
    <t>Technical Lecture Series: Full Stack Financial Engineering on Cardano, With a Walk Through the Development of the Mortgage Smart Contract</t>
  </si>
  <si>
    <t>Cardano Ethiopia Hub - Hub for Onboarding and Education</t>
  </si>
  <si>
    <t>(Denver,CO) Cardano Community Growth Initiative</t>
  </si>
  <si>
    <t>Cardano for Females and Disabled Individuals - Educating and On-boarding females and Disabled people on Financial Literacy and Cardano Blockchain Technology</t>
  </si>
  <si>
    <t>Tertiary Blockchain Education and Onboarding</t>
  </si>
  <si>
    <t>Title: "10,000+: Cardano exciting TikTok and educational youtube in Amharic Language"</t>
  </si>
  <si>
    <t>Cardano Anti-Human Trafficking - BlockLiberate</t>
  </si>
  <si>
    <t>Cardano City Challenge: Croatia Meetup</t>
  </si>
  <si>
    <t>SciCh₳in: 🔬 Uniting DeSci with Cardano 🌉 - Bridging Science and Blockchain ⛓️</t>
  </si>
  <si>
    <t>Cryptocurrencies in Africa - the current trends and the future opportunities</t>
  </si>
  <si>
    <t>Catalyst Education Springboard</t>
  </si>
  <si>
    <t>The Untapped Potential of Digital Space (Crypto) for SMS’s Businesses in Northern Ghana</t>
  </si>
  <si>
    <t>Il Marchese del Crypto, Italian video content creator .</t>
  </si>
  <si>
    <t>Boosting Cardano Adoption: A Comprehensive Content &amp; Media Strategy</t>
  </si>
  <si>
    <t>Gingerbread Squad Adult Animated Series on Cardano</t>
  </si>
  <si>
    <t>From Zero to AdApps</t>
  </si>
  <si>
    <t>CSWAP Systems: Cardano Education in the Philippines</t>
  </si>
  <si>
    <t>Cardano Connect Indonesia: A new initiatives by Komunitas Cardano Indonesia</t>
  </si>
  <si>
    <t>CARDANO Lawyers</t>
  </si>
  <si>
    <t>Raising Cardano Awareness through Open-Access scientific research for Green Hydrogen production and live events in partnership with the biggest university of Chile.</t>
  </si>
  <si>
    <t>Translate CBCA Course Into Vietnamese</t>
  </si>
  <si>
    <t>Translation "Cardano for the masses" in Russian language by native Speakers</t>
  </si>
  <si>
    <t>Key Cardios for Cardano Build Up: expanding the ecosystem</t>
  </si>
  <si>
    <t>The Case for Blockchain, Crypto and Decentralized Systems</t>
  </si>
  <si>
    <t>Empowering Ethiopia: A Cardano-Centric Crypto Hub</t>
  </si>
  <si>
    <t>Carnada, the first digital magazine about Cardano</t>
  </si>
  <si>
    <t>Cardano Center Moldova</t>
  </si>
  <si>
    <t>Cardano Johannesburg Resources Centre and Events</t>
  </si>
  <si>
    <t>Expanding the Cardano community</t>
  </si>
  <si>
    <t>Academic Program for Students and Entrepreneurs on the Cardano Platform in Venezuela</t>
  </si>
  <si>
    <t>Building the Cardano Kenya Community</t>
  </si>
  <si>
    <t>Cardano Connects: Cardano Meet-Ups in the Heart of the Caribbean and Central America</t>
  </si>
  <si>
    <t>The Visual Cardano: A Guide to Cardano Knowledge Visualization</t>
  </si>
  <si>
    <t>CardaCanto - Empowering Cantonese Women in Blockchain</t>
  </si>
  <si>
    <t>CardaNative Enterprises and Agencies</t>
  </si>
  <si>
    <t>Translation of Cardano for the masses in Russian</t>
  </si>
  <si>
    <t>Cardano for Leos</t>
  </si>
  <si>
    <t>DeTask: A Cardano Bounty Platform for developers and non-technical talent.</t>
  </si>
  <si>
    <t>A blockchain short course for Japanese community</t>
  </si>
  <si>
    <t>PR Campaign to Highlight Cardano Projects by professional PR company Yellow House GmbH</t>
  </si>
  <si>
    <t>New Mexico Stake Pool-Cardano Education and Business Center (NMSP-CEBC)</t>
  </si>
  <si>
    <t>Cardano Marketing: A Short-Form Content Marketing Campaign Run by Cardano Curation</t>
  </si>
  <si>
    <t>Cardano Campus Incubation Hub</t>
  </si>
  <si>
    <t>Brailie | Empowering Cardano Growth in Africa &amp; Latin America</t>
  </si>
  <si>
    <t>ElevateGhana: AIESEC Alliance- Unleashing Potential, Transforming Futures with Cardano Blockchain and Project Catalyst</t>
  </si>
  <si>
    <t>Cardano News Flash Podcast</t>
  </si>
  <si>
    <t>Validate additional income streams and projects that could benefit the SPO community</t>
  </si>
  <si>
    <t>Introducing cardano to Universities in Kenya</t>
  </si>
  <si>
    <t>Cardano Digital Education Library without Internet</t>
  </si>
  <si>
    <t>Cardano dictionary in 30 seconds</t>
  </si>
  <si>
    <t>Cardano is one of the top 5 cryptocurrencies pioneers in the world but only few know about it, especially Ghana.</t>
  </si>
  <si>
    <t>Cardano Unlocked: Engaging the Asian Market through 120 Instagram/TikTok Reels, Demo Video attached</t>
  </si>
  <si>
    <t>Cardano: the Green Blockchain of LATAM</t>
  </si>
  <si>
    <t>AdaVocacy for Ugandan Universities</t>
  </si>
  <si>
    <t>New Book to Onboard to &amp; Educate About Cardano's Ecosystem</t>
  </si>
  <si>
    <t>Cardano Ghana Campus Tour: Catalyzing Education and Adoption.</t>
  </si>
  <si>
    <t>[CaFi] Cardano Explorers: Explore the Cardano Ecosystem</t>
  </si>
  <si>
    <t>Colombo Cardano Hackathon</t>
  </si>
  <si>
    <t>[PRO39] - Online Training Platform for Talents and Freelancers on Cardano ~ Udemy on Cardano</t>
  </si>
  <si>
    <t>Cardano Hub Bali: Expats and Local Balinese people onboarding to the Cardano ecosystem</t>
  </si>
  <si>
    <t>Proposal to Raise Awareness of Cardano Project Catalyst in 20 Schools in Accra</t>
  </si>
  <si>
    <t>DRMZ Academy: Empowering Local Communities with Web3</t>
  </si>
  <si>
    <t>Cardano Evangelization: Introduction of Blockchain &amp; Cardano for Students in the Indonesian City of Education</t>
  </si>
  <si>
    <t>Cardano Virtual Conference Series</t>
  </si>
  <si>
    <t>VERALIDITY 🔥 Strategic Growth: Adobe Partnership Enhancement 🔥 Boosting Cardano-Adobe Integration &amp; Market Reach 🚀</t>
  </si>
  <si>
    <t>[CC] CardanoForKids\_TiktokViral</t>
  </si>
  <si>
    <t>Treasury Analysis - Web3 Association</t>
  </si>
  <si>
    <t>Cardano Web3 OpenDoor Bootcamp</t>
  </si>
  <si>
    <t>RETROBLOCK NFT Collection: A Cyberpunk Review of Classic Games</t>
  </si>
  <si>
    <t>Cardano Caravan Store: Education and Empowering Yoroi/Eternl/Nami Wallet Payments among students and Beyond</t>
  </si>
  <si>
    <t>Podcast: project success stories thanks to Catalyst funds</t>
  </si>
  <si>
    <t>Spark the Interest of French-speaking University Students With a Blockchain Knowledge Competition</t>
  </si>
  <si>
    <t>[CC] Cardano\_Wiki\_QAchatbot</t>
  </si>
  <si>
    <t>Cardano Woman Indonesia: University Ecosystem</t>
  </si>
  <si>
    <t>Cardano sponsorship for Professional Fighter Michael Heckert</t>
  </si>
  <si>
    <t>Community Arts Mental Health Initiative</t>
  </si>
  <si>
    <t>CLUB CARDANO IN BUKAVU: EXPANDING THE CARDANO BLOCKCHAIN COMMUNITY</t>
  </si>
  <si>
    <t>Helping Daniel: AI-Powered Education for Catalyst Community Support</t>
  </si>
  <si>
    <t>Students in Cardano: Campus Cardano Clubs</t>
  </si>
  <si>
    <t>Cardano Wieczorową Porą - Spaces, podcasts &amp; YT for Polish Community</t>
  </si>
  <si>
    <t>Educate newcomers to Cardano with storytelling videos</t>
  </si>
  <si>
    <t>Educational tool kit f/ legislators</t>
  </si>
  <si>
    <t>"Cardano: A Better Future" Short Film Competition</t>
  </si>
  <si>
    <t>The Unchained Web Event</t>
  </si>
  <si>
    <t>Enrich the Cardano Community with engaging IRL events to drive adoption and encourage regional growth.</t>
  </si>
  <si>
    <t>Empowering Academic Communities: Bridging the Gap with Cardano Blockchain Education</t>
  </si>
  <si>
    <t>Cardano History</t>
  </si>
  <si>
    <t>Cardano Center BA, A space for the Cardano community 🏛</t>
  </si>
  <si>
    <t>45B - Global outreach and onboarding center for real-world Businesses and end-users</t>
  </si>
  <si>
    <t>Catalyst And Health Talk for the Aged in Accra Ghana</t>
  </si>
  <si>
    <t>[VNEconomics Academy] Cardano Stake Pool Owners (SPOs) Behavior - Academic Research</t>
  </si>
  <si>
    <t>Empowering the Cardano Ecosystem Through Off/On-line Meetings in Makassar, South Sulawesi, Indonesia</t>
  </si>
  <si>
    <t>Ada Lovelace Day &amp; ADADay</t>
  </si>
  <si>
    <t>Advanced Cardano Made Simple: Easy Enough for Grandma</t>
  </si>
  <si>
    <t>Latam HackerSpace Hub: Perú</t>
  </si>
  <si>
    <t>"Fostering Local Blockchain Heroes: Igniting Student Leadership with the Cardano Ambassador Program"</t>
  </si>
  <si>
    <t>Survey on Decentralized Academic Publishing Needs for Cardano</t>
  </si>
  <si>
    <t>Cardano Charity Platform</t>
  </si>
  <si>
    <t>CARDANO LEAGUE - Marketing strategy that seeks to take advantage of the passion and interest that exists in Latin America for soccer and link this sport with Cardano, increasing visibility in the region, this being the most important sport.</t>
  </si>
  <si>
    <t>Fostering Portuguese Speaking Cardano Community</t>
  </si>
  <si>
    <t>Southern African Cardano Community (SACC): events, content and a hackathon in 4 Southern African countries</t>
  </si>
  <si>
    <t>Blockchain Education Survey Among College Students</t>
  </si>
  <si>
    <t>EXTENDING CARDANO PARTICIPATION TO CHURCHES IN ACCRA, GHANA</t>
  </si>
  <si>
    <t>Set of standard well-balanced contracts: Legal toolkit for Cardano ecosystem</t>
  </si>
  <si>
    <t>Cardano Ecosystem Agents - Framework &amp; Roadmap</t>
  </si>
  <si>
    <t>CARDANO QR SCAVENGER: Bringing Discovery and exploriation of Cardano to Non-blockchain Communities</t>
  </si>
  <si>
    <t>Cardano Adoption Accelerator: Education &amp; Awareness Initiative for Ethiopia</t>
  </si>
  <si>
    <t>Building Development Team</t>
  </si>
  <si>
    <t>HiW3 - Humans in Web3, a recruitment and consulting services provider</t>
  </si>
  <si>
    <t>Amplifying the Cardano's Presence in the French West Africa</t>
  </si>
  <si>
    <t>: Multilingual Outreach Initiative for Cardano Blockchain Education</t>
  </si>
  <si>
    <t>IncorpoNation.io: Enhancement of a country finder tool for Cardano projects</t>
  </si>
  <si>
    <t>Cardano Awareness Campaigns in Ghana's Newly Created Regions</t>
  </si>
  <si>
    <t>Voice of the Customer Program - Accelerating Product Market Fit</t>
  </si>
  <si>
    <t>10-Episode TV Drama Series: Cardano Deep-and-Wide Promotion.</t>
  </si>
  <si>
    <t>Awen - C-Suite | Cardano Creator Conference in Chicago</t>
  </si>
  <si>
    <t>Incentivized Cardano and Blockchain Awareness creation campaign for the Ethiopian Community</t>
  </si>
  <si>
    <t>Cardano’s Global Creative Meme &amp; Comic Series Event</t>
  </si>
  <si>
    <t>Webtoon for attracting broader audience to Cardano</t>
  </si>
  <si>
    <t>Blue Charts Community</t>
  </si>
  <si>
    <t>ADA Ambassadors</t>
  </si>
  <si>
    <t>Infrastructure Ventures - Cardano Developer Acquisition Program</t>
  </si>
  <si>
    <t>Cardano Antimicrobial Resistance (AMR) Awareness Campaign for Secondary and Tertiary Level Students in Sunyani/Bono Region-Ghana</t>
  </si>
  <si>
    <t>Train taxi drivers in customer service and Cardano Project Catalyst.</t>
  </si>
  <si>
    <t>Innovatio Community &amp; Services - (Spain &amp; Andorra) - Attract new professionals, entrepreneurs, products and brands to the ecosystem and facilitate their adoption through networking, collaborations, consulting and development.</t>
  </si>
  <si>
    <t>Ayokunmi Kamarudeen: Empowering Cardano through Network Marketers</t>
  </si>
  <si>
    <t>Facilitated discussions for increasing Cardano's economy</t>
  </si>
  <si>
    <t>Cardano Trivia Nights!</t>
  </si>
  <si>
    <t>NFT Meme Collection : Vitalik Buterin (Founder &amp; Inventor at Ethereum) on Cardano</t>
  </si>
  <si>
    <t>Learn Cardano LinkedIn &amp; SubStack webinars</t>
  </si>
  <si>
    <t>Proposal to Expand on Cardano Marketing and Relevant Content</t>
  </si>
  <si>
    <t>Rational management of plastic waste in the nyiragongo territory</t>
  </si>
  <si>
    <t>Spain ADA Tour</t>
  </si>
  <si>
    <t>UX/UI services for Catalyst teams - Helping funded teams to reach their full product potential</t>
  </si>
  <si>
    <t>Leveraging Blockchain for Student Entrepreneurship and Onboarding in Ghana</t>
  </si>
  <si>
    <t>Cardano Next Gen; Fostering Inclusivity Across Generations</t>
  </si>
  <si>
    <t>Network Sponsor for EXCESS 2024 - November 2nd. SoCal's leading multichain Web3 event in Orange County, California.</t>
  </si>
  <si>
    <t>Witzil: using the Cardano Blockchain to bring decentralized, collaborative change to Mexican urban environments</t>
  </si>
  <si>
    <t>LIL SHREDDAZ NFT : Sponsoring RWPs (Real World Persons) with $LSD</t>
  </si>
  <si>
    <t>Book "How to launch an NFT Business"</t>
  </si>
  <si>
    <t>Climate change and it effect on farmers.</t>
  </si>
  <si>
    <t>Snek x Splash: Create and Curate Fair Token Launches with DegenFactory</t>
  </si>
  <si>
    <t>Plutus Learning Platform: Coding Environment and AI-Enhanced</t>
  </si>
  <si>
    <t>MLabs - Pisa-Fees: Decentralized Fee Trading Smart Contract</t>
  </si>
  <si>
    <t>Mesh Software as a Service</t>
  </si>
  <si>
    <t>Hotel Room Booking and Payments on Cardano - A Real World Use Case</t>
  </si>
  <si>
    <t>Midnight-enabled Medical Records data platform/app</t>
  </si>
  <si>
    <t>Add a Cardano Native Tokens basket on the leading platform for crypto-index trading</t>
  </si>
  <si>
    <t>Trustless and Self-Custodial Crypto Inheritance Dapp - GenWealth</t>
  </si>
  <si>
    <t>AdaLink: Affiliate Network for Cardano Businesses</t>
  </si>
  <si>
    <t>Orcfax validators: reaching L2 consensus</t>
  </si>
  <si>
    <t>Cardano Lightning Network (Phase 1) - Payment Gateways</t>
  </si>
  <si>
    <t>Hotel Guest Loyalty Reward System Open Source API</t>
  </si>
  <si>
    <t>Indian National Rupee-backed Stablecoin, Onboarding 35M Indian Web3 Users on Cardano</t>
  </si>
  <si>
    <t>Business Lead Generation on Cardano</t>
  </si>
  <si>
    <t>Andamio Purpose Sidechain / Layer 2 Concept</t>
  </si>
  <si>
    <t>Mercury: Financials &amp; TB Export</t>
  </si>
  <si>
    <t>Orcfax staking: rewarding good behaviour</t>
  </si>
  <si>
    <t>EcoMandala: Hexagonal NFTs for Geospatial Data Integrity on Cardano</t>
  </si>
  <si>
    <t>CHARLI3 Oracles - Verified discount/coupon codes for Adobe Commerce &amp; Magento 2 Open Source eCommerce platforms</t>
  </si>
  <si>
    <t>Cardano Use Case Study: Bridging DeFi and TradFi</t>
  </si>
  <si>
    <t>Fractionalize RWAs into Native Tokens on Cardano (open source, no-code solution)</t>
  </si>
  <si>
    <t>Token use case with Multi Address wallet based on eUTXO model for social welfare system</t>
  </si>
  <si>
    <t>Digital voter ID using Atala prism</t>
  </si>
  <si>
    <t>ADA Payments in the Credit Card Machine integrated in Merchants &amp; withdraw $ADA &lt;&gt; Fiat BRL on bank ATMs</t>
  </si>
  <si>
    <t>Crypto Inheritance for Non-Tech Savvy Beneficiaries - Gen Wealth</t>
  </si>
  <si>
    <t>Tackling Slipagge on Cardano: MAYZ Trustless OTC Smart Contract</t>
  </si>
  <si>
    <t>Component 1/4: Web3 Legal Ease: Streamlining Legal Barriers for Business Growth</t>
  </si>
  <si>
    <t>DePIN Protocol For Scientific Data</t>
  </si>
  <si>
    <t>Implementing the Cardano Foundation Identity Wallet in Landano</t>
  </si>
  <si>
    <t>DLT360: Highly Beneficial DAO Use-Cases for Corporate World</t>
  </si>
  <si>
    <t>Cardano-Powered RWA Tokenization for Real-World Diamonds</t>
  </si>
  <si>
    <t>Open source dynamic assets (Token/NFT) generator (CIP68)</t>
  </si>
  <si>
    <t>ADA Cashback from Top Retailers, for Cardano Wallets</t>
  </si>
  <si>
    <t>TribalDAOs = Indigenous Economic Sovereignty</t>
  </si>
  <si>
    <t>The Malama Project: Distributed Hawaii Carbon Credits on Cardano</t>
  </si>
  <si>
    <t>StableGain: LP-Backed Stablecoin Yield Fund</t>
  </si>
  <si>
    <t>AI Trading Insights</t>
  </si>
  <si>
    <t>Real-World Asset (RWA) backed On-Chain Lending and Auctioning Protocol</t>
  </si>
  <si>
    <t>Gluon Stablecoin Protocol - Research Paper and Formal Verification</t>
  </si>
  <si>
    <t>Open Source Impact Measurement System for Catalyst Proposals, NGOs, &amp; Cardano Native Tokens</t>
  </si>
  <si>
    <t>Leveraging National ID system in Ethiopia for more scalable adoption of Cardano in identity solutions</t>
  </si>
  <si>
    <t>Conditional Transfer of Digital Assets via Digital Identity and Verified Credentials</t>
  </si>
  <si>
    <t>Art Beyond Borders: NFT Global Youth Art Competition &amp; Marketplace leveraging NMKR</t>
  </si>
  <si>
    <t>AgroTradeNet: Empowering Global Agriculture Through Cardano's Decentralized Infrastructure</t>
  </si>
  <si>
    <t>Bringing Partisia Confidential Compute to Cardano Through Aiken Data Subscription Smart Contracts</t>
  </si>
  <si>
    <t>CardanoChain Poultry Trace dApp: Transparent Supply for Safe, Quality Products</t>
  </si>
  <si>
    <t>Bring Ebay to Cardano: Decentralized Real Product Auction Platform</t>
  </si>
  <si>
    <t>Developing a Self Sovereign On-chain Identity (SSOI)</t>
  </si>
  <si>
    <t>Maternal Mortality Crisis Solution - DoulaID: an identity app</t>
  </si>
  <si>
    <t>Nucast: Introducing Un-Collateralized Loans, Sybil Resistance and trust-based environment using Decentralized Reputation Protocol and SBTs for Cardano Wallets</t>
  </si>
  <si>
    <t>Empowering Human Value Exchange for Societal Contribution: The HX Project aims to transparently exchange human value, fostering social impact and individual growth.</t>
  </si>
  <si>
    <t>Social Impact Marketplace (SIM)</t>
  </si>
  <si>
    <t>Boosting Cardano DeFi with Real World Assets (RWAs) Yield</t>
  </si>
  <si>
    <t>Plastic Credits System on Cardano: A P2S Dapp for supporting Child Education using Plastic Credits</t>
  </si>
  <si>
    <t>The Malama Project: Oracle Concept for Hawaii Environmental Data</t>
  </si>
  <si>
    <t>Merit Based Reputation Engine Model for Cardano Ecosystem : Enhancing Trust and Accountability</t>
  </si>
  <si>
    <t>FINGO Funding Instrument for Non Gubernamental Organizations</t>
  </si>
  <si>
    <t>Enabling Advanced Contribution and Skills Tracking via APIs</t>
  </si>
  <si>
    <t>Masked NFT：Research on privacy data management by NFT</t>
  </si>
  <si>
    <t>Bamboo App: Experience the Cardano Ecosystem at Your Fingertips</t>
  </si>
  <si>
    <t>AI Insights: Transparent Analytics Platform for AI Model Performance</t>
  </si>
  <si>
    <t>A scalable multi-sig / DAO on Plutus v3</t>
  </si>
  <si>
    <t>Cardano-based DID for RWA and Tokenized Assets</t>
  </si>
  <si>
    <t>Cardano Enterprise Solutions (CES)</t>
  </si>
  <si>
    <t>Decentralised 2-way Cardano&lt;-&gt;Bitcoin Bridge with BitVM2</t>
  </si>
  <si>
    <t>Exploring RWA-backed Stablecoin Implementation on Cardano for more Liquidity and DeFi usecases</t>
  </si>
  <si>
    <t>Decentralized Agricultural Supply Chain on the Cardano Blockchain</t>
  </si>
  <si>
    <t>Cardano Universal Tournament Bracket Builder</t>
  </si>
  <si>
    <t>Fida &amp; PAINS - Research and PoC for Decentralized Earthquake Parametric Insurance</t>
  </si>
  <si>
    <t>ADA Processing – Easy-to-go ADA payment processing solution for marketplaces, online stores, and other digital platforms.</t>
  </si>
  <si>
    <t>Track-and-Trace with Cardano: Growing Accountability, Harvesting Reliability</t>
  </si>
  <si>
    <t>NFTLott | NFT Lottery gives lottery transparency to users and experiences NFTs in a unique way</t>
  </si>
  <si>
    <t>Blockchain-Enabled AI Collaboration via Quatern.ai</t>
  </si>
  <si>
    <t>Cardano AI assistant-native language style chain exploration</t>
  </si>
  <si>
    <t>Ethiopia: Cardano Ambassadors for Diverse Communities</t>
  </si>
  <si>
    <t>Zero-Knowledge Peer-Review Protocol for DeSci on Cardano (open source)</t>
  </si>
  <si>
    <t>AgriLens: Research &amp; empowering Nepali farmers with real-time insights and image recognition technology</t>
  </si>
  <si>
    <t>Medical Digital Identity and Information Management Platform dApp</t>
  </si>
  <si>
    <t>Eonpower: Solar Solutions for Off-Grid Africa, Enhanced by Cardano</t>
  </si>
  <si>
    <t>Real World Farm Assets Tokenization Launchpad by Yenna Tech</t>
  </si>
  <si>
    <t>ARISE - Indonesia’s Gateway To Web3</t>
  </si>
  <si>
    <t>Summon: Verifiable Announcements</t>
  </si>
  <si>
    <t>RealFi Identity Development with Unbanked Savings and Lending Communities and Stakeholders On Cardano.</t>
  </si>
  <si>
    <t>“Cardano Compass”: Comparison Charts App @ Lido Nation</t>
  </si>
  <si>
    <t>EduChain: Education management system applying blockchain technology on the Cardano platform</t>
  </si>
  <si>
    <t>Cosmex Pay – L2 Hydra-like payment system</t>
  </si>
  <si>
    <t>Buy Me a Coffee on Cardano: A Decentralized Platform for Supporting Creators and Innovators</t>
  </si>
  <si>
    <t>KERI Auth Identity Wallet with Cardano Attestation</t>
  </si>
  <si>
    <t>Cardano Smart Lock - Unlock airbnb doors with Cardano</t>
  </si>
  <si>
    <t>Remittance dApp on Cardano Blockchain</t>
  </si>
  <si>
    <t>Payment-Focused L2 Network Enabling Lightning-Fast Microtransactions</t>
  </si>
  <si>
    <t>Crypto Jobs, Blockchain Talents &amp; Recruiting Platform + Job Board Aggregator</t>
  </si>
  <si>
    <t>unboundedForum - a community platform for decentralized AI models</t>
  </si>
  <si>
    <t>Bamboo Connect: The Gateway to Web3 Marketing and Community Building</t>
  </si>
  <si>
    <t>P2P, P2B, and B2B agricultural dApp on Cardano Blockchain for LATAM</t>
  </si>
  <si>
    <t>DeFi generative AI chatbot for Cardano</t>
  </si>
  <si>
    <t>Manage your company using Cardano's Smart Contract</t>
  </si>
  <si>
    <t>Agora by ZKorum – a ZK-powered eDemocracy platform</t>
  </si>
  <si>
    <t>Wallet Integration and Rewards System for Slack</t>
  </si>
  <si>
    <t>Adachain, the Cardano Blockchain-Based Donation Platform</t>
  </si>
  <si>
    <t>Dung beetle Dao, a decentralized waste management platform</t>
  </si>
  <si>
    <t>d Studioz: Blockchain Media Suite</t>
  </si>
  <si>
    <t>AEON: 🧬 Leading the DeSci D₳O Revolution in Human Regenerative Medicine with Cardano 🚀</t>
  </si>
  <si>
    <t>Defy - Secure Multi-Party Transactions via MPC Virtual Signers and Programmable Smart Wallets</t>
  </si>
  <si>
    <t>SDG3: Health App - Secure Data for Global Health</t>
  </si>
  <si>
    <t>Bringing bank accounts (IBAN) On-Chain on Cardano through a L2 network</t>
  </si>
  <si>
    <t>45B - Open-source Global Map of Businesses taking payments in ADA</t>
  </si>
  <si>
    <t>From Paper Deeds to Cardano SSI VCs in East Africa, Secure Digital Land Ownership for East Africa, accelerating Cardano adoption</t>
  </si>
  <si>
    <t>[selfdriven|5] Path to Decentralised Self-Driven Learning Communities (Sociological Research/Systems Theory)</t>
  </si>
  <si>
    <t>SeedlingXchange :building a decentralized platform to connect farmers and global investors.</t>
  </si>
  <si>
    <t>VNX - Licensed European non-usd stablecoins issuer on Cardano</t>
  </si>
  <si>
    <t>On-Chain Badges: A Decentralized Standard for Issuance and Verification</t>
  </si>
  <si>
    <t>DLT360: Real-World Business Development Framework</t>
  </si>
  <si>
    <t>Elliptic: DePin Framework for AI Inferences on Cardano</t>
  </si>
  <si>
    <t>45B - Open-source transactions extracts alternative</t>
  </si>
  <si>
    <t>Smart Ecosystem: Simplifying Reputation and Earning Reward</t>
  </si>
  <si>
    <t>From BIG Pharma to DECENTralized pharma, a huge opportunity to implement real-world change.</t>
  </si>
  <si>
    <t>Web3 Share-An-Action: The Game-Changer for CPA Affiliate Marketing - A Trustless and Secure Future</t>
  </si>
  <si>
    <t>Web2 Friendly, Open-Source Crypto Payments System</t>
  </si>
  <si>
    <t>Empowering Cardano's Future Through Innovation, Media and Marketing.</t>
  </si>
  <si>
    <t>A cold wallet with ADA integration for the visually impaired</t>
  </si>
  <si>
    <t>MyCardanoTravelGuide - meet Cardano people - pay in ADA</t>
  </si>
  <si>
    <t>TripOnChain: Traveling Without Borders on the Cardano Blockchain</t>
  </si>
  <si>
    <t>🔬 DeSci Er₳ on Cardano: Revolutionizing Scientific Innovation with DeSciNFT Funding + DeSciComm for Decentralized Science Communication 🌐</t>
  </si>
  <si>
    <t>Cardano &amp; Polkadot Digital Marketplace Factory</t>
  </si>
  <si>
    <t>ReStake: Cardano's Unified Re-Staking Protocol for Actively Validating Services (AVS)</t>
  </si>
  <si>
    <t>Packaging System &amp; Smart Supply Chain, backed by Blockchain Technology and Smart Contracts</t>
  </si>
  <si>
    <t>Defy - Cardano Sidechain: Unlocking Financial Services and Digital Assets for Mass Adoption</t>
  </si>
  <si>
    <t>CARdano: Decentralized Supply Chain Management for Automobile Repair Shops using Cardano Ecosystem</t>
  </si>
  <si>
    <t>Cardano Companion: BlockChat - Global Artificial Intelligent Assistant for Seamless Universal Cardano Support</t>
  </si>
  <si>
    <t>BiotaSync: Building Backend and Verifying On-Chain and Off-Chain Consistency in Biotalife using Cardano</t>
  </si>
  <si>
    <t>From Old to New: Leadership For Hubs As Self Sustaining Web3 Edtech Providers</t>
  </si>
  <si>
    <t>Carda Sci: Decentralized Platform for Scientific Research</t>
  </si>
  <si>
    <t>Cardano Threat Intelligence: A Security Education Platform</t>
  </si>
  <si>
    <t>Tyyp - Your Tips, Decentralized.. -- Powered by the Cardano Network.</t>
  </si>
  <si>
    <t>MARLOWE &amp; CATALINK: OPTIMIZING RECYCLING FOR INCLUSIVE GROWTH IN BRAZIL</t>
  </si>
  <si>
    <t>Nexus: East Africa community based scam Reporting, Detecting and preventing mobile application</t>
  </si>
  <si>
    <t>SureADA: Make your portfolio free of market and security risks</t>
  </si>
  <si>
    <t>Walletless SSI with Passkeys</t>
  </si>
  <si>
    <t>Hike2NFT - NFT Hiking Scavenger Hunt</t>
  </si>
  <si>
    <t>Carda-Ramp: One Step Ramp and Faster Onboarding to Cardano Chain</t>
  </si>
  <si>
    <t>Creation of the ‘Crypto of Things’ and bringing non-tech and non-finance people closer to the ever growing blockchain industry.</t>
  </si>
  <si>
    <t>Cardano &lt;-&gt; Polkadot Light Client Bridge - Feasibility Study</t>
  </si>
  <si>
    <t>Concept: Decentralised Academic Journal System on Cardano</t>
  </si>
  <si>
    <t>Collectibles Exchange: An Innovative DEX for NFTs</t>
  </si>
  <si>
    <t>Tongue Swap: A Language Exchange App</t>
  </si>
  <si>
    <t>ADI Health Protocol: A user centric health exchange system</t>
  </si>
  <si>
    <t>Gaming demonstration of multi-asset transactions</t>
  </si>
  <si>
    <t>Learn to Earn - game engine</t>
  </si>
  <si>
    <t>A Cardano-Powered AI-Enhanced Learning Platform</t>
  </si>
  <si>
    <t>hodlCoin Staking Platform for Cardano Tokens</t>
  </si>
  <si>
    <t>OctoWars - a TCG game</t>
  </si>
  <si>
    <t>devada.xyz - Cardano Developer Discovery Platform (F12)</t>
  </si>
  <si>
    <t>DLT360: Blockchain-based Industrial KANBAN System (CANBAN)</t>
  </si>
  <si>
    <t>Composable ZK Proofs on Cardano for Bio-Research and Healthcare</t>
  </si>
  <si>
    <t>DEFI-ing with Cardano Stablecoins</t>
  </si>
  <si>
    <t>ScholarSecure: Transparent Blockchain-Based Scholarship Management</t>
  </si>
  <si>
    <t>VERALIDITY 🔥Patent Owner Licensing and Management System🔥🚀</t>
  </si>
  <si>
    <t>Social Giveaways on Cardano</t>
  </si>
  <si>
    <t>Research on blockchain search with proven privacy</t>
  </si>
  <si>
    <t>Decentralized peer review and publication solution built on Cardano</t>
  </si>
  <si>
    <t>Cardano DeFi Innovation: AMM-based Lending/Borrowing Protocol</t>
  </si>
  <si>
    <t>Send tokens to phone number (API, onchain, offchain)</t>
  </si>
  <si>
    <t>[Aladin] Smart Contract As A Service For Employment Platforms</t>
  </si>
  <si>
    <t>[bLott] - Transparency OnChain Self-Govern Lottery System|Incentive Mechanism</t>
  </si>
  <si>
    <t>Onboard Mainstream Gamers to Cardano Blockchain Gaming by Tavern Squad</t>
  </si>
  <si>
    <t>Revolutionizing Real Estate: Cardano's Blockchain Powering Transparent Property Ownership and Seamless Transactions</t>
  </si>
  <si>
    <t>".lockdoc" - Global Documentation Verification and Services</t>
  </si>
  <si>
    <t>EclipseDeFi: Private and Secure DeFi on Cardano's Midnight</t>
  </si>
  <si>
    <t>Decentralized Artist Network</t>
  </si>
  <si>
    <t>Cardano Quest, A promotion and engagement strategy for Cardano based DeFi and Dapps</t>
  </si>
  <si>
    <t>DLT360: Digital Twin/IoT Manager for Industrial Supply Chains (twinShare)</t>
  </si>
  <si>
    <t>AppStore mobile app + backend + infrastructure for Cardano Phone (Black Rocket Phone)</t>
  </si>
  <si>
    <t>(Pension Funds) Solve global pension crisis</t>
  </si>
  <si>
    <t>Blockchain for Better Care: Biotalife's Health Platform on Cardano</t>
  </si>
  <si>
    <t>Revolutionizing Content Creation with AI-Powered Writing Platform</t>
  </si>
  <si>
    <t>CARDANOVERSITY: Integrating Cardano into the realm of STEM education.</t>
  </si>
  <si>
    <t>Millennium City App: $Ada-as-a-Payment</t>
  </si>
  <si>
    <t>Decentralized Belt System for Brazilian Jiu-Jitsu (BJJ).</t>
  </si>
  <si>
    <t>CardanoKB: Cardano + Knowledge Graph + LLM</t>
  </si>
  <si>
    <t>AddonX: A skills and knowledge exchange platform using personalized tokens (PFTs)</t>
  </si>
  <si>
    <t>45B - Open Source interchangeable algorithms to rank Stake Pools</t>
  </si>
  <si>
    <t>Cardano Nexus: Uniting Developers and the Community</t>
  </si>
  <si>
    <t>Educational Reforestation Game</t>
  </si>
  <si>
    <t>PadiDeals: Empowering African Commerce with Cardano Blockchain</t>
  </si>
  <si>
    <t>APRENDO: Cardano learn to earn DApp for Digital Inclusion in Latam</t>
  </si>
  <si>
    <t>Cardano Techmarket Care</t>
  </si>
  <si>
    <t>EXIT: Blockchain for Sustainable Entertainment Hub</t>
  </si>
  <si>
    <t>Blaqk Stereo - DeDistribution and Music Mobile Dapp</t>
  </si>
  <si>
    <t>Decentralized Insurance &amp; Parametric Risk Pools</t>
  </si>
  <si>
    <t>DeAdvert: On-Chain Programmatic Ad-Network on Cardano</t>
  </si>
  <si>
    <t>QUIZR - Gamified Learning and Marketing Hub by ADA Capital</t>
  </si>
  <si>
    <t>[PRO39] - A dApp Web3 Freelancer Service Marketplace on Cardano ~ Fiverr on Cardano</t>
  </si>
  <si>
    <t>Roguelite NFT Game - Cavern Carnage</t>
  </si>
  <si>
    <t>Awen - Stem Mixer | Music Collaboration &amp; Derivatives</t>
  </si>
  <si>
    <t>BTC ordinals applied to Cardano</t>
  </si>
  <si>
    <t>FTW DAO: investment decision tooling</t>
  </si>
  <si>
    <t>Awen - CreaDAO | Creative Decentralized Autonomous Organization</t>
  </si>
  <si>
    <t>Cardano Universe: Blockchain RPG Adventure</t>
  </si>
  <si>
    <t>AmharicChain Cardano Hub: Mastering Cardano | Empowering Learning</t>
  </si>
  <si>
    <t>CARDANO MARKETPLACE VENEZUELA</t>
  </si>
  <si>
    <t>SpaceDoge: Transforming Blockchain Engagement for Global Impact</t>
  </si>
  <si>
    <t>Crypto Coupon Store</t>
  </si>
  <si>
    <t>PPL App(Peer-to-Peer Logistics App): Revolutionizing parcel transfer in Africa with decentralization on the Cardano Blockchain.</t>
  </si>
  <si>
    <t>HarvestHub | a decentralized marketplace on the cardano blockchain</t>
  </si>
  <si>
    <t>Scalable collection of off-chain data of Cardano projects facilitating data-driven, holistic and impartial evaluations.</t>
  </si>
  <si>
    <t>Cardano Base Mobile App</t>
  </si>
  <si>
    <t>Interactive Cardano Onboarder for All Apps (GuideLight)</t>
  </si>
  <si>
    <t>Feasibility Research: Digital Identity for Soccer Players with Built in Player Transfer System</t>
  </si>
  <si>
    <t>Cross Chain Caravan: Driving Adoption, Education, and Community Engagement (Concept and Infrastructure)</t>
  </si>
  <si>
    <t>A ZK rollup layer 2 protocol for private key storage and retrival</t>
  </si>
  <si>
    <t>MindfulPark: Holistic University in the Cardano Era</t>
  </si>
  <si>
    <t>"GitHub" for Marketers and Influencers</t>
  </si>
  <si>
    <t>Ubuntu\_dApps: Decentralized Business Empowerment</t>
  </si>
  <si>
    <t>AMPDup: Streamline Creator Support on Cardano</t>
  </si>
  <si>
    <t>Social Bookmarking and Feed aggregator for personal use and micro-communities</t>
  </si>
  <si>
    <t>Empowering Workforce Management: Leveraging Blockchain for Professional Identity in an $88.19bn Industry</t>
  </si>
  <si>
    <t>Unique Username based Cardano Wallet that Removes wrong Address Transaction</t>
  </si>
  <si>
    <t>Infrastructure Ventures + Maestro - Fundraising Platform</t>
  </si>
  <si>
    <t>GamFi: Empowering Crypto Innovation through Comprehensive IGO Launchpad and Marketplace</t>
  </si>
  <si>
    <t>Open source minting and burning system for NFT projects</t>
  </si>
  <si>
    <t>dUSD: A fully decentralized stablecoin based on an open CDP</t>
  </si>
  <si>
    <t>Aladin - A New dApp That Provides Smart Contract for Employments' Parties</t>
  </si>
  <si>
    <t>Artificial Intelligence Powered App for Currency Detection for the Visually Impaired</t>
  </si>
  <si>
    <t>Awen - Baskit | Localized Creative IP Baskets</t>
  </si>
  <si>
    <t>Work4Coins - Website to hire freelancers With Payments in ADA &amp; CNA</t>
  </si>
  <si>
    <t>GuruAda - Book Video Chat Sessions with experts, developers, entrepreneurs and gurus + Web3 ADA crypto payments</t>
  </si>
  <si>
    <t>Decentralized Board Games on Web3</t>
  </si>
  <si>
    <t>Exploring Web 3.0 Job board: A secure job platform, having built-in identity solution with seamless Web2.0 Integration</t>
  </si>
  <si>
    <t>THE EASIEST WAY TO SEND AND RECEIVE CRYPTO (AND FIAT!)</t>
  </si>
  <si>
    <t>[selfdriven|1] Integrating SSI, DID, and Soulbound Tokens with the Selfdriven educational framework for transformative education and credentialing. (Scientific Research)</t>
  </si>
  <si>
    <t>ADA Abuse</t>
  </si>
  <si>
    <t>WorldAds: Smart Digital OOH Advertising On Vehicle Rooftops Powered By Cardano</t>
  </si>
  <si>
    <t>Customizable marketplace for new business</t>
  </si>
  <si>
    <t>Next Trend LAB: Disruptive Social Media Advertising Revenue Model [Pay-Per-Objective Decentralized Platform on Cardano].</t>
  </si>
  <si>
    <t>Web3 Accelerator</t>
  </si>
  <si>
    <t>Cardano Dedicated Storage: Expanding Storage Possibilities with IPFS and Arweave</t>
  </si>
  <si>
    <t>Cardano Academia Chain</t>
  </si>
  <si>
    <t>SSI Integration for Car Sharing</t>
  </si>
  <si>
    <t>Aladin - Incentive mechanism to attract new users and support existing users in a decentralized manner</t>
  </si>
  <si>
    <t>NFT Stacking Game - Wealth War</t>
  </si>
  <si>
    <t>Decentralised, zero fee, monetisation and support platform for creators - read more on https://the.legion.gives</t>
  </si>
  <si>
    <t>Psychology Therapy Sessions Distributed to People in Need for Free, "Coffee Monks" NFT+CNT Project</t>
  </si>
  <si>
    <t>Cardano-ID: Decentralized Identity Management for Cardano</t>
  </si>
  <si>
    <t>Cardano is primed for a Supply Chain Transparency Platform!</t>
  </si>
  <si>
    <t>Decentralized potential customer generation service with AI-powered scoring</t>
  </si>
  <si>
    <t>6 Mio Instagram followers: Viral Content Marketplace on Cardano brought to you by Nature is Metal</t>
  </si>
  <si>
    <t>Decentralized Car-Sharing on Cardano</t>
  </si>
  <si>
    <t>Chat Dads: AI-powered Father Figures for the Cardano Community</t>
  </si>
  <si>
    <t>Investor Network Global Community Platform &amp; Directory</t>
  </si>
  <si>
    <t>ChoCadano: A Cocoa Traceability Platform from Ivory Coast, the World's Leading Cocoa Producer</t>
  </si>
  <si>
    <t>Blistering Advertising Network &amp; Ad Campaign Life Cycle Smart Contract</t>
  </si>
  <si>
    <t>Cardano SmartLease: Seamless Rental Management</t>
  </si>
  <si>
    <t>Easy Dev: Uniting Web 3 Innovation with Comprehensive APIs for E-commerce, School Management, Restaurants, and More</t>
  </si>
  <si>
    <t>Enabling low latency interactive donations with Hydra during livestreams</t>
  </si>
  <si>
    <t>Chune.xyz: Empowering Music Creators with NFTs on Cardano</t>
  </si>
  <si>
    <t>Cruising Ahead: Driving Innovation with Cardano Blockchain in the Automobile Industry</t>
  </si>
  <si>
    <t>EasyRent: Facilitating Short-term Housing Leases and Flatshares in Switzerland with Cardano Smart Contracts</t>
  </si>
  <si>
    <t>Women of web3 platform in Ethiopia</t>
  </si>
  <si>
    <t>ReMobile | Injecting Real World Asset (Second-hand Mobile Phones) into Cardano Ecosystem</t>
  </si>
  <si>
    <t>Cardano Scholar</t>
  </si>
  <si>
    <t>Real World Play to Earn Events</t>
  </si>
  <si>
    <t>A Resource Directory for Cardano Ecosystem Architecture</t>
  </si>
  <si>
    <t>Mobility and Transportation Sidechain</t>
  </si>
  <si>
    <t>Tokenized Alternatives &amp; Bonds: Providing Small Investors Access to Institutional-Grade Finance &amp; the $11 Trillion Private Markets</t>
  </si>
  <si>
    <t>🐘🦏 Noah's B-Ark: Leveraging Cardano for the Preservation of Endangered Species 🐅🐋</t>
  </si>
  <si>
    <t>Digital passport traceability: Towards an era when even things need passports</t>
  </si>
  <si>
    <t>ADA-to-Fiat SSI based Dex Satoshi Africa</t>
  </si>
  <si>
    <t>"Building an Inclusive Future: Enhancing Accessibility in Cardano Community Applications"</t>
  </si>
  <si>
    <t>Cardano Event Platform: Empowering Event Management and Ticketing with ADA Integration</t>
  </si>
  <si>
    <t>AMPDSub: Smart-Subscription / Recurring Payments made easy!</t>
  </si>
  <si>
    <t>DNS on Cardano</t>
  </si>
  <si>
    <t>Awen - Bountify | Creative Bounties Marketplace</t>
  </si>
  <si>
    <t>On-Chain Global Lottery dApp</t>
  </si>
  <si>
    <t>Ch₳inL₳nce: 💪🏻 Empower Your Freelance Career with Cardano</t>
  </si>
  <si>
    <t>Web 3 Video-Sharing Platform</t>
  </si>
  <si>
    <t>[ADAXON] CardanoVision: Empowering Users with Decentralized Computer Vision</t>
  </si>
  <si>
    <t>Awen - Bakpak | Crowdfunding with Collectables</t>
  </si>
  <si>
    <t>VERKO: 3D &amp; Digital Assets Marketplace, Contests, Funding Platform</t>
  </si>
  <si>
    <t>Extended NFT Ownership models + NFT Equity stock option</t>
  </si>
  <si>
    <t>Work for ADA Employment skill in Ethiopia</t>
  </si>
  <si>
    <t>Educational Web Hub for Thai Cardano Community</t>
  </si>
  <si>
    <t>Cleaning Natural: Accessible Eco-friendly Cleaning</t>
  </si>
  <si>
    <t>reTrOversE : A Members based peer-to-peer Environment for Content Creators @ the intersection of Collaborative Storytelling and Crypto x Ai</t>
  </si>
  <si>
    <t>Business dashboard - entry level accounting/reporting/analytics for incorporated entities</t>
  </si>
  <si>
    <t>Laptop Donation Program for High-Achieving Students</t>
  </si>
  <si>
    <t>Hugs not Rugs - A platform to salvage your old NFT's to earn passive tokens.</t>
  </si>
  <si>
    <t>Create NFTs By Providing Prompts For Non-Artist</t>
  </si>
  <si>
    <t>InkPulse: Explore Tattoo Art with Cardano</t>
  </si>
  <si>
    <t>ArtifexAI: Learn, create, trade NFTs in just one AI-powered application</t>
  </si>
  <si>
    <t>Mapdano : A traveler's companion in undeveloped countries</t>
  </si>
  <si>
    <t>Clorofila: ReFi Scientific Articles Hub</t>
  </si>
  <si>
    <t>Gamification of Liquidity Pools by Tavern Squad</t>
  </si>
  <si>
    <t>FreeSpirit Academy: A homeschooling platform offering interactive content, community, and progress tracking for free-spirited learners</t>
  </si>
  <si>
    <t>Janus DeFi: An AI-powered flatcoin on Cardano</t>
  </si>
  <si>
    <t>Creating a Decentralized Football Ecosystem by building a dApp on Cardano that integrates with our smart soccer ball - Prototype</t>
  </si>
  <si>
    <t>DriveChain</t>
  </si>
  <si>
    <t>Self-Service Publishing: Multimedia Book Reader w Audio and Animation tools</t>
  </si>
  <si>
    <t>Long-Term Storage of NFTs for Token Holders</t>
  </si>
  <si>
    <t>Phase 1 - A comprehensive tool for streamlining insights for simplifying taxation reporting for Cardano transactions and assets.</t>
  </si>
  <si>
    <t>calling all students: join the cardano revolution - flyer distribution campaign</t>
  </si>
  <si>
    <t>Intelligent NFT Avatars</t>
  </si>
  <si>
    <t>Iagon Network Explorer V1</t>
  </si>
  <si>
    <t>Cardano Layer 2: Hydrozoa protocol for lightweight and flexible Hydra Heads for Cardano</t>
  </si>
  <si>
    <t>Anastasia Labs X MoneyKit - Transaction Manifests &amp; FinTech Platform Integration for Cardano</t>
  </si>
  <si>
    <t>TapTools: Develop Mobile App for Android and iOS</t>
  </si>
  <si>
    <t>Snekx: Cardano’s Best Platform to Kickstart and Promote New Communities and Digital Assets</t>
  </si>
  <si>
    <t>SNEKbot: A Telegram Trading Bot to Onboard 900M Monthly Active Users to Cardano</t>
  </si>
  <si>
    <t>Lending &amp; Borrowing Aggregator</t>
  </si>
  <si>
    <t>BTC/ETH smart accounts on Cardano</t>
  </si>
  <si>
    <t>TapTools: Enable Free Access to TapTax for All</t>
  </si>
  <si>
    <t>The social platform that realizes blockchain authentication even in environments without the internet</t>
  </si>
  <si>
    <t>OTOKEN System - Yield Bearing Token System for Cardano DeFi</t>
  </si>
  <si>
    <t>zkFold x zkPass: Bring zkPass to Cardano</t>
  </si>
  <si>
    <t>Profile NFTs - Incentivizing Social/Blockchain Engagement w/ Achievements &amp; connecting Discord to Cardano</t>
  </si>
  <si>
    <t>Do you want a Go Cardano node? Because this is how you get a Go Cardano node!</t>
  </si>
  <si>
    <t>Profile NFTs - Customizable NFT Webpage w/ user data on-chain in datums</t>
  </si>
  <si>
    <t>An all-in-one crypto accounting system compatible with tax regulations, including those of Japan, and also supporting staking and DeFi transactions.</t>
  </si>
  <si>
    <t>Hlabs: a radically different approach for AMM swaps, trustless and deterministic (1 tx)</t>
  </si>
  <si>
    <t>zkFold x Defy: Cross-border payment infra using ZK tech</t>
  </si>
  <si>
    <t>Kaa by Snek: Your Friendly AI Companion for Onboarding Masses and Enhancing Community Engagement</t>
  </si>
  <si>
    <t>Snek x Frigid: Cardano's First Bot Service for Customized Social Platform Token Integrations</t>
  </si>
  <si>
    <t>OUSD - Yield-Bearing, Well-Pegged, Scalable Cardano Stablecoin</t>
  </si>
  <si>
    <t>CHARLI3: Partner-chain Oracle use-case implementation</t>
  </si>
  <si>
    <t>Hydra-Enabled Accounting and Micropayments System</t>
  </si>
  <si>
    <t>KWARXS + MLabs - "Fracturizing: Revolutionize, Evolve"</t>
  </si>
  <si>
    <t>XSY - On-chain DApp Certifications</t>
  </si>
  <si>
    <t>Grow Cardano DeFi with transparent on-chain Fund Management platform</t>
  </si>
  <si>
    <t>Wine Supply Chain Tracking and Reporting System</t>
  </si>
  <si>
    <t>Satellite Agriculture dApps with DigiFarm &amp; NMKR</t>
  </si>
  <si>
    <t>µgraph: Instant, Untraceable Payments in Cardano</t>
  </si>
  <si>
    <t>Transparency Impact Grants Platform for United Nations and agencies (porting over from Algorand) - untapped multi-billion development market</t>
  </si>
  <si>
    <t>From Vacancy to Vitality: Cardano DAO and RWAs Transforming 424,000 Homes into $33 Billion Economic Hubs</t>
  </si>
  <si>
    <t>DeltaDeFi: Pioneering High-Frequency Trading on Cardano</t>
  </si>
  <si>
    <t>Anvil x Nuvola: Collateralization Hub</t>
  </si>
  <si>
    <t>AdaLink: Frenchie DEX - A True Orderbook Decentralized Exchange</t>
  </si>
  <si>
    <t>XSY - Trinity: Extreme Capital Efficiency DeFi</t>
  </si>
  <si>
    <t>AdaLink: Multichain Tip Links</t>
  </si>
  <si>
    <t>Skills and contribution infrastructure on Cardano</t>
  </si>
  <si>
    <t>Rare Events Mobile App: Cardano NFT Ticketing &amp; Conference Goer Platform - Powered by Rare Network / Rare Evo</t>
  </si>
  <si>
    <t>Splash - Simplifying Catalyst Proposal Discovery for Token Holders &amp; Stake Pool Delegators</t>
  </si>
  <si>
    <t>The bridge from JAPAN to LATAM, by Token Allies DAO</t>
  </si>
  <si>
    <t>ADA Solar: Collaborative Solar Energy Investment Platform on Cardano</t>
  </si>
  <si>
    <t>Adapting On-Chain Reputation to Catalyst Voices</t>
  </si>
  <si>
    <t>Launching Landano land rights on Cardano mainnet</t>
  </si>
  <si>
    <t>Paideia - Open Source DAO Management App (Mobile and Desktop)</t>
  </si>
  <si>
    <t>Cardano Privacy Layer: Zero-Knowledge Proof-Based Membership Verification and Anonymous Voting &amp; Signaling (Phase 2)</t>
  </si>
  <si>
    <t>dRepWatch - A Sustainable Platform for Informed Voters</t>
  </si>
  <si>
    <t>HealthPilot: Navigating a New Era in Healthcare with AI and Blockchain Innovation</t>
  </si>
  <si>
    <t>Karbon Ledger: Blockchain-Based Carbon Neutrality Protocol</t>
  </si>
  <si>
    <t>Telegram Alert Bot (token price, wallet tx, burnmint of tokens)</t>
  </si>
  <si>
    <t>Ikigai | Free, Walletless CIP-68 Minting Platform and Tooling</t>
  </si>
  <si>
    <t>Catalyst &amp; Cardano DReps Evaluation &amp; Reputation Protocol [by TrustLevel]</t>
  </si>
  <si>
    <t>Pledgio - an innovative community crowdfunding solution.</t>
  </si>
  <si>
    <t>Plutarch DEX DeFi MVP smart-contract functions Audit &amp; Bug Bounty</t>
  </si>
  <si>
    <t>Cardano on BigQuery: open, fast and easy querying of on-chain data</t>
  </si>
  <si>
    <t>Impact Web3’s Proof of Impact Platform - Scaling Positive Impact Bridging Cardano4Good Projects to the Wider Sustainability World</t>
  </si>
  <si>
    <t>Open Source Decentralized On-Chain Ecosystem Mapping Tool</t>
  </si>
  <si>
    <t>Metera Protocol Smart Contract Audit</t>
  </si>
  <si>
    <t>On-Chain Subscriptions &amp; Pay-As-You-Go Protocol with UTXO Locking Mechanism</t>
  </si>
  <si>
    <t>RYP/Reach Your People: Governance, Stakepool and on-chain activity right to your inbox</t>
  </si>
  <si>
    <t>Fida - (Re)Insurance Investment Marketplace</t>
  </si>
  <si>
    <t>Web3 Carbon Dashboard with PositiveBlockchain &amp; ECOTA</t>
  </si>
  <si>
    <t>Ada Flow: Intuitive Transaction Insights &amp; Visualization Tool</t>
  </si>
  <si>
    <t>MAYZ Cardano Index Funds: Escrow Smart Contracts</t>
  </si>
  <si>
    <t>AI Powered Tokenization of Regenerative Assets on Cardano</t>
  </si>
  <si>
    <t>Tokenized Solar PV Ownership on Cardano (RWAs): Renewable Energy Fractions Platform</t>
  </si>
  <si>
    <t>[Torii] Shopify Plugin (free) - Expanding Reach to Cardano Collections</t>
  </si>
  <si>
    <t>UNBOX: Launching Cardano’s first Native Programmable Token</t>
  </si>
  <si>
    <t>XSigner Cardano Multisig Wallet</t>
  </si>
  <si>
    <t>Coffee Carbon credits Sold at NMKR triggers $9 trillion in Climate change finance for Cardano</t>
  </si>
  <si>
    <t>Real-world job contract signing on Cardano utilizing SSI</t>
  </si>
  <si>
    <t>Cardano Forest [blocktree.asia] - Foster Trust in Reforestation Impact Report - Apply iOTs in Collecting Forest Data</t>
  </si>
  <si>
    <t>Cardano Marketplace SDK</t>
  </si>
  <si>
    <t>TripHut + MLabs: Mainnet launch!</t>
  </si>
  <si>
    <t>CSWAP Systems: Apple/Android Wallet ADA Pass (NFC)</t>
  </si>
  <si>
    <t>Subbit.xyz : Cardano's featherweight L2</t>
  </si>
  <si>
    <t>Anvil x C360: Cardano in every Stadium Across the World</t>
  </si>
  <si>
    <t>Make Cardano look great: Design as a Service Web3 Agency for Projects</t>
  </si>
  <si>
    <t>DLT360: auditShare - A Powerful Audit Sharing Platform (MVP)</t>
  </si>
  <si>
    <t>Extending Cardano Mempool Explorer for user level analytics</t>
  </si>
  <si>
    <t>DAO Suisse - Compliant DAO Launcher on Cardano</t>
  </si>
  <si>
    <t>GridRepublic LLM: Intelligence-as-a-Service for the Cardano Ecosystem</t>
  </si>
  <si>
    <t>Metera Protocol DEX Aggregator Integration</t>
  </si>
  <si>
    <t>Domino DAO: Where Impact Measurement, Impact Investing, and Impact Evaluation collide with decentralization for a positive ripple effect</t>
  </si>
  <si>
    <t>Cardano AI Aggregator</t>
  </si>
  <si>
    <t>MAYZ Protocol Audit</t>
  </si>
  <si>
    <t>White Label KYC for MBO</t>
  </si>
  <si>
    <t>Cardano AI Sentiment Tracker</t>
  </si>
  <si>
    <t>Unlocking Value: Cardano-Based Smart Contracts for Tangible Asset Auctions</t>
  </si>
  <si>
    <t>Buy ADA instantly by bank transfer</t>
  </si>
  <si>
    <t>Cardano Beam - GPS Smart Contracts</t>
  </si>
  <si>
    <t>enigmi - Live, Gamified, Multiplayer NFT Platform MVP</t>
  </si>
  <si>
    <t>Adatag - A Universal NFT based Username Service on the Cardano Blockchain</t>
  </si>
  <si>
    <t>NuAuth: A ZK-protocol for verifying content authenticity &amp; origin addressing misinformation and AI-Deepfakes</t>
  </si>
  <si>
    <t>Cross Chain Caravan: Driving Adoption, Education, and Community Engagement (MVP)</t>
  </si>
  <si>
    <t>RYP/Reach Your People: Cross Chain Integration</t>
  </si>
  <si>
    <t>DEMU Jukebox: Be Your Own Music Platform (Shopify For Music)</t>
  </si>
  <si>
    <t>VERALIDITY 🔥 Single-Sign-On 🔥 Shop Anonymously on 250K+ Adobe Commerce &amp; Magento 2 Open Source Storefronts Using Encrypted Data 🚀</t>
  </si>
  <si>
    <t>Enterprise-Grade B2B Payments in ₳ - Bridging the Gap Between Coinbase and Oracle NetSuite with Bitwave</t>
  </si>
  <si>
    <t>Knowledge Ledger: Revolutionizing Learning &amp; Development on Cardano</t>
  </si>
  <si>
    <t>Hungry App: food ordering service with low takeout fees and high driver pay</t>
  </si>
  <si>
    <t>Chaincrib | Tokenizing Real Estate Properties On Cardano</t>
  </si>
  <si>
    <t>AMPDid: Effortless Web3 Authentication</t>
  </si>
  <si>
    <t>CoverCrypto: Cardano NFTs as cryptoasset insurance documentation</t>
  </si>
  <si>
    <t>[BananaClip] - Harnessing Cardano to Transform Casual Games for 25% of Humanity with Seamless Web2 Onboarding</t>
  </si>
  <si>
    <t>Cardano Search - The Intuitive Explorer</t>
  </si>
  <si>
    <t>ADABET.iO | Sport Betting On-Chain MVP version</t>
  </si>
  <si>
    <t>Cardano-Powered Generative AI Services</t>
  </si>
  <si>
    <t>BOWERY-ocfug: updating traditional bricks &amp; mortar green grocery that lives in web 3</t>
  </si>
  <si>
    <t>Csign - Sign, Certify, and Verify Agreements</t>
  </si>
  <si>
    <t>Decentralized Sports Betting with transparency - betttingAda.com</t>
  </si>
  <si>
    <t>Citaldoc Health Token + A.I. Agents for Medical, Psychology &amp; Nutrition + Multilingual &amp; Global</t>
  </si>
  <si>
    <t>Cardanoflow</t>
  </si>
  <si>
    <t>Accelerate OLI Education Platform Onboarding &amp; User Loyalty via Gamification</t>
  </si>
  <si>
    <t>cPoker development</t>
  </si>
  <si>
    <t>[bLott] Transparency OnChain Self-Govern Lottery System</t>
  </si>
  <si>
    <t>[ADAXON] HarmonyAI: Cardano DeFi Assistant</t>
  </si>
  <si>
    <t>Cardano powered i-commerce</t>
  </si>
  <si>
    <t>Skybrain Neurotech : Advancing Neurotech with Cardano</t>
  </si>
  <si>
    <t>[CASIA] x [C4G] Cardano4Good - a dApp Fundraising Platform for Social Good Projects (Phase 2)</t>
  </si>
  <si>
    <t>Empowerment of web2 developers to build on Cardano ecosystem</t>
  </si>
  <si>
    <t>Decentralized Esports Fantasy Sports Platform on Cardano</t>
  </si>
  <si>
    <t>RealToro Real Assets Registry - Mortgage Smart Contract Test Trials, UI Development, and Audit</t>
  </si>
  <si>
    <t>XRAY/Graph Output — Cardano Distributed APIs Provider</t>
  </si>
  <si>
    <t>DMM: Your Web3 Outlet Marketplace for Everyday Needs</t>
  </si>
  <si>
    <t>Estate Ledger: Bridging the Gap between Real Estate and Blockchain</t>
  </si>
  <si>
    <t>Developing Remostart into a Cardano powered Dapp</t>
  </si>
  <si>
    <t>TribalDAOs = Group onboarding solution for community registrations, membership + identity</t>
  </si>
  <si>
    <t>CSWAP Systems: Bring RWA (e.g. Pokémon) to Cardano NFTs</t>
  </si>
  <si>
    <t>KeySphere: Simpler self-custody using Yubikeys</t>
  </si>
  <si>
    <t>Extension of Onchain Social Payment directory to Cardano addresses</t>
  </si>
  <si>
    <t>Wallet Integration with OLI Education Platform to Increase Direct User Onboarding to the Cardano Ecosystem</t>
  </si>
  <si>
    <t>Seed Safe: Your Secure and Completely Decentralised Wallet Seed Phrase Recovery Manager.</t>
  </si>
  <si>
    <t>Evoke Phygital Marketplace, where every physical item paired with NFT</t>
  </si>
  <si>
    <t>Ucheckin - A ZKP Hotel Reservation Platform with Ada as mode of payment</t>
  </si>
  <si>
    <t>Blockchain-Based Identity Management with DID &amp; SSI Integration for National Systems</t>
  </si>
  <si>
    <t>Cardano Alert: get notified on blockchain transactions matching your search criteria</t>
  </si>
  <si>
    <t>Boosting Cardano's Share in Web3 Gaming.</t>
  </si>
  <si>
    <t>PREMINT on Cardano: A Decentralized Allowlist Platform</t>
  </si>
  <si>
    <t>Developers Profiles: Cardano Community Support Platform</t>
  </si>
  <si>
    <t>MarketRaker: Democratising Trading with AI on Cardano</t>
  </si>
  <si>
    <t>Diverse Subscription Services on Cardano</t>
  </si>
  <si>
    <t>Pigz.io (Stage 1) — Cardano Multiplatform MOBA Game</t>
  </si>
  <si>
    <t>Bug Bounty Platfrom: move from concept to MVP</t>
  </si>
  <si>
    <t>CSWAP Systems: On-Chain Multi Asset Liquidity Pools</t>
  </si>
  <si>
    <t>M2tec: Open hardware - Realfi swap - Totem 2/3</t>
  </si>
  <si>
    <t>Mobile App to track SPO performance</t>
  </si>
  <si>
    <t>Dedium open source Node-Client integration of Midnight</t>
  </si>
  <si>
    <t>[ADAXON] BlueTick: Privacy-First Cardano-based Instant Messaging Solution</t>
  </si>
  <si>
    <t>GenAI developer platform to build, test, audit, deploy &amp; secure dApps on Cardano</t>
  </si>
  <si>
    <t>AI &amp; ZKP-Based Mental Healthcare Platform - BridgingSpace</t>
  </si>
  <si>
    <t>The All-In-One AI-Powered Girolamo Mobile App</t>
  </si>
  <si>
    <t>[TRADYCAR] Eliminating Fraud from the Used Car Market and Adding Trusted Vehicle History with dNFTs</t>
  </si>
  <si>
    <t>Harar Studio: Real-World Asset Tokenization</t>
  </si>
  <si>
    <t>NovaEarn: Cardano Tap-tap game on Telegram bot</t>
  </si>
  <si>
    <t>Video DAOs for Grassroots Community Learning Hubs</t>
  </si>
  <si>
    <t>SoundRig: An Innovative Music Experience Platform to Onboard Music Fans and Empower Global Music Artists on Cardano</t>
  </si>
  <si>
    <t>Open source "Human Likelihood Score" (HLS) for Cardano wallets, to increase trust amongst Cardano's users.</t>
  </si>
  <si>
    <t>SPACIOM - The Future of Brand Experience &amp; E-Commerce</t>
  </si>
  <si>
    <t>Proof of Participation Token System</t>
  </si>
  <si>
    <t>Make Cardano a better choice for SSI applications: Secure &amp; Scalable Credential Verification with DApps</t>
  </si>
  <si>
    <t>Anywall and Cur8 Optimized Display Hardware and Software</t>
  </si>
  <si>
    <t>CogSkins: learning validation tool</t>
  </si>
  <si>
    <t>Empowering Cardano Ecosystem with Tailored AI: Proposal for Developing Custom Trained Chatbots for 10 Cardano Native Projects</t>
  </si>
  <si>
    <t>cardano blind game</t>
  </si>
  <si>
    <t>Earn ADA while studying!</t>
  </si>
  <si>
    <t>MindHealer (old psywork.shop) - portal for Mental Health with payments in ADA and CNA (MVP)</t>
  </si>
  <si>
    <t>Cardano Culinary (Blockchain-Enabled Recipes)</t>
  </si>
  <si>
    <t>Anatta: Token 360, Portfolio, Notification, Chat</t>
  </si>
  <si>
    <t>QuickTune: Short Music Platform with Tokenization</t>
  </si>
  <si>
    <t>Kaivest: The Comprehensive Crypto Analytics &amp; Trading Platform Powered by AI and Smart Money Data on Cardano.</t>
  </si>
  <si>
    <t>Universal Loyalty Program - DisKup0N</t>
  </si>
  <si>
    <t>Pschola - Decentralized Education Powered By Cardano</t>
  </si>
  <si>
    <t>PAINS - Decentralized Peer to Peer Crypto Insurance Ecosystem on Cardano</t>
  </si>
  <si>
    <t>ICanProveIt - proof of learning for continues learners</t>
  </si>
  <si>
    <t>SlapVentures: Unleashing the Power of Play-to-Earn Gaming on Cardano</t>
  </si>
  <si>
    <t>SlapVentures: Developing Interactive Educational Experiences for Young Learners</t>
  </si>
  <si>
    <t>Coin Catcher : tools for data privacy, personal AI, and data monetization, across multiple blockchains</t>
  </si>
  <si>
    <t>unfra.me - Easy wallet login for games/apps</t>
  </si>
  <si>
    <t>BitBhoomi: Democratizing the Sustainability Sector &amp; Carbon Trading Using Blockchain</t>
  </si>
  <si>
    <t>MVP for a Restaking Platfor on Cardano</t>
  </si>
  <si>
    <t>Plats - A Comprehensive Cardano Event Platform - Increase Cardano Use Cases by NFT distribution &amp; ADA Depositing and Rewarding</t>
  </si>
  <si>
    <t>Intgbles: Web3 interface for post-physical art</t>
  </si>
  <si>
    <t>ADACastPro</t>
  </si>
  <si>
    <t>RETROBLOCK: A GameFi platform for engaging on retro games</t>
  </si>
  <si>
    <t>Arena Universe. One for all</t>
  </si>
  <si>
    <t>DAPP ADIUVAT</t>
  </si>
  <si>
    <t>Anastasia Labs - Midgard: Cardano Layer 2</t>
  </si>
  <si>
    <t>zkFold x Anastasia Labs: ZK Bridge using Mithril</t>
  </si>
  <si>
    <t>Minswap + Fluid Tokens: a “smart token” DEX on Cardano</t>
  </si>
  <si>
    <t>Minswap iOS app (open-source)</t>
  </si>
  <si>
    <t>Accelerate Mass Adoption: Open Source Atala Wallet SDK with No Seed Phrase Vulnerability and a No-Code Self-Sovereign Identity Platform</t>
  </si>
  <si>
    <t>Begin Wallet Version 2 by Francis, Fluid and IAMX for Voting, Biometric Seedphrase, Payment Module shopify, Wallet can handle Bitcoin</t>
  </si>
  <si>
    <t>Orcfax Explorer: Improving "Trust But Verify"</t>
  </si>
  <si>
    <t>Iagon: Statur - Reputation Model for Cardano Ecosystem that encourages positive behavior</t>
  </si>
  <si>
    <t>Xerberus Platform Front-end Upgrade</t>
  </si>
  <si>
    <t>Work Courses: Onboarding The $142B EdTech Industry &amp; The 70M Students Using Digital Learning To Cardano</t>
  </si>
  <si>
    <t>Revuto - MASTERCARD integration &gt;&gt;&gt; to bring Cardano Native Tokens to Debit Cards supporting crypto &lt;&lt;&lt; and remove friction between crypto liquidity and real-world economic activities -&gt; Subscription Payments</t>
  </si>
  <si>
    <t>Orcfax architecture audit</t>
  </si>
  <si>
    <t>zkFold: Smart Contract Wallet Backend</t>
  </si>
  <si>
    <t>Enhancing the L-Earning Bazaar Platform and Onboarding New Personas</t>
  </si>
  <si>
    <t>Genius Yield | Regulatory-compliant RWA swaps</t>
  </si>
  <si>
    <t>Genius Yield | Atlas 2.0: PAB improvements and advanced UTxO features</t>
  </si>
  <si>
    <t>Adding Leverage to DexHunter</t>
  </si>
  <si>
    <t>TapTools: Wallet Fraud Detection</t>
  </si>
  <si>
    <t>Bitcoin Runes on Cardano via Rosen Bridge</t>
  </si>
  <si>
    <t>Wanchain's Cardano Bridge Audit</t>
  </si>
  <si>
    <t>catalystexplorer.com for Project Catalyst research, acceleration, &amp; analytics platform</t>
  </si>
  <si>
    <t>Genius Yield | Options trading platform on Cardano</t>
  </si>
  <si>
    <t>Tokeo &amp; Maestro: Cross-chain swaps via Maya Protocol.</t>
  </si>
  <si>
    <t>Ikigai + MLABS - Hydra-Auction Update - Fully-backed Bids</t>
  </si>
  <si>
    <t>E-sign solution with Swisscom and DID (decentralized identifier) on Cardano</t>
  </si>
  <si>
    <t>DexHunter Interface Upgrade</t>
  </si>
  <si>
    <t>Genius Yield | Add support for USDM/CNT trading pairs</t>
  </si>
  <si>
    <t>Enhancing NMKR with a Top-Quality Business Onboarding Program &amp; Launchpad</t>
  </si>
  <si>
    <t>OADA - TVL, Volume, and Network Sustainability via DeFi Yield</t>
  </si>
  <si>
    <t>Genius Yield | Easily swap +40 reward tokens in one transaction</t>
  </si>
  <si>
    <t>VESPR x DexHunter : Stable-Swaps Aggregation</t>
  </si>
  <si>
    <t>Satellite Oracles: Towards Trustless Dissemination of Earth Observation Data by TxPipe, NMKR &amp; Gamma Earth</t>
  </si>
  <si>
    <t>VAULT3 token-gated forms - No-code platform to create and manage custom forms with access conditions.</t>
  </si>
  <si>
    <t>Plastiks x NMKR: Bringing successful Plastic Credits Marketplace from Celo Blockchain to Cardano</t>
  </si>
  <si>
    <t>VESPR x Splash - Cardano-Based User Rewards</t>
  </si>
  <si>
    <t>Iagon: Fluxion - A Visualization tool for cardano blockchain</t>
  </si>
  <si>
    <t>OADA Leverage / Borrowing dApp | efficient leverage for Cardano DeFi</t>
  </si>
  <si>
    <t>SmartPlaces: Advertising Campaign Manager - using Geolocation and Incentivized NFTs</t>
  </si>
  <si>
    <t>Secure Anonymity with Crypt Keeper</t>
  </si>
  <si>
    <t>Marlowe 2025</t>
  </si>
  <si>
    <t>Revolutionize DAOs: Integrate KYC, KYB, KYT, AML into Clarity. Unlock Next-Level Decentralized Management on Cardano.</t>
  </si>
  <si>
    <t>Cexplorer enhancements (rewamp, open-source, web3, SDK, API)</t>
  </si>
  <si>
    <t>NMKR API integration and NFT encryption</t>
  </si>
  <si>
    <t>MuesliSwap - next-gen open-source orderbook DEX</t>
  </si>
  <si>
    <t>Tempo, Empowering Cardano’s Community Governance</t>
  </si>
  <si>
    <t>Open Source Arbitrage Bot</t>
  </si>
  <si>
    <t>VESPR Turbo</t>
  </si>
  <si>
    <t>DROPSPOT EMBEDDABLE MARKETPLACE</t>
  </si>
  <si>
    <t>Tokeo Audit &amp; Source Availability</t>
  </si>
  <si>
    <t>Web3 Learning Platform for Online Courses, Certificates and Hackathons</t>
  </si>
  <si>
    <t>Bring TicketMe most successful Japanese NFT Ticketing company to Cardano</t>
  </si>
  <si>
    <t>[nftcdn.io] Free high-speed &amp; optimised NFT image &amp; file API for developers</t>
  </si>
  <si>
    <t>Summon Vaults: Intent Based Treasuries</t>
  </si>
  <si>
    <t>On Chain NFT Battle Card Game - SWAGGER</t>
  </si>
  <si>
    <t>[nftcdn.io] NSFW NFT Identification Tool</t>
  </si>
  <si>
    <t>Blockchain Academic Registry for Universities</t>
  </si>
  <si>
    <t>Tempi: Professional Web &amp; Landing Page Builder for Web3</t>
  </si>
  <si>
    <t>Rare Rewards: Cardano Native Asset Loyalty Points &amp; NFT Ticketing Platform - Powered by Rare Network / Rare Evo</t>
  </si>
  <si>
    <t>XSY - Automated DApp Penetration Testing Tool</t>
  </si>
  <si>
    <t>Nio - Cardano DeFi Investment Tracker</t>
  </si>
  <si>
    <t>Summon: Feedback Polls for DReps &amp; SPOs</t>
  </si>
  <si>
    <t>Cardano Statistics</t>
  </si>
  <si>
    <t>DAO DApp for on-chain community collaboration</t>
  </si>
  <si>
    <t>Land Registry and Ownership document parser using Artificial Intelligence (AI)</t>
  </si>
  <si>
    <t>Cardano Warriors - Driving Cardano Adoption Through Mainstream Gaming Platforms</t>
  </si>
  <si>
    <t>Fueling Africa's Cardano Revolution: Empowering university graduates with PRISM based credentials that facilitate job opportunities in Europe.</t>
  </si>
  <si>
    <t>VyFinance Auto-Harvester</t>
  </si>
  <si>
    <t>Endubis wallet V2.0 | Upgrade of UI and more fiat withdrawals across Africa</t>
  </si>
  <si>
    <t>MineFreeUkraine: Cardano-based DeFi Platform for Large-Scale Humanitarian Demining and Socio-Economic Recovery of Ukraine</t>
  </si>
  <si>
    <t>MAYZ - Cardano fully decentralized indexing vending machine</t>
  </si>
  <si>
    <t>Cardano Cube - Content Creator HUB (Centralized Cardano Content)</t>
  </si>
  <si>
    <t>Crossing Blockchains: Onboarding Ethereum and Solana Users to Cardano Through Free E-Sports Gaming</t>
  </si>
  <si>
    <t>Anvil - A SDK Built for Adoption</t>
  </si>
  <si>
    <t>Decentralized ownership verification of Real estate assets</t>
  </si>
  <si>
    <t>Kickass Career Portal: Connecting Talent to Web3 Opportunities In Cardano Using Splash Job Portal</t>
  </si>
  <si>
    <t>Cardano Cube - Easy Onboarding (Getting started on Cardano)</t>
  </si>
  <si>
    <t>Integration of ADA and Cardano native assets for Custody and Tokenisation on Palisade Custody Platform</t>
  </si>
  <si>
    <t>genun | wallet to steam account linking feat. Ascent: Rivals</t>
  </si>
  <si>
    <t>Integration of Cardano Ecosystem into the one-stop Infinity Wallet &amp; Browser for Web3</t>
  </si>
  <si>
    <t>A Cardano Fortnite Experience - Realm Striders</t>
  </si>
  <si>
    <t>🚥🏎️🏁 Cardano Racers: Web3 GameFi DApp 🏁🏎️🚥</t>
  </si>
  <si>
    <t>Make Cardano Data Accessible to Everyone - Provide Data Infrastructure, Including Data Visualization Analytics Tool and Data APIs</t>
  </si>
  <si>
    <t>WALLY - All In One Wallet Tracker by CardanoBI</t>
  </si>
  <si>
    <t>Compliant CFO Tech Stack for Global Enterprise Adoption</t>
  </si>
  <si>
    <t>XRAY/Graph Price API — DEXs Prices &amp; Volumes Tracking</t>
  </si>
  <si>
    <t>KuberIDE 2.0 [Audit readiness module]: Preparing your smart contracts for audit</t>
  </si>
  <si>
    <t>Building a SocialFi Platform on the Cardano Blockchain - SMILE</t>
  </si>
  <si>
    <t>Cardano Native Integration on Transak for fiat-to-crypto on-ramp</t>
  </si>
  <si>
    <t>nftio.io: Cardano search engine</t>
  </si>
  <si>
    <t>NFT.Storage: Low-Cost, Transparent NFT Preservation for Cardano</t>
  </si>
  <si>
    <t>Walkers - Empowering Cardano Adoption: Amplifying Walkers App Engagement with Real-Life Rewards and Virtual Marathons</t>
  </si>
  <si>
    <t>Cardano Dessert Haven: A New Wave in Café Culture</t>
  </si>
  <si>
    <t>genun | eSport Sponsorship Solution - Ascent: Rivals</t>
  </si>
  <si>
    <t>Walkers - Gamification for Mass Adoption! Discover the Next Level! Complete gamification on Pioneering GameFi ‘Walk2Earn’ app on Cardano</t>
  </si>
  <si>
    <t>Cardano payment processing Smart contract &amp; NFT creation &amp; deployment within the Birble AI dashboard</t>
  </si>
  <si>
    <t>Speezard: Web3 project incubator, Co-created with 1200 builders from the ecosystem, helping impactful projects grow.</t>
  </si>
  <si>
    <t>Provide AI-Driven Growth Tools to Help Cardano Ecosystem Expand Adoption</t>
  </si>
  <si>
    <t>Foreon Network | Decentralized Prediction Market On Cardano</t>
  </si>
  <si>
    <t>DCOne Crypto - The multi-language exploration platform Web3 &amp; Swaps Aggregation Tubor connects with API, SDK, and BOT.</t>
  </si>
  <si>
    <t>Torque Drift 2 in Cardano!</t>
  </si>
  <si>
    <t>Cardano Hub Orbler: Community Building In Bali, Indonesia</t>
  </si>
  <si>
    <t>White-label NFT marketplace. Shopify of Web3 coming to Cardano.</t>
  </si>
  <si>
    <t>VYRA - Social Network</t>
  </si>
  <si>
    <t>Plika - On-Chain Transaction Analysis Platform</t>
  </si>
  <si>
    <t>Onboarding the next 1.000.000 Xtreamers into token gated Xperiences with IOXtream</t>
  </si>
  <si>
    <t>Cardano hunt in real life - Tubbly</t>
  </si>
  <si>
    <t>finest Investments Tokenization Launchpad V.2 by NMKR, Fluid and IAMX: BaFin-compliant Compartment for Access to Capital Markets for Cardano projects</t>
  </si>
  <si>
    <t>Tokenization of Real World Assets (RWA) - Nairobi Securities Exchange / Empowa</t>
  </si>
  <si>
    <t>Cutting-edge web3 threat detection for the Cardano Network by Check Point Software Security</t>
  </si>
  <si>
    <t>Tokenized Gold on Cardano with the APEX Group</t>
  </si>
  <si>
    <t>Creating social implementation use-cases of Cardano in the Shikoku region, Japan.</t>
  </si>
  <si>
    <t>FC Barcelona + Community management + Using Cardano tech</t>
  </si>
  <si>
    <t>Cardano &amp; Klüh Group: IAM Blueprint for the Security Industry. Klüh Group: 1bn+ EUR revenues, 59,000 Employees Across 49 Branches, 4,200 B2B customers</t>
  </si>
  <si>
    <t>Cardano Ecosystem Advertising Campaign on Brave Browser’s Ad Platform</t>
  </si>
  <si>
    <t>Securing Forensic Chain of Custody for Indian State Govt (1million+ cases per year) Using Cardano and Zero-Knowledge Proofs</t>
  </si>
  <si>
    <t>Cardano-powered Real World Asset tokenization: Unlocking a $70T Market</t>
  </si>
  <si>
    <t>ACCO2 - The end of eco-fraud! An open-source blockchain and science-based framework for carbon accounting (ACCO2) in the steel industry.</t>
  </si>
  <si>
    <t>Techstars investment-readiness program for Cardano Builders</t>
  </si>
  <si>
    <t>Category</t>
  </si>
  <si>
    <t>Cardano Use Cases: MVP</t>
  </si>
  <si>
    <t>Cardano Open: Developers</t>
  </si>
  <si>
    <t>Cardano Open: Ecosystem</t>
  </si>
  <si>
    <t>Category budget:</t>
  </si>
  <si>
    <t>Cardano Use Cases: Concept</t>
  </si>
  <si>
    <t>Cardano Use Cases: Product</t>
  </si>
  <si>
    <t>Cardano Partners and Real World Integrations</t>
  </si>
  <si>
    <t>Stake:</t>
  </si>
  <si>
    <t>Total registered stake</t>
  </si>
  <si>
    <t>Leftovers</t>
  </si>
  <si>
    <t>Sum of the leftovers</t>
  </si>
  <si>
    <t>CHARLI3: Scaling oracle node operator pools with selector mechanism</t>
  </si>
  <si>
    <t>CHARLI3 -Real-Fi Data File and Record Management System On Blockchain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</si>
</sst>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 ]#,##0.00"/>
    <numFmt numFmtId="165" formatCode="&quot;$&quot;#,##0"/>
    <numFmt numFmtId="166" formatCode="₳#,##0"/>
  </numFmts>
  <fonts count="10">
    <font>
      <sz val="10.0"/>
      <color rgb="FF000000"/>
      <name val="Arial"/>
      <scheme val="minor"/>
    </font>
    <font>
      <b/>
      <color theme="1"/>
      <name val="Arial"/>
    </font>
    <font>
      <u/>
      <sz val="11.0"/>
      <color rgb="FF0563C1"/>
      <name val="Calibri"/>
    </font>
    <font>
      <sz val="11.0"/>
      <color rgb="FF000000"/>
      <name val="Calibri"/>
    </font>
    <font>
      <sz val="11.0"/>
      <color theme="1"/>
      <name val="Calibri"/>
    </font>
    <font>
      <u/>
      <sz val="11.0"/>
      <color rgb="FF0563C1"/>
      <name val="Calibri"/>
    </font>
    <font>
      <u/>
      <sz val="11.0"/>
      <color rgb="FF0000FF"/>
      <name val="Calibri"/>
    </font>
    <font>
      <u/>
      <sz val="11.0"/>
      <color rgb="FF0000FF"/>
      <name val="Calibri"/>
    </font>
    <font>
      <color theme="1"/>
      <name val="Arial"/>
      <scheme val="minor"/>
    </font>
    <font>
      <u/>
      <color rgb="FF0000FF"/>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2">
    <border/>
    <border>
      <right style="thin">
        <color rgb="FFFF9900"/>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1" numFmtId="1" xfId="0" applyAlignment="1" applyFont="1" applyNumberFormat="1">
      <alignment readingOrder="0" shrinkToFit="0" vertical="bottom" wrapText="1"/>
    </xf>
    <xf borderId="0" fillId="2" fontId="1" numFmtId="164" xfId="0" applyAlignment="1" applyFont="1" applyNumberFormat="1">
      <alignment readingOrder="0" shrinkToFit="0" vertical="bottom" wrapText="1"/>
    </xf>
    <xf borderId="0" fillId="2" fontId="1" numFmtId="165" xfId="0" applyAlignment="1" applyFont="1" applyNumberFormat="1">
      <alignment readingOrder="0" shrinkToFit="0" vertical="bottom" wrapText="1"/>
    </xf>
    <xf borderId="0" fillId="2" fontId="1" numFmtId="0" xfId="0" applyAlignment="1" applyFont="1">
      <alignment readingOrder="0" shrinkToFit="0" vertical="bottom" wrapText="1"/>
    </xf>
    <xf borderId="1" fillId="2" fontId="1" numFmtId="166" xfId="0" applyAlignment="1" applyBorder="1" applyFont="1" applyNumberFormat="1">
      <alignment readingOrder="0" shrinkToFit="0" vertical="bottom" wrapText="1"/>
    </xf>
    <xf borderId="1" fillId="2" fontId="1" numFmtId="165" xfId="0" applyAlignment="1" applyBorder="1" applyFont="1" applyNumberFormat="1">
      <alignment readingOrder="0" shrinkToFit="0" vertical="bottom" wrapText="1"/>
    </xf>
    <xf borderId="0" fillId="0" fontId="2" numFmtId="0" xfId="0" applyAlignment="1" applyFont="1">
      <alignment readingOrder="0" shrinkToFit="0" vertical="bottom" wrapText="0"/>
    </xf>
    <xf borderId="0" fillId="0" fontId="3" numFmtId="1" xfId="0" applyAlignment="1" applyFont="1" applyNumberFormat="1">
      <alignment horizontal="right" readingOrder="0" shrinkToFit="0" vertical="bottom" wrapText="0"/>
    </xf>
    <xf borderId="0" fillId="0" fontId="3" numFmtId="166" xfId="0" applyAlignment="1" applyFont="1" applyNumberFormat="1">
      <alignment horizontal="right" readingOrder="0" shrinkToFit="0" vertical="bottom" wrapText="0"/>
    </xf>
    <xf borderId="0" fillId="3" fontId="3" numFmtId="0" xfId="0" applyFill="1" applyFont="1"/>
    <xf borderId="0" fillId="0" fontId="3" numFmtId="166" xfId="0" applyAlignment="1" applyFont="1" applyNumberFormat="1">
      <alignment horizontal="right" readingOrder="0" shrinkToFit="0" vertical="bottom" wrapText="0"/>
    </xf>
    <xf borderId="0" fillId="3" fontId="4" numFmtId="0" xfId="0" applyFont="1"/>
    <xf borderId="0" fillId="3" fontId="4" numFmtId="166" xfId="0" applyAlignment="1" applyFont="1" applyNumberFormat="1">
      <alignment horizontal="right" vertical="bottom"/>
    </xf>
    <xf borderId="0" fillId="0" fontId="4" numFmtId="166" xfId="0" applyAlignment="1" applyFont="1" applyNumberFormat="1">
      <alignment readingOrder="0"/>
    </xf>
    <xf borderId="0" fillId="0" fontId="5" numFmtId="49" xfId="0" applyAlignment="1" applyFont="1" applyNumberFormat="1">
      <alignment readingOrder="0" shrinkToFit="0" vertical="bottom" wrapText="0"/>
    </xf>
    <xf borderId="0" fillId="0" fontId="4" numFmtId="1" xfId="0" applyAlignment="1" applyFont="1" applyNumberFormat="1">
      <alignment readingOrder="0"/>
    </xf>
    <xf borderId="0" fillId="0" fontId="6" numFmtId="0" xfId="0" applyAlignment="1" applyFont="1">
      <alignment horizontal="left" readingOrder="0" shrinkToFit="0" vertical="bottom" wrapText="0"/>
    </xf>
    <xf borderId="0" fillId="2" fontId="1" numFmtId="166" xfId="0" applyAlignment="1" applyFont="1" applyNumberFormat="1">
      <alignment readingOrder="0" shrinkToFit="0" vertical="bottom" wrapText="1"/>
    </xf>
    <xf borderId="0" fillId="0" fontId="7" numFmtId="0" xfId="0" applyAlignment="1" applyFont="1">
      <alignment readingOrder="0" shrinkToFit="0" vertical="bottom" wrapText="0"/>
    </xf>
    <xf borderId="0" fillId="0" fontId="3" numFmtId="1" xfId="0" applyAlignment="1" applyFont="1" applyNumberFormat="1">
      <alignment horizontal="right" readingOrder="0" shrinkToFit="0" vertical="bottom" wrapText="0"/>
    </xf>
    <xf borderId="0" fillId="0" fontId="3" numFmtId="166" xfId="0" applyAlignment="1" applyFont="1" applyNumberFormat="1">
      <alignment horizontal="right" readingOrder="0" shrinkToFit="0" vertical="bottom" wrapText="0"/>
    </xf>
    <xf borderId="0" fillId="3" fontId="3" numFmtId="0" xfId="0" applyAlignment="1" applyFont="1">
      <alignment shrinkToFit="0" wrapText="0"/>
    </xf>
    <xf borderId="0" fillId="0" fontId="3" numFmtId="166" xfId="0" applyAlignment="1" applyFont="1" applyNumberFormat="1">
      <alignment horizontal="right" readingOrder="0" shrinkToFit="0" vertical="bottom" wrapText="0"/>
    </xf>
    <xf borderId="0" fillId="3" fontId="4" numFmtId="0" xfId="0" applyAlignment="1" applyFont="1">
      <alignment shrinkToFit="0" wrapText="0"/>
    </xf>
    <xf borderId="0" fillId="3" fontId="4" numFmtId="166" xfId="0" applyAlignment="1" applyFont="1" applyNumberFormat="1">
      <alignment horizontal="right" shrinkToFit="0" vertical="bottom" wrapText="0"/>
    </xf>
    <xf borderId="0" fillId="0" fontId="4" numFmtId="166" xfId="0" applyAlignment="1" applyFont="1" applyNumberFormat="1">
      <alignment readingOrder="0" shrinkToFit="0" wrapText="0"/>
    </xf>
    <xf borderId="0" fillId="0" fontId="3" numFmtId="0" xfId="0" applyAlignment="1" applyFont="1">
      <alignment readingOrder="0" shrinkToFit="0" vertical="bottom" wrapText="0"/>
    </xf>
    <xf borderId="0" fillId="0" fontId="4" numFmtId="1" xfId="0" applyAlignment="1" applyFont="1" applyNumberFormat="1">
      <alignment horizontal="right" vertical="bottom"/>
    </xf>
    <xf borderId="0" fillId="0" fontId="4" numFmtId="166" xfId="0" applyAlignment="1" applyFont="1" applyNumberFormat="1">
      <alignment horizontal="right" vertical="bottom"/>
    </xf>
    <xf borderId="0" fillId="0" fontId="8" numFmtId="0" xfId="0" applyAlignment="1" applyFont="1">
      <alignment readingOrder="0"/>
    </xf>
    <xf borderId="0" fillId="0" fontId="8" numFmtId="9" xfId="0" applyAlignment="1" applyFont="1" applyNumberFormat="1">
      <alignment readingOrder="0"/>
    </xf>
    <xf borderId="0" fillId="0" fontId="8" numFmtId="0" xfId="0" applyFont="1"/>
    <xf borderId="0" fillId="0" fontId="8" numFmtId="166" xfId="0" applyFont="1" applyNumberFormat="1"/>
    <xf borderId="0" fillId="0" fontId="9"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ojectcatalyst.io/funds/12/f12-cardano-open-developers/nmkr-sdk-for-godot" TargetMode="External"/><Relationship Id="rId190" Type="http://schemas.openxmlformats.org/officeDocument/2006/relationships/drawing" Target="../drawings/drawing1.xml"/><Relationship Id="rId42" Type="http://schemas.openxmlformats.org/officeDocument/2006/relationships/hyperlink" Target="https://projectcatalyst.io/funds/12/f12-cardano-open-developers/sustain-and-maintain-mesh-sdk" TargetMode="External"/><Relationship Id="rId41" Type="http://schemas.openxmlformats.org/officeDocument/2006/relationships/hyperlink" Target="https://projectcatalyst.io/funds/12/f12-cardano-open-developers/open-source-hydra-head-l2-web-based-explorer-and-api" TargetMode="External"/><Relationship Id="rId44" Type="http://schemas.openxmlformats.org/officeDocument/2006/relationships/hyperlink" Target="https://projectcatalyst.io/funds/12/f12-cardano-open-developers/lace-anatomy-tx-viewer-and-builder-by-txpipe" TargetMode="External"/><Relationship Id="rId43" Type="http://schemas.openxmlformats.org/officeDocument/2006/relationships/hyperlink" Target="https://projectcatalyst.io/funds/12/f12-cardano-open-developers/cardanosync-or-a-netc-indexing-framework-for-cardano" TargetMode="External"/><Relationship Id="rId46" Type="http://schemas.openxmlformats.org/officeDocument/2006/relationships/hyperlink" Target="https://projectcatalyst.io/funds/12/f12-cardano-open-developers/upgrade-cardano-wallet-js-for-chang-hf" TargetMode="External"/><Relationship Id="rId45" Type="http://schemas.openxmlformats.org/officeDocument/2006/relationships/hyperlink" Target="https://projectcatalyst.io/funds/12/f12-cardano-open-developers/cardano-midnight-zkbridge-port-assets-between-midnight-and-cardano" TargetMode="External"/><Relationship Id="rId107" Type="http://schemas.openxmlformats.org/officeDocument/2006/relationships/hyperlink" Target="https://projectcatalyst.io/funds/12/f12-cardano-open-developers/cardano-game-development-sdk-for-godot" TargetMode="External"/><Relationship Id="rId106" Type="http://schemas.openxmlformats.org/officeDocument/2006/relationships/hyperlink" Target="https://projectcatalyst.io/funds/12/f12-cardano-open-developers/nft-guild-customizable-airdrops-and-escrow-tools-for-creators" TargetMode="External"/><Relationship Id="rId105" Type="http://schemas.openxmlformats.org/officeDocument/2006/relationships/hyperlink" Target="https://projectcatalyst.io/funds/12/f12-cardano-open-developers/cardano-developer-toolkit" TargetMode="External"/><Relationship Id="rId104" Type="http://schemas.openxmlformats.org/officeDocument/2006/relationships/hyperlink" Target="https://projectcatalyst.io/funds/12/f12-cardano-open-developers/cardano-devtrack-a-cardano-development-and-tooling-platform" TargetMode="External"/><Relationship Id="rId109" Type="http://schemas.openxmlformats.org/officeDocument/2006/relationships/hyperlink" Target="https://projectcatalyst.io/funds/12/f12-cardano-open-developers/genun-or-non-predatory-betting-protocol-in-ascent-rivals" TargetMode="External"/><Relationship Id="rId108" Type="http://schemas.openxmlformats.org/officeDocument/2006/relationships/hyperlink" Target="https://projectcatalyst.io/funds/12/f12-cardano-open-developers/shopify-cardano-nfts-token-gating-web3-for-e-commerces-stores" TargetMode="External"/><Relationship Id="rId48" Type="http://schemas.openxmlformats.org/officeDocument/2006/relationships/hyperlink" Target="https://projectcatalyst.io/funds/12/f12-cardano-open-developers/standardized-smart-contract-libraries-for-cardano" TargetMode="External"/><Relationship Id="rId187" Type="http://schemas.openxmlformats.org/officeDocument/2006/relationships/hyperlink" Target="https://projectcatalyst.io/funds/12/f12-cardano-open-developers/dims-a-decentralized-system-for-managing-and-monetizing-ideation-and-project-contributions-through-asynchronous-composable-workflows" TargetMode="External"/><Relationship Id="rId47" Type="http://schemas.openxmlformats.org/officeDocument/2006/relationships/hyperlink" Target="https://projectcatalyst.io/funds/12/f12-cardano-open-developers/unified-open-source-dex-analytics-for-cardano" TargetMode="External"/><Relationship Id="rId186" Type="http://schemas.openxmlformats.org/officeDocument/2006/relationships/hyperlink" Target="https://projectcatalyst.io/funds/12/f12-cardano-open-developers/open-source-java-nft-sniper" TargetMode="External"/><Relationship Id="rId185" Type="http://schemas.openxmlformats.org/officeDocument/2006/relationships/hyperlink" Target="https://projectcatalyst.io/funds/12/f12-cardano-open-developers/a-user-friendly-nostr-powered-communication-solution-for-small-scale-brazilian-entrepreneurs-who-face-restrictions-on-offering-their-services-within-the-country-due-to-state-censorship" TargetMode="External"/><Relationship Id="rId49" Type="http://schemas.openxmlformats.org/officeDocument/2006/relationships/hyperlink" Target="https://projectcatalyst.io/funds/12/f12-cardano-open-developers/streamlining-cardano-dapp-development-with-open-source-batcher" TargetMode="External"/><Relationship Id="rId184" Type="http://schemas.openxmlformats.org/officeDocument/2006/relationships/hyperlink" Target="https://projectcatalyst.io/funds/12/f12-cardano-open-developers/cardano-impact-tracking-hub-2e4d5" TargetMode="External"/><Relationship Id="rId103" Type="http://schemas.openxmlformats.org/officeDocument/2006/relationships/hyperlink" Target="https://projectcatalyst.io/funds/12/f12-cardano-open-developers/marlowe-vscode-extension-suite" TargetMode="External"/><Relationship Id="rId102" Type="http://schemas.openxmlformats.org/officeDocument/2006/relationships/hyperlink" Target="https://projectcatalyst.io/funds/12/f12-cardano-open-developers/yepple-beginner-friendly-nft-and-token-airdrops-tools" TargetMode="External"/><Relationship Id="rId101" Type="http://schemas.openxmlformats.org/officeDocument/2006/relationships/hyperlink" Target="https://projectcatalyst.io/funds/12/f12-cardano-open-developers/low-code-cardano-smart-contract-generator" TargetMode="External"/><Relationship Id="rId189" Type="http://schemas.openxmlformats.org/officeDocument/2006/relationships/hyperlink" Target="https://projectcatalyst.io/funds/12/f12-cardano-open-developers/cardano-enterprise-innovation-hub-empowering-businesses-for-tomorrow" TargetMode="External"/><Relationship Id="rId100" Type="http://schemas.openxmlformats.org/officeDocument/2006/relationships/hyperlink" Target="https://projectcatalyst.io/funds/12/f12-cardano-open-developers/pondora-typescript-sdk-simplifying-interaction-with-next-gen-defi-protocols" TargetMode="External"/><Relationship Id="rId188" Type="http://schemas.openxmlformats.org/officeDocument/2006/relationships/hyperlink" Target="https://projectcatalyst.io/funds/12/f12-cardano-open-developers/cardano-testers" TargetMode="External"/><Relationship Id="rId31" Type="http://schemas.openxmlformats.org/officeDocument/2006/relationships/hyperlink" Target="https://projectcatalyst.io/funds/12/f12-cardano-open-developers/aiken-zkp-standards-library-for-cardano" TargetMode="External"/><Relationship Id="rId30" Type="http://schemas.openxmlformats.org/officeDocument/2006/relationships/hyperlink" Target="https://projectcatalyst.io/funds/12/f12-cardano-open-developers/hlabs-mutexo-an-utxo-coordination-layer" TargetMode="External"/><Relationship Id="rId33" Type="http://schemas.openxmlformats.org/officeDocument/2006/relationships/hyperlink" Target="https://projectcatalyst.io/funds/12/f12-cardano-open-developers/open-source-review-and-reputation-system-with-a-use-case-for-hotels" TargetMode="External"/><Relationship Id="rId183" Type="http://schemas.openxmlformats.org/officeDocument/2006/relationships/hyperlink" Target="https://projectcatalyst.io/funds/12/f12-cardano-open-developers/balance-sveltekit-d3-starter-template-open-source" TargetMode="External"/><Relationship Id="rId32" Type="http://schemas.openxmlformats.org/officeDocument/2006/relationships/hyperlink" Target="https://projectcatalyst.io/funds/12/f12-cardano-open-developers/cardano-dao-governance-dashboard-voting-and-treasury" TargetMode="External"/><Relationship Id="rId182" Type="http://schemas.openxmlformats.org/officeDocument/2006/relationships/hyperlink" Target="https://projectcatalyst.io/funds/12/f12-cardano-open-developers/cardano-ada-demand-supply-tracking-system" TargetMode="External"/><Relationship Id="rId35" Type="http://schemas.openxmlformats.org/officeDocument/2006/relationships/hyperlink" Target="https://projectcatalyst.io/funds/12/f12-cardano-open-developers/open-source-vulnerability-scanner-for-cardano-smart-contracts" TargetMode="External"/><Relationship Id="rId181" Type="http://schemas.openxmlformats.org/officeDocument/2006/relationships/hyperlink" Target="https://projectcatalyst.io/funds/12/f12-cardano-open-developers/cipcps-analysis-app-for-data-driven-insights" TargetMode="External"/><Relationship Id="rId34" Type="http://schemas.openxmlformats.org/officeDocument/2006/relationships/hyperlink" Target="https://projectcatalyst.io/funds/12/f12-cardano-open-developers/open-source-library-for-defi-smart-contracts-in-aiken" TargetMode="External"/><Relationship Id="rId180" Type="http://schemas.openxmlformats.org/officeDocument/2006/relationships/hyperlink" Target="https://projectcatalyst.io/funds/12/f12-cardano-open-developers/animationdev-empowering-developers-with-comprehensive-tools-and-collaboration" TargetMode="External"/><Relationship Id="rId37" Type="http://schemas.openxmlformats.org/officeDocument/2006/relationships/hyperlink" Target="https://projectcatalyst.io/funds/12/f12-cardano-open-developers/cdpt-1-an-open-source-cardano-development-ai-assistant" TargetMode="External"/><Relationship Id="rId176" Type="http://schemas.openxmlformats.org/officeDocument/2006/relationships/hyperlink" Target="https://projectcatalyst.io/funds/12/f12-cardano-open-developers/cardano-dev-toolset-a-swiss-army-knife-for-cardano-developers" TargetMode="External"/><Relationship Id="rId36" Type="http://schemas.openxmlformats.org/officeDocument/2006/relationships/hyperlink" Target="https://projectcatalyst.io/funds/12/f12-cardano-open-developers/nftcdnio-open-source-javascript-nft-media-viewerplayer-music-video-3d-etc" TargetMode="External"/><Relationship Id="rId175" Type="http://schemas.openxmlformats.org/officeDocument/2006/relationships/hyperlink" Target="https://projectcatalyst.io/funds/12/f12-cardano-open-developers/balance-not-delegated-utxo-data-analytics-open-source" TargetMode="External"/><Relationship Id="rId39" Type="http://schemas.openxmlformats.org/officeDocument/2006/relationships/hyperlink" Target="https://projectcatalyst.io/funds/12/f12-cardano-open-developers/anetabtc-decentralized-and-scalable-wrapping-protocol" TargetMode="External"/><Relationship Id="rId174" Type="http://schemas.openxmlformats.org/officeDocument/2006/relationships/hyperlink" Target="https://projectcatalyst.io/funds/12/f12-cardano-open-developers/dcone-crypto-cardano-query-layer-trading-swap-api-for-developers-open-source" TargetMode="External"/><Relationship Id="rId38" Type="http://schemas.openxmlformats.org/officeDocument/2006/relationships/hyperlink" Target="https://projectcatalyst.io/funds/12/f12-cardano-open-developers/governance-platform-cardano-voltaire-cip-1694-dreps-transparency-and-community-portal" TargetMode="External"/><Relationship Id="rId173" Type="http://schemas.openxmlformats.org/officeDocument/2006/relationships/hyperlink" Target="https://projectcatalyst.io/funds/12/f12-cardano-open-developers/enterprise-grade-sdk-to-integrate-cardano-into-industrial-erp-systems-for-data-integrity" TargetMode="External"/><Relationship Id="rId179" Type="http://schemas.openxmlformats.org/officeDocument/2006/relationships/hyperlink" Target="https://projectcatalyst.io/funds/12/f12-cardano-open-developers/eqwiip-gateway-for-developers-in-africa-to-cardano-ecosystem" TargetMode="External"/><Relationship Id="rId178" Type="http://schemas.openxmlformats.org/officeDocument/2006/relationships/hyperlink" Target="https://projectcatalyst.io/funds/12/f12-cardano-open-developers/spectrum-and-teddy-swap-java-batcher" TargetMode="External"/><Relationship Id="rId177" Type="http://schemas.openxmlformats.org/officeDocument/2006/relationships/hyperlink" Target="https://projectcatalyst.io/funds/12/f12-cardano-open-developers/cardano-depin-example" TargetMode="External"/><Relationship Id="rId20" Type="http://schemas.openxmlformats.org/officeDocument/2006/relationships/hyperlink" Target="https://projectcatalyst.io/funds/12/f12-cardano-open-developers/cardano-swift-sdk-for-apple-development-cardano-serialization-library-x-rust" TargetMode="External"/><Relationship Id="rId22" Type="http://schemas.openxmlformats.org/officeDocument/2006/relationships/hyperlink" Target="https://projectcatalyst.io/funds/12/f12-cardano-open-developers/ogmiosdotnet-an-open-source-net-client-for-cardano-node-communication" TargetMode="External"/><Relationship Id="rId21" Type="http://schemas.openxmlformats.org/officeDocument/2006/relationships/hyperlink" Target="https://projectcatalyst.io/funds/12/f12-cardano-open-developers/sidan-or-meshjs-advance-cardano-sdk-in-rust" TargetMode="External"/><Relationship Id="rId24" Type="http://schemas.openxmlformats.org/officeDocument/2006/relationships/hyperlink" Target="https://projectcatalyst.io/funds/12/f12-cardano-open-developers/plutus-and-haskell-extension-integrated-within-visual-studio-code-ide" TargetMode="External"/><Relationship Id="rId23" Type="http://schemas.openxmlformats.org/officeDocument/2006/relationships/hyperlink" Target="https://projectcatalyst.io/funds/12/f12-cardano-open-developers/mesh-new-features-to-improve-developer-experience-and-cardano-adoption" TargetMode="External"/><Relationship Id="rId129" Type="http://schemas.openxmlformats.org/officeDocument/2006/relationships/hyperlink" Target="https://projectcatalyst.io/funds/12/f12-cardano-open-developers/yepple-instant-fungible-token-creation-to-fuel-cardano-defi" TargetMode="External"/><Relationship Id="rId128" Type="http://schemas.openxmlformats.org/officeDocument/2006/relationships/hyperlink" Target="https://projectcatalyst.io/funds/12/f12-cardano-open-developers/yepple-nft-and-token-snapshots-holders-metadata-and-more" TargetMode="External"/><Relationship Id="rId127" Type="http://schemas.openxmlformats.org/officeDocument/2006/relationships/hyperlink" Target="https://projectcatalyst.io/funds/12/f12-cardano-open-developers/amharic-ui-for-project-catalyst-ethiopia" TargetMode="External"/><Relationship Id="rId126" Type="http://schemas.openxmlformats.org/officeDocument/2006/relationships/hyperlink" Target="https://projectcatalyst.io/funds/12/f12-cardano-open-developers/a-symphony-of-automated-dapp-composition-and-creation" TargetMode="External"/><Relationship Id="rId26" Type="http://schemas.openxmlformats.org/officeDocument/2006/relationships/hyperlink" Target="https://projectcatalyst.io/funds/12/f12-cardano-open-developers/decentralized-farming-contracts" TargetMode="External"/><Relationship Id="rId121" Type="http://schemas.openxmlformats.org/officeDocument/2006/relationships/hyperlink" Target="https://projectcatalyst.io/funds/12/f12-cardano-open-developers/lemma-sdk-on-chain-marketing-strategy-toolkit-for-founders-and-developers" TargetMode="External"/><Relationship Id="rId25" Type="http://schemas.openxmlformats.org/officeDocument/2006/relationships/hyperlink" Target="https://projectcatalyst.io/funds/12/f12-cardano-open-developers/griffin-a-substrate-node-that-supports-plutus-by-txpipe" TargetMode="External"/><Relationship Id="rId120" Type="http://schemas.openxmlformats.org/officeDocument/2006/relationships/hyperlink" Target="https://projectcatalyst.io/funds/12/f12-cardano-open-developers/java-sdk-for-cardanobi-api" TargetMode="External"/><Relationship Id="rId28" Type="http://schemas.openxmlformats.org/officeDocument/2006/relationships/hyperlink" Target="https://projectcatalyst.io/funds/12/f12-cardano-open-developers/sidan-or-meshjs-cardano-service-layer-framework-for-dapps" TargetMode="External"/><Relationship Id="rId27" Type="http://schemas.openxmlformats.org/officeDocument/2006/relationships/hyperlink" Target="https://projectcatalyst.io/funds/12/f12-cardano-open-developers/deltadefi-open-source-libraries-for-high-frequency-trading" TargetMode="External"/><Relationship Id="rId125" Type="http://schemas.openxmlformats.org/officeDocument/2006/relationships/hyperlink" Target="https://projectcatalyst.io/funds/12/f12-cardano-open-developers/plug-n-play-marketing-api-for-cardano-developers" TargetMode="External"/><Relationship Id="rId29" Type="http://schemas.openxmlformats.org/officeDocument/2006/relationships/hyperlink" Target="https://projectcatalyst.io/funds/12/f12-cardano-open-developers/python-ide-pycharm-integrated-with-cardano-development-support" TargetMode="External"/><Relationship Id="rId124" Type="http://schemas.openxmlformats.org/officeDocument/2006/relationships/hyperlink" Target="https://projectcatalyst.io/funds/12/f12-cardano-open-developers/maintain-latest-aarch64-arm-compliant-static-binaries-for-cardano-spos-developers-and-users" TargetMode="External"/><Relationship Id="rId123" Type="http://schemas.openxmlformats.org/officeDocument/2006/relationships/hyperlink" Target="https://projectcatalyst.io/funds/12/f12-cardano-open-developers/dred-decentralized-api-e7496" TargetMode="External"/><Relationship Id="rId122" Type="http://schemas.openxmlformats.org/officeDocument/2006/relationships/hyperlink" Target="https://projectcatalyst.io/funds/12/f12-cardano-open-developers/koios-rust-client-library" TargetMode="External"/><Relationship Id="rId95" Type="http://schemas.openxmlformats.org/officeDocument/2006/relationships/hyperlink" Target="https://projectcatalyst.io/funds/12/f12-cardano-open-developers/scalus-multiplatform-tx-builder-same-code-for-frontandbackend" TargetMode="External"/><Relationship Id="rId94" Type="http://schemas.openxmlformats.org/officeDocument/2006/relationships/hyperlink" Target="https://projectcatalyst.io/funds/12/f12-cardano-open-developers/cardano-playground-code-compile-and-deploy-in-one-place" TargetMode="External"/><Relationship Id="rId97" Type="http://schemas.openxmlformats.org/officeDocument/2006/relationships/hyperlink" Target="https://projectcatalyst.io/funds/12/f12-cardano-open-developers/open-source-refi-protocol-and-usdm-with-plastic-credit" TargetMode="External"/><Relationship Id="rId96" Type="http://schemas.openxmlformats.org/officeDocument/2006/relationships/hyperlink" Target="https://projectcatalyst.io/funds/12/f12-cardano-open-developers/pocket-pool-one-click-solution-for-launching-a-stake-pool-on-ubuntu" TargetMode="External"/><Relationship Id="rId11" Type="http://schemas.openxmlformats.org/officeDocument/2006/relationships/hyperlink" Target="https://projectcatalyst.io/funds/12/f12-cardano-open-developers/optim-dao-stack-next-gen-dao-software-open-source-modular-plutus-v23-aiken" TargetMode="External"/><Relationship Id="rId99" Type="http://schemas.openxmlformats.org/officeDocument/2006/relationships/hyperlink" Target="https://projectcatalyst.io/funds/12/f12-cardano-open-developers/cardanocrops-cultivating-cardano-smart-contract-development-skills" TargetMode="External"/><Relationship Id="rId10" Type="http://schemas.openxmlformats.org/officeDocument/2006/relationships/hyperlink" Target="https://projectcatalyst.io/funds/12/f12-cardano-open-developers/mlabs-efficient-contract-upgrades-with-yielding-tx-pattern" TargetMode="External"/><Relationship Id="rId98" Type="http://schemas.openxmlformats.org/officeDocument/2006/relationships/hyperlink" Target="https://projectcatalyst.io/funds/12/f12-cardano-open-developers/paideia-building-blocks-for-complex-treasury-management" TargetMode="External"/><Relationship Id="rId13" Type="http://schemas.openxmlformats.org/officeDocument/2006/relationships/hyperlink" Target="https://projectcatalyst.io/funds/12/f12-cardano-open-developers/aiken-online-ide-to-develop-build-run-test-deploy-smart-contracts" TargetMode="External"/><Relationship Id="rId12" Type="http://schemas.openxmlformats.org/officeDocument/2006/relationships/hyperlink" Target="https://projectcatalyst.io/funds/12/f12-cardano-open-developers/blaze-tools-for-handling-and-managing-script-deployments" TargetMode="External"/><Relationship Id="rId91" Type="http://schemas.openxmlformats.org/officeDocument/2006/relationships/hyperlink" Target="https://projectcatalyst.io/funds/12/f12-cardano-open-developers/hydrogenuine-open-source-track-and-trace-platform-with-green-energy-use-case-on-cardano" TargetMode="External"/><Relationship Id="rId90" Type="http://schemas.openxmlformats.org/officeDocument/2006/relationships/hyperlink" Target="https://projectcatalyst.io/funds/12/f12-cardano-open-developers/elixir-implementation-of-ouroboros-networking" TargetMode="External"/><Relationship Id="rId93" Type="http://schemas.openxmlformats.org/officeDocument/2006/relationships/hyperlink" Target="https://projectcatalyst.io/funds/12/f12-cardano-open-developers/cardano-dev-assistant-an-ai-powered-vs-code-extension" TargetMode="External"/><Relationship Id="rId92" Type="http://schemas.openxmlformats.org/officeDocument/2006/relationships/hyperlink" Target="https://projectcatalyst.io/funds/12/f12-cardano-open-developers/dandelion-lite-decentralized-nodes-for-dummies-for-gc-gimbalabs-roundtable-and-devs" TargetMode="External"/><Relationship Id="rId118" Type="http://schemas.openxmlformats.org/officeDocument/2006/relationships/hyperlink" Target="https://projectcatalyst.io/funds/12/f12-cardano-open-developers/cardano-contract-explorer" TargetMode="External"/><Relationship Id="rId117" Type="http://schemas.openxmlformats.org/officeDocument/2006/relationships/hyperlink" Target="https://projectcatalyst.io/funds/12/f12-cardano-open-developers/grabbit-or-onchain-charity-registry" TargetMode="External"/><Relationship Id="rId116" Type="http://schemas.openxmlformats.org/officeDocument/2006/relationships/hyperlink" Target="https://projectcatalyst.io/funds/12/f12-cardano-open-developers/empowering-taiwan-cardano-educational-platform" TargetMode="External"/><Relationship Id="rId115" Type="http://schemas.openxmlformats.org/officeDocument/2006/relationships/hyperlink" Target="https://projectcatalyst.io/funds/12/f12-cardano-open-developers/cloudflare-workers-cardano-sdk" TargetMode="External"/><Relationship Id="rId119" Type="http://schemas.openxmlformats.org/officeDocument/2006/relationships/hyperlink" Target="https://projectcatalyst.io/funds/12/f12-cardano-open-developers/hyperledger-identus-feature-development" TargetMode="External"/><Relationship Id="rId15" Type="http://schemas.openxmlformats.org/officeDocument/2006/relationships/hyperlink" Target="https://projectcatalyst.io/funds/12/f12-cardano-open-developers/xsy-high-performance-on-chain-standard-library-for-plutarch-and-aiken" TargetMode="External"/><Relationship Id="rId110" Type="http://schemas.openxmlformats.org/officeDocument/2006/relationships/hyperlink" Target="https://projectcatalyst.io/funds/12/f12-cardano-open-developers/bind-friendly-c-library-for-ledger-hardware-wallet-cardano-app" TargetMode="External"/><Relationship Id="rId14" Type="http://schemas.openxmlformats.org/officeDocument/2006/relationships/hyperlink" Target="https://projectcatalyst.io/funds/12/f12-cardano-open-developers/boros-tx-submission-for-intense-workloads-by-txpipe" TargetMode="External"/><Relationship Id="rId17" Type="http://schemas.openxmlformats.org/officeDocument/2006/relationships/hyperlink" Target="https://projectcatalyst.io/funds/12/f12-cardano-open-developers/telchar-plutus-blacksmith-by-txpipe" TargetMode="External"/><Relationship Id="rId16" Type="http://schemas.openxmlformats.org/officeDocument/2006/relationships/hyperlink" Target="https://projectcatalyst.io/funds/12/f12-cardano-open-developers/amaru-p2p-networking-component-by-txpipe" TargetMode="External"/><Relationship Id="rId19" Type="http://schemas.openxmlformats.org/officeDocument/2006/relationships/hyperlink" Target="https://projectcatalyst.io/funds/12/f12-cardano-open-developers/gimbalabs-flagship-course-for-aiken" TargetMode="External"/><Relationship Id="rId114" Type="http://schemas.openxmlformats.org/officeDocument/2006/relationships/hyperlink" Target="https://projectcatalyst.io/funds/12/f12-cardano-open-developers/dappsoncardano-analytics-and-dapp-store-for-all-cardano-dapps" TargetMode="External"/><Relationship Id="rId18" Type="http://schemas.openxmlformats.org/officeDocument/2006/relationships/hyperlink" Target="https://projectcatalyst.io/funds/12/f12-cardano-open-developers/open-source-for-hydra-wallet-integrated-into-telegram" TargetMode="External"/><Relationship Id="rId113" Type="http://schemas.openxmlformats.org/officeDocument/2006/relationships/hyperlink" Target="https://projectcatalyst.io/funds/12/f12-cardano-open-developers/cardano-multipurpose-hub-dependency-for-mobile-web-desktop-and-embedded-devices" TargetMode="External"/><Relationship Id="rId112" Type="http://schemas.openxmlformats.org/officeDocument/2006/relationships/hyperlink" Target="https://projectcatalyst.io/funds/12/f12-cardano-open-developers/modular-depin-sdk-unlocking-new-revenue-streams-for-spos" TargetMode="External"/><Relationship Id="rId111" Type="http://schemas.openxmlformats.org/officeDocument/2006/relationships/hyperlink" Target="https://projectcatalyst.io/funds/12/f12-cardano-open-developers/cardano-ecommerce-application" TargetMode="External"/><Relationship Id="rId84" Type="http://schemas.openxmlformats.org/officeDocument/2006/relationships/hyperlink" Target="https://projectcatalyst.io/funds/12/f12-cardano-open-developers/cardano-smart-contract-auditing-tool-that-saves-millions-of-dollars-from-being-stolen" TargetMode="External"/><Relationship Id="rId83" Type="http://schemas.openxmlformats.org/officeDocument/2006/relationships/hyperlink" Target="https://projectcatalyst.io/funds/12/f12-cardano-open-developers/open-source-for-wallet-on-telegram-integrated-sanchonet-gov-tool" TargetMode="External"/><Relationship Id="rId86" Type="http://schemas.openxmlformats.org/officeDocument/2006/relationships/hyperlink" Target="https://projectcatalyst.io/funds/12/f12-cardano-open-developers/scalus-plutus-v3-support" TargetMode="External"/><Relationship Id="rId85" Type="http://schemas.openxmlformats.org/officeDocument/2006/relationships/hyperlink" Target="https://projectcatalyst.io/funds/12/f12-cardano-open-developers/incorporating-plonk-into-ak-381-zero-knowledge-library" TargetMode="External"/><Relationship Id="rId88" Type="http://schemas.openxmlformats.org/officeDocument/2006/relationships/hyperlink" Target="https://projectcatalyst.io/funds/12/f12-cardano-open-developers/yepple-beginner-friendly-nft-metadata-and-image-creation" TargetMode="External"/><Relationship Id="rId150" Type="http://schemas.openxmlformats.org/officeDocument/2006/relationships/hyperlink" Target="https://projectcatalyst.io/funds/12/f12-cardano-open-developers/golang-sdk-for-cardanobi-api" TargetMode="External"/><Relationship Id="rId87" Type="http://schemas.openxmlformats.org/officeDocument/2006/relationships/hyperlink" Target="https://projectcatalyst.io/funds/12/f12-cardano-open-developers/build-a-customised-llm-for-aiken-smart-contract-code-analysis-and-release-on-hugging-face" TargetMode="External"/><Relationship Id="rId89" Type="http://schemas.openxmlformats.org/officeDocument/2006/relationships/hyperlink" Target="https://projectcatalyst.io/funds/12/f12-cardano-open-developers/misra-compliant-c-sdk-for-blockfrost-api" TargetMode="External"/><Relationship Id="rId80" Type="http://schemas.openxmlformats.org/officeDocument/2006/relationships/hyperlink" Target="https://projectcatalyst.io/funds/12/f12-cardano-open-developers/cardano-cross-chain-interoperability-protocol-integration" TargetMode="External"/><Relationship Id="rId82" Type="http://schemas.openxmlformats.org/officeDocument/2006/relationships/hyperlink" Target="https://projectcatalyst.io/funds/12/f12-cardano-open-developers/link-nft-with-any-purchase" TargetMode="External"/><Relationship Id="rId81" Type="http://schemas.openxmlformats.org/officeDocument/2006/relationships/hyperlink" Target="https://projectcatalyst.io/funds/12/f12-cardano-open-developers/vista-ibc-codebase-supporting-cardano-cosmos-interoperability" TargetMode="External"/><Relationship Id="rId1" Type="http://schemas.openxmlformats.org/officeDocument/2006/relationships/hyperlink" Target="https://projectcatalyst.io/funds/12/f12-cardano-open-developers/anastasia-labs-smart-contract-formal-verification-framework" TargetMode="External"/><Relationship Id="rId2" Type="http://schemas.openxmlformats.org/officeDocument/2006/relationships/hyperlink" Target="https://projectcatalyst.io/funds/12/f12-cardano-open-developers/minswap-sdk-for-stableswap-amm-v2-lbe-v2" TargetMode="External"/><Relationship Id="rId3" Type="http://schemas.openxmlformats.org/officeDocument/2006/relationships/hyperlink" Target="https://projectcatalyst.io/funds/12/f12-cardano-open-developers/anastasia-labs-zk-accelerate-a-user-friendly-smart-contract-library-for-zk-contracts" TargetMode="External"/><Relationship Id="rId149" Type="http://schemas.openxmlformats.org/officeDocument/2006/relationships/hyperlink" Target="https://projectcatalyst.io/funds/12/f12-cardano-open-developers/orionpay-url-encoded-payments-layer-sdk-for-b2c-and-d2c-usecases-on-cardano" TargetMode="External"/><Relationship Id="rId4" Type="http://schemas.openxmlformats.org/officeDocument/2006/relationships/hyperlink" Target="https://projectcatalyst.io/funds/12/f12-cardano-open-developers/blaze-maintenance-security-improvements-testing-and-assurances-for-the-blaze-sdk" TargetMode="External"/><Relationship Id="rId148" Type="http://schemas.openxmlformats.org/officeDocument/2006/relationships/hyperlink" Target="https://projectcatalyst.io/funds/12/f12-cardano-open-developers/cap-cardano-analytics-platform" TargetMode="External"/><Relationship Id="rId9" Type="http://schemas.openxmlformats.org/officeDocument/2006/relationships/hyperlink" Target="https://projectcatalyst.io/funds/12/f12-cardano-open-developers/zero-knowledge-zksnark-voting-protocol-on-cardano-for-dao-governance-open-source" TargetMode="External"/><Relationship Id="rId143" Type="http://schemas.openxmlformats.org/officeDocument/2006/relationships/hyperlink" Target="https://projectcatalyst.io/funds/12/f12-cardano-open-developers/the-smart-bounty-api-for-fair-reward-distribution-among-developers" TargetMode="External"/><Relationship Id="rId142" Type="http://schemas.openxmlformats.org/officeDocument/2006/relationships/hyperlink" Target="https://projectcatalyst.io/funds/12/f12-cardano-open-developers/django-extensions-for-cardano" TargetMode="External"/><Relationship Id="rId141" Type="http://schemas.openxmlformats.org/officeDocument/2006/relationships/hyperlink" Target="https://projectcatalyst.io/funds/12/f12-cardano-open-developers/cquisitor-transaction-investigation-tool" TargetMode="External"/><Relationship Id="rId140" Type="http://schemas.openxmlformats.org/officeDocument/2006/relationships/hyperlink" Target="https://projectcatalyst.io/funds/12/f12-cardano-open-developers/nft-guild-multi-marketplace-nft-listings-a-new-open-standard-for-cardano-c6eaa" TargetMode="External"/><Relationship Id="rId5" Type="http://schemas.openxmlformats.org/officeDocument/2006/relationships/hyperlink" Target="https://projectcatalyst.io/funds/12/f12-cardano-open-developers/blaze-fully-featured-ledger-emulator-transaction-builder-for-the-chang-hard-fork-and-plutusv3" TargetMode="External"/><Relationship Id="rId147" Type="http://schemas.openxmlformats.org/officeDocument/2006/relationships/hyperlink" Target="https://projectcatalyst.io/funds/12/f12-cardano-open-developers/decentralized-wallet-react-component-by-mandala" TargetMode="External"/><Relationship Id="rId6" Type="http://schemas.openxmlformats.org/officeDocument/2006/relationships/hyperlink" Target="https://projectcatalyst.io/funds/12/f12-cardano-open-developers/zkfold-uplc-converter" TargetMode="External"/><Relationship Id="rId146" Type="http://schemas.openxmlformats.org/officeDocument/2006/relationships/hyperlink" Target="https://projectcatalyst.io/funds/12/f12-cardano-open-developers/cardano-cli-gui" TargetMode="External"/><Relationship Id="rId7" Type="http://schemas.openxmlformats.org/officeDocument/2006/relationships/hyperlink" Target="https://projectcatalyst.io/funds/12/f12-cardano-open-developers/hlabs-cip-113-finalize-the-standard-for-assets-with-programmability-over-transfers" TargetMode="External"/><Relationship Id="rId145" Type="http://schemas.openxmlformats.org/officeDocument/2006/relationships/hyperlink" Target="https://projectcatalyst.io/funds/12/f12-cardano-open-developers/ai-powered-cardano-documentation-portal" TargetMode="External"/><Relationship Id="rId8" Type="http://schemas.openxmlformats.org/officeDocument/2006/relationships/hyperlink" Target="https://projectcatalyst.io/funds/12/f12-cardano-open-developers/staking-basket-bot-open-source" TargetMode="External"/><Relationship Id="rId144" Type="http://schemas.openxmlformats.org/officeDocument/2006/relationships/hyperlink" Target="https://projectcatalyst.io/funds/12/f12-cardano-open-developers/cardano-on-the-go-navigate-blockchain-anywhere" TargetMode="External"/><Relationship Id="rId73" Type="http://schemas.openxmlformats.org/officeDocument/2006/relationships/hyperlink" Target="https://projectcatalyst.io/funds/12/f12-cardano-open-developers/personal-cardano-empowering-local-blockchain-development" TargetMode="External"/><Relationship Id="rId72" Type="http://schemas.openxmlformats.org/officeDocument/2006/relationships/hyperlink" Target="https://projectcatalyst.io/funds/12/f12-cardano-open-developers/devx-wallet-the-cardano-developer-wallet" TargetMode="External"/><Relationship Id="rId75" Type="http://schemas.openxmlformats.org/officeDocument/2006/relationships/hyperlink" Target="https://projectcatalyst.io/funds/12/f12-cardano-open-developers/cardano-ui-component-library-by-lido-nation" TargetMode="External"/><Relationship Id="rId74" Type="http://schemas.openxmlformats.org/officeDocument/2006/relationships/hyperlink" Target="https://projectcatalyst.io/funds/12/f12-cardano-open-developers/djed-shu-stablecoin-implementation" TargetMode="External"/><Relationship Id="rId77" Type="http://schemas.openxmlformats.org/officeDocument/2006/relationships/hyperlink" Target="https://projectcatalyst.io/funds/12/f12-cardano-open-developers/ouroboros-stress-test-and-early-warning-system" TargetMode="External"/><Relationship Id="rId76" Type="http://schemas.openxmlformats.org/officeDocument/2006/relationships/hyperlink" Target="https://projectcatalyst.io/funds/12/f12-cardano-open-developers/marlowe-starter-kit-ready-to-use-components-next-and-ts-sdk" TargetMode="External"/><Relationship Id="rId79" Type="http://schemas.openxmlformats.org/officeDocument/2006/relationships/hyperlink" Target="https://projectcatalyst.io/funds/12/f12-cardano-open-developers/blaze-plutus-data-serialisation" TargetMode="External"/><Relationship Id="rId78" Type="http://schemas.openxmlformats.org/officeDocument/2006/relationships/hyperlink" Target="https://projectcatalyst.io/funds/12/f12-cardano-open-developers/account-abstraction-replacing-seed-phrases-with-user-friendly-mechanism-for-non-custodial-wallets-on-cardano" TargetMode="External"/><Relationship Id="rId71" Type="http://schemas.openxmlformats.org/officeDocument/2006/relationships/hyperlink" Target="https://projectcatalyst.io/funds/12/f12-cardano-open-developers/open-source-one-click-wallet-library-no-extensions-needed" TargetMode="External"/><Relationship Id="rId70" Type="http://schemas.openxmlformats.org/officeDocument/2006/relationships/hyperlink" Target="https://projectcatalyst.io/funds/12/f12-cardano-open-developers/cardano-explorer-upgrade-advanced-analytics-and-visualization" TargetMode="External"/><Relationship Id="rId139" Type="http://schemas.openxmlformats.org/officeDocument/2006/relationships/hyperlink" Target="https://projectcatalyst.io/funds/12/f12-cardano-open-developers/veralidity-adobe-commerce-and-magento-2-open-source-cardano-dbsync-integration-seamless-rest-and-graphql-apis" TargetMode="External"/><Relationship Id="rId138" Type="http://schemas.openxmlformats.org/officeDocument/2006/relationships/hyperlink" Target="https://projectcatalyst.io/funds/12/f12-cardano-open-developers/cardano-api-gateway-democratizing-access-to-cardano-services" TargetMode="External"/><Relationship Id="rId137" Type="http://schemas.openxmlformats.org/officeDocument/2006/relationships/hyperlink" Target="https://projectcatalyst.io/funds/12/f12-cardano-open-developers/cardano-ai-suite-real-time-insights-dev-aid-and-misinfo-watch" TargetMode="External"/><Relationship Id="rId132" Type="http://schemas.openxmlformats.org/officeDocument/2006/relationships/hyperlink" Target="https://projectcatalyst.io/funds/12/f12-cardano-open-developers/45b-mesh-as-a-cardano-data-abstraction-layer" TargetMode="External"/><Relationship Id="rId131" Type="http://schemas.openxmlformats.org/officeDocument/2006/relationships/hyperlink" Target="https://projectcatalyst.io/funds/12/f12-cardano-open-developers/cardano-sdk-for-elixir-language-open-source" TargetMode="External"/><Relationship Id="rId130" Type="http://schemas.openxmlformats.org/officeDocument/2006/relationships/hyperlink" Target="https://projectcatalyst.io/funds/12/f12-cardano-open-developers/a-real-time-cardano-specific-desk-watch-open-source-with-diy-assembly-instructions-and-3d-printed-case-ideal-for-node-operators-spos-dreps-for-monitoring-key-metrics-seamlessly" TargetMode="External"/><Relationship Id="rId136" Type="http://schemas.openxmlformats.org/officeDocument/2006/relationships/hyperlink" Target="https://projectcatalyst.io/funds/12/f12-cardano-open-developers/yepple-complete-nft-sale-platform-free-easy-and-safe" TargetMode="External"/><Relationship Id="rId135" Type="http://schemas.openxmlformats.org/officeDocument/2006/relationships/hyperlink" Target="https://projectcatalyst.io/funds/12/f12-cardano-open-developers/library-for-anonymizing-the-source-of-transactions-for-privacy-focused-use-cases" TargetMode="External"/><Relationship Id="rId134" Type="http://schemas.openxmlformats.org/officeDocument/2006/relationships/hyperlink" Target="https://projectcatalyst.io/funds/12/f12-cardano-open-developers/blockfrost-c-sdk" TargetMode="External"/><Relationship Id="rId133" Type="http://schemas.openxmlformats.org/officeDocument/2006/relationships/hyperlink" Target="https://projectcatalyst.io/funds/12/f12-cardano-open-developers/scaffold-cardano-accelerating-cardano-dapp-development-robust-development-framework-inspired-by-the-success-of-scaffold-eth" TargetMode="External"/><Relationship Id="rId62" Type="http://schemas.openxmlformats.org/officeDocument/2006/relationships/hyperlink" Target="https://projectcatalyst.io/funds/12/f12-cardano-open-developers/add-more-and-easier-levels-to-cardano-capture-the-flag-ctf" TargetMode="External"/><Relationship Id="rId61" Type="http://schemas.openxmlformats.org/officeDocument/2006/relationships/hyperlink" Target="https://projectcatalyst.io/funds/12/f12-cardano-open-developers/de-uplc-visual-studio-code-extension-for-debugging-and-visualizing-plutus-bytecode" TargetMode="External"/><Relationship Id="rId64" Type="http://schemas.openxmlformats.org/officeDocument/2006/relationships/hyperlink" Target="https://projectcatalyst.io/funds/12/f12-cardano-open-developers/cardano-laboratory-a-development-and-testing-environment-for-cardano" TargetMode="External"/><Relationship Id="rId63" Type="http://schemas.openxmlformats.org/officeDocument/2006/relationships/hyperlink" Target="https://projectcatalyst.io/funds/12/f12-cardano-open-developers/reinventing-voting-with-digital-identity-trust-and-anonymity" TargetMode="External"/><Relationship Id="rId66" Type="http://schemas.openxmlformats.org/officeDocument/2006/relationships/hyperlink" Target="https://projectcatalyst.io/funds/12/f12-cardano-open-developers/integrating-ai-and-blockchain-developing-ai-standards-for-cardano" TargetMode="External"/><Relationship Id="rId172" Type="http://schemas.openxmlformats.org/officeDocument/2006/relationships/hyperlink" Target="https://projectcatalyst.io/funds/12/f12-cardano-open-developers/tangocrypto-open-source-minting-platform-for-nfts-with-payment-gateway-and-wallet-integration" TargetMode="External"/><Relationship Id="rId65" Type="http://schemas.openxmlformats.org/officeDocument/2006/relationships/hyperlink" Target="https://projectcatalyst.io/funds/12/f12-cardano-open-developers/redesign-of-catalysts-proposal-review-system-and-methodology-by-trustlevel-photrek-and-lidonation" TargetMode="External"/><Relationship Id="rId171" Type="http://schemas.openxmlformats.org/officeDocument/2006/relationships/hyperlink" Target="https://projectcatalyst.io/funds/12/f12-cardano-open-developers/demu-protocol-updating-musics-global-financial-system-5c7ac" TargetMode="External"/><Relationship Id="rId68" Type="http://schemas.openxmlformats.org/officeDocument/2006/relationships/hyperlink" Target="https://projectcatalyst.io/funds/12/f12-cardano-open-developers/anvil-open-source-universal-wallet-connector-crosschain" TargetMode="External"/><Relationship Id="rId170" Type="http://schemas.openxmlformats.org/officeDocument/2006/relationships/hyperlink" Target="https://projectcatalyst.io/funds/12/f12-cardano-open-developers/stealthwallet-air-gapped-self-custody-wallet" TargetMode="External"/><Relationship Id="rId67" Type="http://schemas.openxmlformats.org/officeDocument/2006/relationships/hyperlink" Target="https://projectcatalyst.io/funds/12/f12-cardano-open-developers/stablepay-crypto-payment-widget-to-allow-decentralized-stablecoins-to-be-used-for-payments-in-merchant-websites" TargetMode="External"/><Relationship Id="rId60" Type="http://schemas.openxmlformats.org/officeDocument/2006/relationships/hyperlink" Target="https://projectcatalyst.io/funds/12/f12-cardano-open-developers/cardano-native-token-dex-price-indexer-in-kotlin" TargetMode="External"/><Relationship Id="rId165" Type="http://schemas.openxmlformats.org/officeDocument/2006/relationships/hyperlink" Target="https://projectcatalyst.io/funds/12/f12-cardano-open-developers/auctions-nft-smart-contract-with-revenue-sharing-mechanism-for-whole-cardano-nft-space-to-use" TargetMode="External"/><Relationship Id="rId69" Type="http://schemas.openxmlformats.org/officeDocument/2006/relationships/hyperlink" Target="https://projectcatalyst.io/funds/12/f12-cardano-open-developers/gasless-tx-library-empowering-cardano-dapps-and-daos-to-sponsor-gas-fees-to-increase-user-base-and-adoption-open-source" TargetMode="External"/><Relationship Id="rId164" Type="http://schemas.openxmlformats.org/officeDocument/2006/relationships/hyperlink" Target="https://projectcatalyst.io/funds/12/f12-cardano-open-developers/arc-chain-reaction-unleashing-africas-potential-through-cardano" TargetMode="External"/><Relationship Id="rId163" Type="http://schemas.openxmlformats.org/officeDocument/2006/relationships/hyperlink" Target="https://projectcatalyst.io/funds/12/f12-cardano-open-developers/nft-guild-dynamic-royalties-and-burning-tools-for-creators" TargetMode="External"/><Relationship Id="rId162" Type="http://schemas.openxmlformats.org/officeDocument/2006/relationships/hyperlink" Target="https://projectcatalyst.io/funds/12/f12-cardano-open-developers/ai-nft-code-generator-no-code" TargetMode="External"/><Relationship Id="rId169" Type="http://schemas.openxmlformats.org/officeDocument/2006/relationships/hyperlink" Target="https://projectcatalyst.io/funds/12/f12-cardano-open-developers/js-framework-for-cardano-developers-to-integrate-oauthsocial-logins" TargetMode="External"/><Relationship Id="rId168" Type="http://schemas.openxmlformats.org/officeDocument/2006/relationships/hyperlink" Target="https://projectcatalyst.io/funds/12/f12-cardano-open-developers/kardano-kotlin-multiplatform-cardano-client" TargetMode="External"/><Relationship Id="rId167" Type="http://schemas.openxmlformats.org/officeDocument/2006/relationships/hyperlink" Target="https://projectcatalyst.io/funds/12/f12-cardano-open-developers/django-authentication-backend-as-proposed-in-cip-0093-to-enable-login-with-cardano-for-the-most-popular-framework-in-the-python-world-the-most-popular-programming-language-according-to-tiobe-i-2e994" TargetMode="External"/><Relationship Id="rId166" Type="http://schemas.openxmlformats.org/officeDocument/2006/relationships/hyperlink" Target="https://projectcatalyst.io/funds/12/f12-cardano-open-developers/dred-cpoker-integration-69fb8" TargetMode="External"/><Relationship Id="rId51" Type="http://schemas.openxmlformats.org/officeDocument/2006/relationships/hyperlink" Target="https://projectcatalyst.io/funds/12/f12-cardano-open-developers/cardano-game-development-sdk-for-unity" TargetMode="External"/><Relationship Id="rId50" Type="http://schemas.openxmlformats.org/officeDocument/2006/relationships/hyperlink" Target="https://projectcatalyst.io/funds/12/f12-cardano-open-developers/opshin-audit" TargetMode="External"/><Relationship Id="rId53" Type="http://schemas.openxmlformats.org/officeDocument/2006/relationships/hyperlink" Target="https://projectcatalyst.io/funds/12/f12-cardano-open-developers/proposal-for-the-development-of-community-health-management-softwarechms" TargetMode="External"/><Relationship Id="rId52" Type="http://schemas.openxmlformats.org/officeDocument/2006/relationships/hyperlink" Target="https://projectcatalyst.io/funds/12/f12-cardano-open-developers/ai-assistant-for-governance-empowering-team-based-dreps" TargetMode="External"/><Relationship Id="rId55" Type="http://schemas.openxmlformats.org/officeDocument/2006/relationships/hyperlink" Target="https://projectcatalyst.io/funds/12/f12-cardano-open-developers/automation-testing-framework-for-smart-contract-with-courses-and-hackathons" TargetMode="External"/><Relationship Id="rId161" Type="http://schemas.openxmlformats.org/officeDocument/2006/relationships/hyperlink" Target="https://projectcatalyst.io/funds/12/f12-cardano-open-developers/kurat-tech-redefining-entertainment-in-ethiopia-with-cardano" TargetMode="External"/><Relationship Id="rId54" Type="http://schemas.openxmlformats.org/officeDocument/2006/relationships/hyperlink" Target="https://projectcatalyst.io/funds/12/f12-cardano-open-developers/marlowe-pbl-2025" TargetMode="External"/><Relationship Id="rId160" Type="http://schemas.openxmlformats.org/officeDocument/2006/relationships/hyperlink" Target="https://projectcatalyst.io/funds/12/f12-cardano-open-developers/balance-stake-flow-charts-open-source" TargetMode="External"/><Relationship Id="rId57" Type="http://schemas.openxmlformats.org/officeDocument/2006/relationships/hyperlink" Target="https://projectcatalyst.io/funds/12/f12-cardano-open-developers/decentralised-batcher-framework-with-dao-governance" TargetMode="External"/><Relationship Id="rId56" Type="http://schemas.openxmlformats.org/officeDocument/2006/relationships/hyperlink" Target="https://projectcatalyst.io/funds/12/f12-cardano-open-developers/sky-protocol-data-availability-for-cardano-layer-2-solutions" TargetMode="External"/><Relationship Id="rId159" Type="http://schemas.openxmlformats.org/officeDocument/2006/relationships/hyperlink" Target="https://projectcatalyst.io/funds/12/f12-cardano-open-developers/gamechanger-inception-ide" TargetMode="External"/><Relationship Id="rId59" Type="http://schemas.openxmlformats.org/officeDocument/2006/relationships/hyperlink" Target="https://projectcatalyst.io/funds/12/f12-cardano-open-developers/cardano-codec-add-support-for-chang-hf" TargetMode="External"/><Relationship Id="rId154" Type="http://schemas.openxmlformats.org/officeDocument/2006/relationships/hyperlink" Target="https://projectcatalyst.io/funds/12/f12-cardano-open-developers/bind-friendly-c-library-for-uplc-untyped-plutus-core-code-execution" TargetMode="External"/><Relationship Id="rId58" Type="http://schemas.openxmlformats.org/officeDocument/2006/relationships/hyperlink" Target="https://projectcatalyst.io/funds/12/f12-cardano-open-developers/cardano-gpt-plutustutor-a-personalised-ai-assistant-for-learning-plutus" TargetMode="External"/><Relationship Id="rId153" Type="http://schemas.openxmlformats.org/officeDocument/2006/relationships/hyperlink" Target="https://projectcatalyst.io/funds/12/f12-cardano-open-developers/net-sdk-for-cardanobi-api" TargetMode="External"/><Relationship Id="rId152" Type="http://schemas.openxmlformats.org/officeDocument/2006/relationships/hyperlink" Target="https://projectcatalyst.io/funds/12/f12-cardano-open-developers/sdk-for-interaction-with-jamonbreads-nft-api" TargetMode="External"/><Relationship Id="rId151" Type="http://schemas.openxmlformats.org/officeDocument/2006/relationships/hyperlink" Target="https://projectcatalyst.io/funds/12/f12-cardano-open-developers/open-source-solution-for-porting-in-communities-from-other-chains-like-algorand-solana-ethereum-polygon-etc" TargetMode="External"/><Relationship Id="rId158" Type="http://schemas.openxmlformats.org/officeDocument/2006/relationships/hyperlink" Target="https://projectcatalyst.io/funds/12/f12-cardano-open-developers/cardano-developer-grants-initiative-empowering-innovation-and-growth" TargetMode="External"/><Relationship Id="rId157" Type="http://schemas.openxmlformats.org/officeDocument/2006/relationships/hyperlink" Target="https://projectcatalyst.io/funds/12/f12-cardano-open-developers/reference-open-source-dapp-implemented-using-multiple-popular-onchain-and-offchain-frameworks-from-plutustx-and-atlas-to-aiken-and-lucid" TargetMode="External"/><Relationship Id="rId156" Type="http://schemas.openxmlformats.org/officeDocument/2006/relationships/hyperlink" Target="https://projectcatalyst.io/funds/12/f12-cardano-open-developers/cardano-wallet-flutter-sdk-963e0" TargetMode="External"/><Relationship Id="rId155" Type="http://schemas.openxmlformats.org/officeDocument/2006/relationships/hyperlink" Target="https://projectcatalyst.io/funds/12/f12-cardano-open-developers/yepple-free-and-fast-nft-metadata-updates-for-modern-project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projectcatalyst.io/funds/12/f12-cardano-open-ecosystem/catalyst-mentors-accelerator-empowering-teams-to-success" TargetMode="External"/><Relationship Id="rId194" Type="http://schemas.openxmlformats.org/officeDocument/2006/relationships/hyperlink" Target="https://projectcatalyst.io/funds/12/f12-cardano-open-ecosystem/empowering-ghana-community-events-and-cardano-ambassadors-unite-for-progress" TargetMode="External"/><Relationship Id="rId193" Type="http://schemas.openxmlformats.org/officeDocument/2006/relationships/hyperlink" Target="https://projectcatalyst.io/funds/12/f12-cardano-open-ecosystem/turkish-cardano-initiation" TargetMode="External"/><Relationship Id="rId192" Type="http://schemas.openxmlformats.org/officeDocument/2006/relationships/hyperlink" Target="https://projectcatalyst.io/funds/12/f12-cardano-open-ecosystem/5pc-why-cardano-cardano-education-video-on-youtube-for-the-vietnamese-community" TargetMode="External"/><Relationship Id="rId191" Type="http://schemas.openxmlformats.org/officeDocument/2006/relationships/hyperlink" Target="https://projectcatalyst.io/funds/12/f12-cardano-open-ecosystem/150-millions-french-speaking-young-african-with-cardano" TargetMode="External"/><Relationship Id="rId187" Type="http://schemas.openxmlformats.org/officeDocument/2006/relationships/hyperlink" Target="https://projectcatalyst.io/funds/12/f12-cardano-open-ecosystem/cardano-developer-community-indonesia-workshop-2024-2025" TargetMode="External"/><Relationship Id="rId186" Type="http://schemas.openxmlformats.org/officeDocument/2006/relationships/hyperlink" Target="https://projectcatalyst.io/funds/12/f12-cardano-open-ecosystem/cardano-pulse-research-platform-for-the-cardano-ecosystem" TargetMode="External"/><Relationship Id="rId185" Type="http://schemas.openxmlformats.org/officeDocument/2006/relationships/hyperlink" Target="https://projectcatalyst.io/funds/12/f12-cardano-open-ecosystem/konma-xperience-a-community-driven-blockchain-hub-for-food-art-and-lifestyle-innovation-c478b" TargetMode="External"/><Relationship Id="rId184" Type="http://schemas.openxmlformats.org/officeDocument/2006/relationships/hyperlink" Target="https://projectcatalyst.io/funds/12/f12-cardano-open-ecosystem/100-page-ultimate-library-of-cardano-tools-adastackio" TargetMode="External"/><Relationship Id="rId189" Type="http://schemas.openxmlformats.org/officeDocument/2006/relationships/hyperlink" Target="https://projectcatalyst.io/funds/12/f12-cardano-open-ecosystem/redefining-cardano-access-and-innovation-for-global-developer-educator-and-researcher" TargetMode="External"/><Relationship Id="rId188" Type="http://schemas.openxmlformats.org/officeDocument/2006/relationships/hyperlink" Target="https://projectcatalyst.io/funds/12/f12-cardano-open-ecosystem/showcasing-cardano-nfts-and-artists-at-nftdxb-in-uae-highlighting-cardano-nfts-to-the-arab-region" TargetMode="External"/><Relationship Id="rId183" Type="http://schemas.openxmlformats.org/officeDocument/2006/relationships/hyperlink" Target="https://projectcatalyst.io/funds/12/f12-cardano-open-ecosystem/fimi-cardano-talk-for-vietnamese-phase-2-b2c1d" TargetMode="External"/><Relationship Id="rId182" Type="http://schemas.openxmlformats.org/officeDocument/2006/relationships/hyperlink" Target="https://projectcatalyst.io/funds/12/f12-cardano-open-ecosystem/united-caricatures" TargetMode="External"/><Relationship Id="rId181" Type="http://schemas.openxmlformats.org/officeDocument/2006/relationships/hyperlink" Target="https://projectcatalyst.io/funds/12/f12-cardano-open-ecosystem/media-podcast-on-cardano" TargetMode="External"/><Relationship Id="rId180" Type="http://schemas.openxmlformats.org/officeDocument/2006/relationships/hyperlink" Target="https://projectcatalyst.io/funds/12/f12-cardano-open-ecosystem/exploring-new-horizons-high-school-summer-camp-for-innovation-and-growth" TargetMode="External"/><Relationship Id="rId176" Type="http://schemas.openxmlformats.org/officeDocument/2006/relationships/hyperlink" Target="https://projectcatalyst.io/funds/12/f12-cardano-open-ecosystem/catalyst-africa-townhalls-continued-journey-and-operations" TargetMode="External"/><Relationship Id="rId297" Type="http://schemas.openxmlformats.org/officeDocument/2006/relationships/hyperlink" Target="https://projectcatalyst.io/funds/12/f12-cardano-open-ecosystem/academic-program-for-students-and-entrepreneurs-on-the-cardano-platform-in-venezuela" TargetMode="External"/><Relationship Id="rId175" Type="http://schemas.openxmlformats.org/officeDocument/2006/relationships/hyperlink" Target="https://projectcatalyst.io/funds/12/f12-cardano-open-ecosystem/cardanowalletsio-v2-upgrade" TargetMode="External"/><Relationship Id="rId296" Type="http://schemas.openxmlformats.org/officeDocument/2006/relationships/hyperlink" Target="https://projectcatalyst.io/funds/12/f12-cardano-open-ecosystem/expanding-the-cardano-community" TargetMode="External"/><Relationship Id="rId174" Type="http://schemas.openxmlformats.org/officeDocument/2006/relationships/hyperlink" Target="https://projectcatalyst.io/funds/12/f12-cardano-open-ecosystem/onboarding-africas-largest-crowdfunding-platform-backabuddy-to-cardano-with-an-innovative-learn2earn-initiative-building-on-the-success-of-1-million-crowdfunding-users" TargetMode="External"/><Relationship Id="rId295" Type="http://schemas.openxmlformats.org/officeDocument/2006/relationships/hyperlink" Target="https://projectcatalyst.io/funds/12/f12-cardano-open-ecosystem/cardano-johannesburg-resources-centre-and-events" TargetMode="External"/><Relationship Id="rId173" Type="http://schemas.openxmlformats.org/officeDocument/2006/relationships/hyperlink" Target="https://projectcatalyst.io/funds/12/f12-cardano-open-ecosystem/interchain-developer-bridge-polkadot-to-cardano-partner-chains" TargetMode="External"/><Relationship Id="rId294" Type="http://schemas.openxmlformats.org/officeDocument/2006/relationships/hyperlink" Target="https://projectcatalyst.io/funds/12/f12-cardano-open-ecosystem/cardano-center-moldova" TargetMode="External"/><Relationship Id="rId179" Type="http://schemas.openxmlformats.org/officeDocument/2006/relationships/hyperlink" Target="https://projectcatalyst.io/funds/12/f12-cardano-open-ecosystem/pr-workshop-for-cardano-projects-by-professional-pr-agency-yellow-house-gmbh" TargetMode="External"/><Relationship Id="rId178" Type="http://schemas.openxmlformats.org/officeDocument/2006/relationships/hyperlink" Target="https://projectcatalyst.io/funds/12/f12-cardano-open-ecosystem/expertsway-elevate-blockchain-learning-community-engagement-and-university-collaboration" TargetMode="External"/><Relationship Id="rId299" Type="http://schemas.openxmlformats.org/officeDocument/2006/relationships/hyperlink" Target="https://projectcatalyst.io/funds/12/f12-cardano-open-ecosystem/cardano-connects-cardano-meet-ups-in-the-heart-of-the-caribbean-and-central-america" TargetMode="External"/><Relationship Id="rId177" Type="http://schemas.openxmlformats.org/officeDocument/2006/relationships/hyperlink" Target="https://projectcatalyst.io/funds/12/f12-cardano-open-ecosystem/cardano-blockchain-education-program-for-top-ethiopian-universities" TargetMode="External"/><Relationship Id="rId298" Type="http://schemas.openxmlformats.org/officeDocument/2006/relationships/hyperlink" Target="https://projectcatalyst.io/funds/12/f12-cardano-open-ecosystem/building-the-cardano-kenya-community" TargetMode="External"/><Relationship Id="rId198" Type="http://schemas.openxmlformats.org/officeDocument/2006/relationships/hyperlink" Target="https://projectcatalyst.io/funds/12/f12-cardano-open-ecosystem/cardano-hub-surabaya-part-ii-content-creators-and-industrial-partnership" TargetMode="External"/><Relationship Id="rId197" Type="http://schemas.openxmlformats.org/officeDocument/2006/relationships/hyperlink" Target="https://projectcatalyst.io/funds/12/f12-cardano-open-ecosystem/cardano-hub-in-kenya" TargetMode="External"/><Relationship Id="rId196" Type="http://schemas.openxmlformats.org/officeDocument/2006/relationships/hyperlink" Target="https://projectcatalyst.io/funds/12/f12-cardano-open-ecosystem/zero-knowledge-proofs-on-cardano-a-community-centric-driven-and-sensitization-approach" TargetMode="External"/><Relationship Id="rId195" Type="http://schemas.openxmlformats.org/officeDocument/2006/relationships/hyperlink" Target="https://projectcatalyst.io/funds/12/f12-cardano-open-ecosystem/cardano-ghana-developer-and-tech-hubs-onboarding" TargetMode="External"/><Relationship Id="rId199" Type="http://schemas.openxmlformats.org/officeDocument/2006/relationships/hyperlink" Target="https://projectcatalyst.io/funds/12/f12-cardano-open-ecosystem/cardano-parties-leveraging-most-famous-argentinian-event-producer-to-onboard-new-users" TargetMode="External"/><Relationship Id="rId150" Type="http://schemas.openxmlformats.org/officeDocument/2006/relationships/hyperlink" Target="https://projectcatalyst.io/funds/12/f12-cardano-open-ecosystem/argentina-a-40-nation" TargetMode="External"/><Relationship Id="rId271" Type="http://schemas.openxmlformats.org/officeDocument/2006/relationships/hyperlink" Target="https://projectcatalyst.io/funds/12/f12-cardano-open-ecosystem/cardano-for-females-and-disabled-individuals-educating-and-on-boarding-females-and-disabled-people-on-financial-literacy-and-cardano-blockchain-technology" TargetMode="External"/><Relationship Id="rId392" Type="http://schemas.openxmlformats.org/officeDocument/2006/relationships/hyperlink" Target="https://projectcatalyst.io/funds/12/f12-cardano-open-ecosystem/innovatio-community-and-services-spain-and-andorra-attract-new-professionals-entrepreneurs-products-and-brands-to-the-ecosystem-and-facilitate-their-adoption-through-networking-collaborations-fb714" TargetMode="External"/><Relationship Id="rId270" Type="http://schemas.openxmlformats.org/officeDocument/2006/relationships/hyperlink" Target="https://projectcatalyst.io/funds/12/f12-cardano-open-ecosystem/denverco-cardano-community-growth-initiative" TargetMode="External"/><Relationship Id="rId391" Type="http://schemas.openxmlformats.org/officeDocument/2006/relationships/hyperlink" Target="https://projectcatalyst.io/funds/12/f12-cardano-open-ecosystem/train-taxi-drivers-in-customer-service-and-cardano-project-catalyst" TargetMode="External"/><Relationship Id="rId390" Type="http://schemas.openxmlformats.org/officeDocument/2006/relationships/hyperlink" Target="https://projectcatalyst.io/funds/12/f12-cardano-open-ecosystem/cardano-antimicrobial-resistance-amr-awareness-campaign-for-secondary-and-tertiary-level-students-in-sunyanibono-region-ghana" TargetMode="External"/><Relationship Id="rId1" Type="http://schemas.openxmlformats.org/officeDocument/2006/relationships/hyperlink" Target="https://projectcatalyst.io/funds/12/f12-cardano-open-ecosystem/development-of-ai-translation-catalyst-japanese-web-portal" TargetMode="External"/><Relationship Id="rId2" Type="http://schemas.openxmlformats.org/officeDocument/2006/relationships/hyperlink" Target="https://projectcatalyst.io/funds/12/f12-cardano-open-ecosystem/minswap-cardano-defi-onboarding-incentive-program" TargetMode="External"/><Relationship Id="rId3" Type="http://schemas.openxmlformats.org/officeDocument/2006/relationships/hyperlink" Target="https://projectcatalyst.io/funds/12/f12-cardano-open-ecosystem/minswap-cardano-defi-onboarding-marketing-program" TargetMode="External"/><Relationship Id="rId149" Type="http://schemas.openxmlformats.org/officeDocument/2006/relationships/hyperlink" Target="https://projectcatalyst.io/funds/12/f12-cardano-open-ecosystem/fimi-video-cardano-vietnamese-version-phase-2" TargetMode="External"/><Relationship Id="rId4" Type="http://schemas.openxmlformats.org/officeDocument/2006/relationships/hyperlink" Target="https://projectcatalyst.io/funds/12/f12-cardano-open-ecosystem/minswap-cardano-defi-onboarding-education-program" TargetMode="External"/><Relationship Id="rId148" Type="http://schemas.openxmlformats.org/officeDocument/2006/relationships/hyperlink" Target="https://projectcatalyst.io/funds/12/f12-cardano-open-ecosystem/boosting-the-cardano-ecosystem-in-latam" TargetMode="External"/><Relationship Id="rId269" Type="http://schemas.openxmlformats.org/officeDocument/2006/relationships/hyperlink" Target="https://projectcatalyst.io/funds/12/f12-cardano-open-ecosystem/cardano-ethiopia-hub-hub-for-onboarding-and-education" TargetMode="External"/><Relationship Id="rId9" Type="http://schemas.openxmlformats.org/officeDocument/2006/relationships/hyperlink" Target="https://projectcatalyst.io/funds/12/f12-cardano-open-ecosystem/socialfi-building-bridges-cardano-summit-2024-side-event-dubai" TargetMode="External"/><Relationship Id="rId143" Type="http://schemas.openxmlformats.org/officeDocument/2006/relationships/hyperlink" Target="https://projectcatalyst.io/funds/12/f12-cardano-open-ecosystem/cafi-catalysttalk-for-vietnamese-phase-2" TargetMode="External"/><Relationship Id="rId264" Type="http://schemas.openxmlformats.org/officeDocument/2006/relationships/hyperlink" Target="https://projectcatalyst.io/funds/12/f12-cardano-open-ecosystem/russian-speaking-community-educational-content-c604f" TargetMode="External"/><Relationship Id="rId385" Type="http://schemas.openxmlformats.org/officeDocument/2006/relationships/hyperlink" Target="https://projectcatalyst.io/funds/12/f12-cardano-open-ecosystem/cardanos-global-creative-meme-and-comic-series-event" TargetMode="External"/><Relationship Id="rId142" Type="http://schemas.openxmlformats.org/officeDocument/2006/relationships/hyperlink" Target="https://projectcatalyst.io/funds/12/f12-cardano-open-ecosystem/ethiopia-cardano-dev-education" TargetMode="External"/><Relationship Id="rId263" Type="http://schemas.openxmlformats.org/officeDocument/2006/relationships/hyperlink" Target="https://projectcatalyst.io/funds/12/f12-cardano-open-ecosystem/cardano-meetups-in-venezuela" TargetMode="External"/><Relationship Id="rId384" Type="http://schemas.openxmlformats.org/officeDocument/2006/relationships/hyperlink" Target="https://projectcatalyst.io/funds/12/f12-cardano-open-ecosystem/incentivized-cardano-and-blockchain-awareness-creation-campaign-for-the-ethiopian-community" TargetMode="External"/><Relationship Id="rId141" Type="http://schemas.openxmlformats.org/officeDocument/2006/relationships/hyperlink" Target="https://projectcatalyst.io/funds/12/f12-cardano-open-ecosystem/extending-cardano-participation-to-women-in-ghana" TargetMode="External"/><Relationship Id="rId262" Type="http://schemas.openxmlformats.org/officeDocument/2006/relationships/hyperlink" Target="https://projectcatalyst.io/funds/12/f12-cardano-open-ecosystem/educational-content-in-spanish-for-adults" TargetMode="External"/><Relationship Id="rId383" Type="http://schemas.openxmlformats.org/officeDocument/2006/relationships/hyperlink" Target="https://projectcatalyst.io/funds/12/f12-cardano-open-ecosystem/awen-c-suite-or-cardano-creator-conference-in-chicago" TargetMode="External"/><Relationship Id="rId140" Type="http://schemas.openxmlformats.org/officeDocument/2006/relationships/hyperlink" Target="https://projectcatalyst.io/funds/12/f12-cardano-open-ecosystem/governance-mentorship-and-educational-outreach-in-5-central-america-countries" TargetMode="External"/><Relationship Id="rId261" Type="http://schemas.openxmlformats.org/officeDocument/2006/relationships/hyperlink" Target="https://projectcatalyst.io/funds/12/f12-cardano-open-ecosystem/cardinal-putting-cardano-depin-on-the-map" TargetMode="External"/><Relationship Id="rId382" Type="http://schemas.openxmlformats.org/officeDocument/2006/relationships/hyperlink" Target="https://projectcatalyst.io/funds/12/f12-cardano-open-ecosystem/10-episode-tv-drama-series-cardano-deep-and-wide-promotion" TargetMode="External"/><Relationship Id="rId5" Type="http://schemas.openxmlformats.org/officeDocument/2006/relationships/hyperlink" Target="https://projectcatalyst.io/funds/12/f12-cardano-open-ecosystem/consensus-hong-kong-rare-social-cardano-event-with-media-and-marketing-powered-by-rare-network-rare-evo" TargetMode="External"/><Relationship Id="rId147" Type="http://schemas.openxmlformats.org/officeDocument/2006/relationships/hyperlink" Target="https://projectcatalyst.io/funds/12/f12-cardano-open-ecosystem/research-project-in-the-wampis-indigenous-nation-about-the-uses-of-blockchain-to-self-governance" TargetMode="External"/><Relationship Id="rId268" Type="http://schemas.openxmlformats.org/officeDocument/2006/relationships/hyperlink" Target="https://projectcatalyst.io/funds/12/f12-cardano-open-ecosystem/technical-lecture-series-full-stack-financial-engineering-on-cardano-with-a-walk-through-the-development-of-the-mortgage-smart-contract" TargetMode="External"/><Relationship Id="rId389" Type="http://schemas.openxmlformats.org/officeDocument/2006/relationships/hyperlink" Target="https://projectcatalyst.io/funds/12/f12-cardano-open-ecosystem/infrastructure-ventures-cardano-developer-acquisition-program" TargetMode="External"/><Relationship Id="rId6" Type="http://schemas.openxmlformats.org/officeDocument/2006/relationships/hyperlink" Target="https://projectcatalyst.io/funds/12/f12-cardano-open-ecosystem/japanese-llc-dao-where-1-million-people-can-join-and-contribute-using-cardanos-dapps-from-japan-to-the-world-dao" TargetMode="External"/><Relationship Id="rId146" Type="http://schemas.openxmlformats.org/officeDocument/2006/relationships/hyperlink" Target="https://projectcatalyst.io/funds/12/f12-cardano-open-ecosystem/a-crypto-themed-techno-song-featuring-cardanos-branding" TargetMode="External"/><Relationship Id="rId267" Type="http://schemas.openxmlformats.org/officeDocument/2006/relationships/hyperlink" Target="https://projectcatalyst.io/funds/12/f12-cardano-open-ecosystem/art-artist-and-tech-showcase-sg-art-week-and-gallery-in-singapore" TargetMode="External"/><Relationship Id="rId388" Type="http://schemas.openxmlformats.org/officeDocument/2006/relationships/hyperlink" Target="https://projectcatalyst.io/funds/12/f12-cardano-open-ecosystem/ada-ambassadors" TargetMode="External"/><Relationship Id="rId7" Type="http://schemas.openxmlformats.org/officeDocument/2006/relationships/hyperlink" Target="https://projectcatalyst.io/funds/12/f12-cardano-open-ecosystem/cardano-education-platform-expansion" TargetMode="External"/><Relationship Id="rId145" Type="http://schemas.openxmlformats.org/officeDocument/2006/relationships/hyperlink" Target="https://projectcatalyst.io/funds/12/f12-cardano-open-ecosystem/establish-regional-cardano-esports-team-and-events-program" TargetMode="External"/><Relationship Id="rId266" Type="http://schemas.openxmlformats.org/officeDocument/2006/relationships/hyperlink" Target="https://projectcatalyst.io/funds/12/f12-cardano-open-ecosystem/cc-cardanoforkids-play2learn" TargetMode="External"/><Relationship Id="rId387" Type="http://schemas.openxmlformats.org/officeDocument/2006/relationships/hyperlink" Target="https://projectcatalyst.io/funds/12/f12-cardano-open-ecosystem/blue-charts-community" TargetMode="External"/><Relationship Id="rId8" Type="http://schemas.openxmlformats.org/officeDocument/2006/relationships/hyperlink" Target="https://projectcatalyst.io/funds/12/f12-cardano-open-ecosystem/token2049-singapore-rare-social-cardano-event-with-media-and-marketing-powered-by-rare-network-rare-evo" TargetMode="External"/><Relationship Id="rId144" Type="http://schemas.openxmlformats.org/officeDocument/2006/relationships/hyperlink" Target="https://projectcatalyst.io/funds/12/f12-cardano-open-ecosystem/fimi-cardanovn-cardano-information-portal-for-vietnamese-phase-2" TargetMode="External"/><Relationship Id="rId265" Type="http://schemas.openxmlformats.org/officeDocument/2006/relationships/hyperlink" Target="https://projectcatalyst.io/funds/12/f12-cardano-open-ecosystem/establishment-of-the-mylugano-hub-web3-innovation-center-with-lugano-municipality-support" TargetMode="External"/><Relationship Id="rId386" Type="http://schemas.openxmlformats.org/officeDocument/2006/relationships/hyperlink" Target="https://projectcatalyst.io/funds/12/f12-cardano-open-ecosystem/webtoon-for-attracting-broader-audience-to-cardano" TargetMode="External"/><Relationship Id="rId260" Type="http://schemas.openxmlformats.org/officeDocument/2006/relationships/hyperlink" Target="https://projectcatalyst.io/funds/12/f12-cardano-open-ecosystem/cardano-in-udemy" TargetMode="External"/><Relationship Id="rId381" Type="http://schemas.openxmlformats.org/officeDocument/2006/relationships/hyperlink" Target="https://projectcatalyst.io/funds/12/f12-cardano-open-ecosystem/voice-of-the-customer-program-accelerating-product-market-fit" TargetMode="External"/><Relationship Id="rId380" Type="http://schemas.openxmlformats.org/officeDocument/2006/relationships/hyperlink" Target="https://projectcatalyst.io/funds/12/f12-cardano-open-ecosystem/cardano-awareness-campaigns-in-ghanas-newly-created-regions" TargetMode="External"/><Relationship Id="rId139" Type="http://schemas.openxmlformats.org/officeDocument/2006/relationships/hyperlink" Target="https://projectcatalyst.io/funds/12/f12-cardano-open-ecosystem/wtf-is-blockchain-crypto-documentary-with-a-twist-pre-production-funding" TargetMode="External"/><Relationship Id="rId138" Type="http://schemas.openxmlformats.org/officeDocument/2006/relationships/hyperlink" Target="https://projectcatalyst.io/funds/12/f12-cardano-open-ecosystem/100000-users-gain-premium-blockchain-features" TargetMode="External"/><Relationship Id="rId259" Type="http://schemas.openxmlformats.org/officeDocument/2006/relationships/hyperlink" Target="https://projectcatalyst.io/funds/12/f12-cardano-open-ecosystem/cardano-center-brisbane" TargetMode="External"/><Relationship Id="rId137" Type="http://schemas.openxmlformats.org/officeDocument/2006/relationships/hyperlink" Target="https://projectcatalyst.io/funds/12/f12-cardano-open-ecosystem/mass-media-campaign-for-the-cardano-event-in-buenos-aires-tv-journal-and-radio" TargetMode="External"/><Relationship Id="rId258" Type="http://schemas.openxmlformats.org/officeDocument/2006/relationships/hyperlink" Target="https://projectcatalyst.io/funds/12/f12-cardano-open-ecosystem/elevating-defi-with-crci-reviews-and-pledge-of-excellence-program" TargetMode="External"/><Relationship Id="rId379" Type="http://schemas.openxmlformats.org/officeDocument/2006/relationships/hyperlink" Target="https://projectcatalyst.io/funds/12/f12-cardano-open-ecosystem/incorponationio-enhancement-of-a-country-finder-tool-for-cardano-projects" TargetMode="External"/><Relationship Id="rId132" Type="http://schemas.openxmlformats.org/officeDocument/2006/relationships/hyperlink" Target="https://projectcatalyst.io/funds/12/f12-cardano-open-ecosystem/9-dao-sample-projects-prepare-for-voltaire" TargetMode="External"/><Relationship Id="rId253" Type="http://schemas.openxmlformats.org/officeDocument/2006/relationships/hyperlink" Target="https://projectcatalyst.io/funds/12/f12-cardano-open-ecosystem/kick-for-cardano-promoting-the-cardano-ecosystem-through-soccer" TargetMode="External"/><Relationship Id="rId374" Type="http://schemas.openxmlformats.org/officeDocument/2006/relationships/hyperlink" Target="https://projectcatalyst.io/funds/12/f12-cardano-open-ecosystem/cardano-adoption-accelerator-education-and-awareness-initiative-for-ethiopia" TargetMode="External"/><Relationship Id="rId131" Type="http://schemas.openxmlformats.org/officeDocument/2006/relationships/hyperlink" Target="https://projectcatalyst.io/funds/12/f12-cardano-open-ecosystem/satirical-animated-series-created-through-a-community-driven-process" TargetMode="External"/><Relationship Id="rId252" Type="http://schemas.openxmlformats.org/officeDocument/2006/relationships/hyperlink" Target="https://projectcatalyst.io/funds/12/f12-cardano-open-ecosystem/cafi-discover-dapp-on-cardano-for-vietnamese" TargetMode="External"/><Relationship Id="rId373" Type="http://schemas.openxmlformats.org/officeDocument/2006/relationships/hyperlink" Target="https://projectcatalyst.io/funds/12/f12-cardano-open-ecosystem/cardano-qr-scavenger-bringing-discovery-and-exploriation-of-cardano-to-non-blockchain-communities" TargetMode="External"/><Relationship Id="rId130" Type="http://schemas.openxmlformats.org/officeDocument/2006/relationships/hyperlink" Target="https://projectcatalyst.io/funds/12/f12-cardano-open-ecosystem/unified-cardano-student-club-sandbox-where-startups-and-devs-collaborate-to-make-an-explosion" TargetMode="External"/><Relationship Id="rId251" Type="http://schemas.openxmlformats.org/officeDocument/2006/relationships/hyperlink" Target="https://projectcatalyst.io/funds/12/f12-cardano-open-ecosystem/cardano-news" TargetMode="External"/><Relationship Id="rId372" Type="http://schemas.openxmlformats.org/officeDocument/2006/relationships/hyperlink" Target="https://projectcatalyst.io/funds/12/f12-cardano-open-ecosystem/cardano-ecosystem-agents-framework-and-roadmap" TargetMode="External"/><Relationship Id="rId250" Type="http://schemas.openxmlformats.org/officeDocument/2006/relationships/hyperlink" Target="https://projectcatalyst.io/funds/12/f12-cardano-open-ecosystem/education-board-game" TargetMode="External"/><Relationship Id="rId371" Type="http://schemas.openxmlformats.org/officeDocument/2006/relationships/hyperlink" Target="https://projectcatalyst.io/funds/12/f12-cardano-open-ecosystem/set-of-standard-well-balanced-contracts-legal-toolkit-for-cardano-ecosystem" TargetMode="External"/><Relationship Id="rId136" Type="http://schemas.openxmlformats.org/officeDocument/2006/relationships/hyperlink" Target="https://projectcatalyst.io/funds/12/f12-cardano-open-ecosystem/mayz-and-fintech-chamber-onboarding-institutional-investors-and-web2-entrepreneurs-to-cardano" TargetMode="External"/><Relationship Id="rId257" Type="http://schemas.openxmlformats.org/officeDocument/2006/relationships/hyperlink" Target="https://projectcatalyst.io/funds/12/f12-cardano-open-ecosystem/cardano-a-beginners-guide-in-german-language" TargetMode="External"/><Relationship Id="rId378" Type="http://schemas.openxmlformats.org/officeDocument/2006/relationships/hyperlink" Target="https://projectcatalyst.io/funds/12/f12-cardano-open-ecosystem/multilingual-outreach-initiative-for-cardano-blockchain-education" TargetMode="External"/><Relationship Id="rId135" Type="http://schemas.openxmlformats.org/officeDocument/2006/relationships/hyperlink" Target="https://projectcatalyst.io/funds/12/f12-cardano-open-ecosystem/cardano-for-desci-fostering-innovation-and-collaboration-in-latam" TargetMode="External"/><Relationship Id="rId256" Type="http://schemas.openxmlformats.org/officeDocument/2006/relationships/hyperlink" Target="https://projectcatalyst.io/funds/12/f12-cardano-open-ecosystem/dollardemu-impactful-social-community-governance-with-odin" TargetMode="External"/><Relationship Id="rId377" Type="http://schemas.openxmlformats.org/officeDocument/2006/relationships/hyperlink" Target="https://projectcatalyst.io/funds/12/f12-cardano-open-ecosystem/amplifying-the-cardanos-presence-in-the-french-west-africa" TargetMode="External"/><Relationship Id="rId134" Type="http://schemas.openxmlformats.org/officeDocument/2006/relationships/hyperlink" Target="https://projectcatalyst.io/funds/12/f12-cardano-open-ecosystem/cardanobuild-aka-buildingoncardanodev-v2-upgrade" TargetMode="External"/><Relationship Id="rId255" Type="http://schemas.openxmlformats.org/officeDocument/2006/relationships/hyperlink" Target="https://projectcatalyst.io/funds/12/f12-cardano-open-ecosystem/vneconomics-academy-new-approach-to-promote-project-catalyst" TargetMode="External"/><Relationship Id="rId376" Type="http://schemas.openxmlformats.org/officeDocument/2006/relationships/hyperlink" Target="https://projectcatalyst.io/funds/12/f12-cardano-open-ecosystem/hiw3-humans-in-web3-a-recruitment-and-consulting-services-provider" TargetMode="External"/><Relationship Id="rId133" Type="http://schemas.openxmlformats.org/officeDocument/2006/relationships/hyperlink" Target="https://projectcatalyst.io/funds/12/f12-cardano-open-ecosystem/effective-campaign-strategies-latam-drep-candidate-workshops" TargetMode="External"/><Relationship Id="rId254" Type="http://schemas.openxmlformats.org/officeDocument/2006/relationships/hyperlink" Target="https://projectcatalyst.io/funds/12/f12-cardano-open-ecosystem/cardano-content-with-c3-argentinas-most-active-community" TargetMode="External"/><Relationship Id="rId375" Type="http://schemas.openxmlformats.org/officeDocument/2006/relationships/hyperlink" Target="https://projectcatalyst.io/funds/12/f12-cardano-open-ecosystem/building-development-team" TargetMode="External"/><Relationship Id="rId172" Type="http://schemas.openxmlformats.org/officeDocument/2006/relationships/hyperlink" Target="https://projectcatalyst.io/funds/12/f12-cardano-open-ecosystem/cardano-global-outreach-initiative" TargetMode="External"/><Relationship Id="rId293" Type="http://schemas.openxmlformats.org/officeDocument/2006/relationships/hyperlink" Target="https://projectcatalyst.io/funds/12/f12-cardano-open-ecosystem/carnada-the-first-digital-magazine-about-cardano-26987" TargetMode="External"/><Relationship Id="rId171" Type="http://schemas.openxmlformats.org/officeDocument/2006/relationships/hyperlink" Target="https://projectcatalyst.io/funds/12/f12-cardano-open-ecosystem/a-cardano-hub-in-nyiragongo-to-empower-an-underserved-region-47ce3" TargetMode="External"/><Relationship Id="rId292" Type="http://schemas.openxmlformats.org/officeDocument/2006/relationships/hyperlink" Target="https://projectcatalyst.io/funds/12/f12-cardano-open-ecosystem/empowering-ethiopia-a-cardano-centric-crypto-hub" TargetMode="External"/><Relationship Id="rId170" Type="http://schemas.openxmlformats.org/officeDocument/2006/relationships/hyperlink" Target="https://projectcatalyst.io/funds/12/f12-cardano-open-ecosystem/ada-insight-quizzing-the-future-of-cardano" TargetMode="External"/><Relationship Id="rId291" Type="http://schemas.openxmlformats.org/officeDocument/2006/relationships/hyperlink" Target="https://projectcatalyst.io/funds/12/f12-cardano-open-ecosystem/the-case-for-blockchain-crypto-and-decentralized-systems" TargetMode="External"/><Relationship Id="rId290" Type="http://schemas.openxmlformats.org/officeDocument/2006/relationships/hyperlink" Target="https://projectcatalyst.io/funds/12/f12-cardano-open-ecosystem/key-cardios-for-cardano-build-up-expanding-the-ecosystem" TargetMode="External"/><Relationship Id="rId165" Type="http://schemas.openxmlformats.org/officeDocument/2006/relationships/hyperlink" Target="https://projectcatalyst.io/funds/12/f12-cardano-open-ecosystem/bring-tier-1-influencers-to-cardano-through-impact-marketing" TargetMode="External"/><Relationship Id="rId286" Type="http://schemas.openxmlformats.org/officeDocument/2006/relationships/hyperlink" Target="https://projectcatalyst.io/funds/12/f12-cardano-open-ecosystem/cardano-lawyers" TargetMode="External"/><Relationship Id="rId164" Type="http://schemas.openxmlformats.org/officeDocument/2006/relationships/hyperlink" Target="https://projectcatalyst.io/funds/12/f12-cardano-open-ecosystem/cardano-blockchain-entrepreneurship-incubation" TargetMode="External"/><Relationship Id="rId285" Type="http://schemas.openxmlformats.org/officeDocument/2006/relationships/hyperlink" Target="https://projectcatalyst.io/funds/12/f12-cardano-open-ecosystem/cardano-connect-indonesia-a-new-initiatives-by-komunitas-cardano-indonesia" TargetMode="External"/><Relationship Id="rId163" Type="http://schemas.openxmlformats.org/officeDocument/2006/relationships/hyperlink" Target="https://projectcatalyst.io/funds/12/f12-cardano-open-ecosystem/cardano-specific-fellowship-for-scientists-and-developers" TargetMode="External"/><Relationship Id="rId284" Type="http://schemas.openxmlformats.org/officeDocument/2006/relationships/hyperlink" Target="https://projectcatalyst.io/funds/12/f12-cardano-open-ecosystem/cswap-systems-cardano-education-in-the-philippines" TargetMode="External"/><Relationship Id="rId162" Type="http://schemas.openxmlformats.org/officeDocument/2006/relationships/hyperlink" Target="https://projectcatalyst.io/funds/12/f12-cardano-open-ecosystem/masterclass-and-workgroup-cardano-oracles" TargetMode="External"/><Relationship Id="rId283" Type="http://schemas.openxmlformats.org/officeDocument/2006/relationships/hyperlink" Target="https://projectcatalyst.io/funds/12/f12-cardano-open-ecosystem/from-zero-to-adapps-dc3ae" TargetMode="External"/><Relationship Id="rId169" Type="http://schemas.openxmlformats.org/officeDocument/2006/relationships/hyperlink" Target="https://projectcatalyst.io/funds/12/f12-cardano-open-ecosystem/enhancing-cardano-innovation-through-ux-and-product-strategy-workshops" TargetMode="External"/><Relationship Id="rId168" Type="http://schemas.openxmlformats.org/officeDocument/2006/relationships/hyperlink" Target="https://projectcatalyst.io/funds/12/f12-cardano-open-ecosystem/lido-nation-cardano-parameters-explorer" TargetMode="External"/><Relationship Id="rId289" Type="http://schemas.openxmlformats.org/officeDocument/2006/relationships/hyperlink" Target="https://projectcatalyst.io/funds/12/f12-cardano-open-ecosystem/translation-cardano-for-the-masses-in-russian-language-by-native-speakers" TargetMode="External"/><Relationship Id="rId167" Type="http://schemas.openxmlformats.org/officeDocument/2006/relationships/hyperlink" Target="https://projectcatalyst.io/funds/12/f12-cardano-open-ecosystem/odin-mentors-network-to-increase-success-of-funded-proposals" TargetMode="External"/><Relationship Id="rId288" Type="http://schemas.openxmlformats.org/officeDocument/2006/relationships/hyperlink" Target="https://projectcatalyst.io/funds/12/f12-cardano-open-ecosystem/translate-cbca-course-into-vietnamese" TargetMode="External"/><Relationship Id="rId166" Type="http://schemas.openxmlformats.org/officeDocument/2006/relationships/hyperlink" Target="https://projectcatalyst.io/funds/12/f12-cardano-open-ecosystem/art-artist-and-tech-showcase-at-art-basel-miami" TargetMode="External"/><Relationship Id="rId287" Type="http://schemas.openxmlformats.org/officeDocument/2006/relationships/hyperlink" Target="https://projectcatalyst.io/funds/12/f12-cardano-open-ecosystem/raising-cardano-awareness-through-open-access-scientific-research-for-green-hydrogen-production-and-live-events-in-partnership-with-the-biggest-university-of-chile" TargetMode="External"/><Relationship Id="rId161" Type="http://schemas.openxmlformats.org/officeDocument/2006/relationships/hyperlink" Target="https://projectcatalyst.io/funds/12/f12-cardano-open-ecosystem/next-trend-lab-empowering-cardano-through-top-social-media-influencers" TargetMode="External"/><Relationship Id="rId282" Type="http://schemas.openxmlformats.org/officeDocument/2006/relationships/hyperlink" Target="https://projectcatalyst.io/funds/12/f12-cardano-open-ecosystem/gingerbread-squad-adult-animated-series-on-cardano" TargetMode="External"/><Relationship Id="rId160" Type="http://schemas.openxmlformats.org/officeDocument/2006/relationships/hyperlink" Target="https://projectcatalyst.io/funds/12/f12-cardano-open-ecosystem/cardano-decentralized-finance-defi-courses-by-cryptofluency" TargetMode="External"/><Relationship Id="rId281" Type="http://schemas.openxmlformats.org/officeDocument/2006/relationships/hyperlink" Target="https://projectcatalyst.io/funds/12/f12-cardano-open-ecosystem/boosting-cardano-adoption-a-comprehensive-content-and-media-strategy" TargetMode="External"/><Relationship Id="rId280" Type="http://schemas.openxmlformats.org/officeDocument/2006/relationships/hyperlink" Target="https://projectcatalyst.io/funds/12/f12-cardano-open-ecosystem/il-marchese-del-crypto-italian-video-content-creator" TargetMode="External"/><Relationship Id="rId159" Type="http://schemas.openxmlformats.org/officeDocument/2006/relationships/hyperlink" Target="https://projectcatalyst.io/funds/12/f12-cardano-open-ecosystem/adathlon-1st-race-in-cardano" TargetMode="External"/><Relationship Id="rId154" Type="http://schemas.openxmlformats.org/officeDocument/2006/relationships/hyperlink" Target="https://projectcatalyst.io/funds/12/f12-cardano-open-ecosystem/cardano-workshop-jakarta-part-ii-cardano-hub-jakarta-establishment" TargetMode="External"/><Relationship Id="rId275" Type="http://schemas.openxmlformats.org/officeDocument/2006/relationships/hyperlink" Target="https://projectcatalyst.io/funds/12/f12-cardano-open-ecosystem/cardano-city-challenge-croatia-meetup" TargetMode="External"/><Relationship Id="rId396" Type="http://schemas.openxmlformats.org/officeDocument/2006/relationships/hyperlink" Target="https://projectcatalyst.io/funds/12/f12-cardano-open-ecosystem/nft-meme-collection-vitalik-buterin-founder-and-inventor-at-ethereum-on-cardano" TargetMode="External"/><Relationship Id="rId153" Type="http://schemas.openxmlformats.org/officeDocument/2006/relationships/hyperlink" Target="https://projectcatalyst.io/funds/12/f12-cardano-open-ecosystem/crypto-pr-focused-workshop-side-event-at-cardano-summit-2024" TargetMode="External"/><Relationship Id="rId274" Type="http://schemas.openxmlformats.org/officeDocument/2006/relationships/hyperlink" Target="https://projectcatalyst.io/funds/12/f12-cardano-open-ecosystem/cardano-anti-human-trafficking-blockliberate" TargetMode="External"/><Relationship Id="rId395" Type="http://schemas.openxmlformats.org/officeDocument/2006/relationships/hyperlink" Target="https://projectcatalyst.io/funds/12/f12-cardano-open-ecosystem/cardano-trivia-nights" TargetMode="External"/><Relationship Id="rId152" Type="http://schemas.openxmlformats.org/officeDocument/2006/relationships/hyperlink" Target="https://projectcatalyst.io/funds/12/f12-cardano-open-ecosystem/cardano-student-blockchain-innovators" TargetMode="External"/><Relationship Id="rId273" Type="http://schemas.openxmlformats.org/officeDocument/2006/relationships/hyperlink" Target="https://projectcatalyst.io/funds/12/f12-cardano-open-ecosystem/title-10000-cardano-exciting-tiktok-and-educational-youtube-in-amharic-language" TargetMode="External"/><Relationship Id="rId394" Type="http://schemas.openxmlformats.org/officeDocument/2006/relationships/hyperlink" Target="https://projectcatalyst.io/funds/12/f12-cardano-open-ecosystem/facilitated-discussions-for-increasing-cardanos-economy" TargetMode="External"/><Relationship Id="rId151" Type="http://schemas.openxmlformats.org/officeDocument/2006/relationships/hyperlink" Target="https://projectcatalyst.io/funds/12/f12-cardano-open-ecosystem/innovatio-community-and-services-argentina-and-uruguay-attract-new-professionals-entrepreneurs-products-and-brands-to-the-ecosystem-and-facilitate-their-adoption-through-networking-collaborati-7c58f" TargetMode="External"/><Relationship Id="rId272" Type="http://schemas.openxmlformats.org/officeDocument/2006/relationships/hyperlink" Target="https://projectcatalyst.io/funds/12/f12-cardano-open-ecosystem/tertiary-blockchain-education-and-onboarding-ddba2" TargetMode="External"/><Relationship Id="rId393" Type="http://schemas.openxmlformats.org/officeDocument/2006/relationships/hyperlink" Target="https://projectcatalyst.io/funds/12/f12-cardano-open-ecosystem/ayokunmi-kamarudeen-empowering-cardano-through-network-marketers" TargetMode="External"/><Relationship Id="rId158" Type="http://schemas.openxmlformats.org/officeDocument/2006/relationships/hyperlink" Target="https://projectcatalyst.io/funds/12/f12-cardano-open-ecosystem/cardano-blockchain-toronto-blockchain-futurist-conference-2024" TargetMode="External"/><Relationship Id="rId279" Type="http://schemas.openxmlformats.org/officeDocument/2006/relationships/hyperlink" Target="https://projectcatalyst.io/funds/12/f12-cardano-open-ecosystem/the-untapped-potential-of-digital-space-crypto-for-smss-businesses-in-northern-ghana" TargetMode="External"/><Relationship Id="rId157" Type="http://schemas.openxmlformats.org/officeDocument/2006/relationships/hyperlink" Target="https://projectcatalyst.io/funds/12/f12-cardano-open-ecosystem/cardano-middle-east-and-north-africa-20" TargetMode="External"/><Relationship Id="rId278" Type="http://schemas.openxmlformats.org/officeDocument/2006/relationships/hyperlink" Target="https://projectcatalyst.io/funds/12/f12-cardano-open-ecosystem/catalyst-education-springboard" TargetMode="External"/><Relationship Id="rId399" Type="http://schemas.openxmlformats.org/officeDocument/2006/relationships/hyperlink" Target="https://projectcatalyst.io/funds/12/f12-cardano-open-ecosystem/rational-management-of-plastic-waste-in-the-nyiragongo-territory-40c01" TargetMode="External"/><Relationship Id="rId156" Type="http://schemas.openxmlformats.org/officeDocument/2006/relationships/hyperlink" Target="https://projectcatalyst.io/funds/12/f12-cardano-open-ecosystem/elevating-cardano-playground-educate-with-game-for-highschool-and-university-student" TargetMode="External"/><Relationship Id="rId277" Type="http://schemas.openxmlformats.org/officeDocument/2006/relationships/hyperlink" Target="https://projectcatalyst.io/funds/12/f12-cardano-open-ecosystem/cryptocurrencies-in-africa-the-current-trends-and-the-future-opportunities" TargetMode="External"/><Relationship Id="rId398" Type="http://schemas.openxmlformats.org/officeDocument/2006/relationships/hyperlink" Target="https://projectcatalyst.io/funds/12/f12-cardano-open-ecosystem/proposal-to-expand-on-cardano-marketing-and-relevant-content" TargetMode="External"/><Relationship Id="rId155" Type="http://schemas.openxmlformats.org/officeDocument/2006/relationships/hyperlink" Target="https://projectcatalyst.io/funds/12/f12-cardano-open-ecosystem/nft-guild-expanding-the-cardano-nft-guides-and-introducing-video-lessons" TargetMode="External"/><Relationship Id="rId276" Type="http://schemas.openxmlformats.org/officeDocument/2006/relationships/hyperlink" Target="https://projectcatalyst.io/funds/12/f12-cardano-open-ecosystem/scichaustralin-uniting-desci-with-cardano-bridging-science-and-blockchain" TargetMode="External"/><Relationship Id="rId397" Type="http://schemas.openxmlformats.org/officeDocument/2006/relationships/hyperlink" Target="https://projectcatalyst.io/funds/12/f12-cardano-open-ecosystem/learn-cardano-linkedin-and-substack-webinars" TargetMode="External"/><Relationship Id="rId40" Type="http://schemas.openxmlformats.org/officeDocument/2006/relationships/hyperlink" Target="https://projectcatalyst.io/funds/12/f12-cardano-open-ecosystem/c2vn-cardano-blockchain-courseware-in-universities" TargetMode="External"/><Relationship Id="rId42" Type="http://schemas.openxmlformats.org/officeDocument/2006/relationships/hyperlink" Target="https://projectcatalyst.io/funds/12/f12-cardano-open-ecosystem/onboarding-via-physicals-bringing-first-timers-to-cardano-danketsu" TargetMode="External"/><Relationship Id="rId41" Type="http://schemas.openxmlformats.org/officeDocument/2006/relationships/hyperlink" Target="https://projectcatalyst.io/funds/12/f12-cardano-open-ecosystem/scaling-cardano-adoption-in-latam-a-university-and-incubator-outreach-program" TargetMode="External"/><Relationship Id="rId44" Type="http://schemas.openxmlformats.org/officeDocument/2006/relationships/hyperlink" Target="https://projectcatalyst.io/funds/12/f12-cardano-open-ecosystem/adalink-frenchies-marketing-bounty-challenges" TargetMode="External"/><Relationship Id="rId43" Type="http://schemas.openxmlformats.org/officeDocument/2006/relationships/hyperlink" Target="https://projectcatalyst.io/funds/12/f12-cardano-open-ecosystem/latam-cardano-2024-driving-crypto-adoption-in-mexico" TargetMode="External"/><Relationship Id="rId46" Type="http://schemas.openxmlformats.org/officeDocument/2006/relationships/hyperlink" Target="https://projectcatalyst.io/funds/12/f12-cardano-open-ecosystem/cip-1694-and-cardano-governance-workshop-bengaluru-india" TargetMode="External"/><Relationship Id="rId45" Type="http://schemas.openxmlformats.org/officeDocument/2006/relationships/hyperlink" Target="https://projectcatalyst.io/funds/12/f12-cardano-open-ecosystem/academic-research-at-uba-one-of-the-most-prestigious-universities-in-latam-with-focus-on-decentralized-governance-research" TargetMode="External"/><Relationship Id="rId48" Type="http://schemas.openxmlformats.org/officeDocument/2006/relationships/hyperlink" Target="https://projectcatalyst.io/funds/12/f12-cardano-open-ecosystem/c2vn-developing-the-blockchain-lecturer-team-at-universities-in-vietnam" TargetMode="External"/><Relationship Id="rId47" Type="http://schemas.openxmlformats.org/officeDocument/2006/relationships/hyperlink" Target="https://projectcatalyst.io/funds/12/f12-cardano-open-ecosystem/nuluna-a-european-event-illuminating-the-intersection-of-art-music-gaming-with-technology" TargetMode="External"/><Relationship Id="rId49" Type="http://schemas.openxmlformats.org/officeDocument/2006/relationships/hyperlink" Target="https://projectcatalyst.io/funds/12/f12-cardano-open-ecosystem/cardano-blockchain-vietnam-meetup-strengthening-cooperation-and-connecting-cardano-with-the-community" TargetMode="External"/><Relationship Id="rId31" Type="http://schemas.openxmlformats.org/officeDocument/2006/relationships/hyperlink" Target="https://projectcatalyst.io/funds/12/f12-cardano-open-ecosystem/yaad-labs-adalinkfrenchies-club-cardano-curation-cardano-the-animated-movie" TargetMode="External"/><Relationship Id="rId30" Type="http://schemas.openxmlformats.org/officeDocument/2006/relationships/hyperlink" Target="https://projectcatalyst.io/funds/12/f12-cardano-open-ecosystem/support-drep-to-connect-delegators-cip-1694" TargetMode="External"/><Relationship Id="rId33" Type="http://schemas.openxmlformats.org/officeDocument/2006/relationships/hyperlink" Target="https://projectcatalyst.io/funds/12/f12-cardano-open-ecosystem/initiation-to-cardano-for-international-students-a61d2" TargetMode="External"/><Relationship Id="rId32" Type="http://schemas.openxmlformats.org/officeDocument/2006/relationships/hyperlink" Target="https://projectcatalyst.io/funds/12/f12-cardano-open-ecosystem/cardano-summit-24-dubai-rare-social-event-with-media-and-marketing-powered-by-rare-network-rare-evo" TargetMode="External"/><Relationship Id="rId35" Type="http://schemas.openxmlformats.org/officeDocument/2006/relationships/hyperlink" Target="https://projectcatalyst.io/funds/12/f12-cardano-open-ecosystem/scatdao-monthly-dyor-competitions" TargetMode="External"/><Relationship Id="rId34" Type="http://schemas.openxmlformats.org/officeDocument/2006/relationships/hyperlink" Target="https://projectcatalyst.io/funds/12/f12-cardano-open-ecosystem/sneks-on-chain-media-the-first-media-focused-production-incubator-for-accelerating-cardano-content-creators" TargetMode="External"/><Relationship Id="rId37" Type="http://schemas.openxmlformats.org/officeDocument/2006/relationships/hyperlink" Target="https://projectcatalyst.io/funds/12/f12-cardano-open-ecosystem/spo-online-business-academy-4ee1b" TargetMode="External"/><Relationship Id="rId36" Type="http://schemas.openxmlformats.org/officeDocument/2006/relationships/hyperlink" Target="https://projectcatalyst.io/funds/12/f12-cardano-open-ecosystem/cafi-peer-reviewed-technical-research-paper-library-in-vietnamese-version" TargetMode="External"/><Relationship Id="rId39" Type="http://schemas.openxmlformats.org/officeDocument/2006/relationships/hyperlink" Target="https://projectcatalyst.io/funds/12/f12-cardano-open-ecosystem/spanish-content-for-social-media-onboarding-and-education" TargetMode="External"/><Relationship Id="rId38" Type="http://schemas.openxmlformats.org/officeDocument/2006/relationships/hyperlink" Target="https://projectcatalyst.io/funds/12/f12-cardano-open-ecosystem/cardano-side-event-at-token-2049-singapore-18-19-sept-2024" TargetMode="External"/><Relationship Id="rId20" Type="http://schemas.openxmlformats.org/officeDocument/2006/relationships/hyperlink" Target="https://projectcatalyst.io/funds/12/f12-cardano-open-ecosystem/cattle-daddy-round-ups-create-educate-and-amplify-cardano-at-crypto-events" TargetMode="External"/><Relationship Id="rId22" Type="http://schemas.openxmlformats.org/officeDocument/2006/relationships/hyperlink" Target="https://projectcatalyst.io/funds/12/f12-cardano-open-ecosystem/adalink-cardano-ads" TargetMode="External"/><Relationship Id="rId21" Type="http://schemas.openxmlformats.org/officeDocument/2006/relationships/hyperlink" Target="https://projectcatalyst.io/funds/12/f12-cardano-open-ecosystem/request-for-ideas-product-discovery-for-cardano" TargetMode="External"/><Relationship Id="rId24" Type="http://schemas.openxmlformats.org/officeDocument/2006/relationships/hyperlink" Target="https://projectcatalyst.io/funds/12/f12-cardano-open-ecosystem/mobile-learning-platform-and-interactive-courses-and-hackathons-for-aiken-and-python-development" TargetMode="External"/><Relationship Id="rId23" Type="http://schemas.openxmlformats.org/officeDocument/2006/relationships/hyperlink" Target="https://projectcatalyst.io/funds/12/f12-cardano-open-ecosystem/cardano-vietnam-developer-boot-camp-and-hackathon" TargetMode="External"/><Relationship Id="rId409" Type="http://schemas.openxmlformats.org/officeDocument/2006/relationships/drawing" Target="../drawings/drawing2.xml"/><Relationship Id="rId404" Type="http://schemas.openxmlformats.org/officeDocument/2006/relationships/hyperlink" Target="https://projectcatalyst.io/funds/12/f12-cardano-open-ecosystem/network-sponsor-for-excess-2024-november-2nd-socals-leading-multichain-web3-event-in-orange-county-california" TargetMode="External"/><Relationship Id="rId403" Type="http://schemas.openxmlformats.org/officeDocument/2006/relationships/hyperlink" Target="https://projectcatalyst.io/funds/12/f12-cardano-open-ecosystem/cardano-next-gen-fostering-inclusivity-across-generations" TargetMode="External"/><Relationship Id="rId402" Type="http://schemas.openxmlformats.org/officeDocument/2006/relationships/hyperlink" Target="https://projectcatalyst.io/funds/12/f12-cardano-open-ecosystem/leveraging-blockchain-for-student-entrepreneurship-and-onboarding-in-ghana" TargetMode="External"/><Relationship Id="rId401" Type="http://schemas.openxmlformats.org/officeDocument/2006/relationships/hyperlink" Target="https://projectcatalyst.io/funds/12/f12-cardano-open-ecosystem/uxui-services-for-catalyst-teams-helping-funded-teams-to-reach-their-full-product-potential" TargetMode="External"/><Relationship Id="rId408" Type="http://schemas.openxmlformats.org/officeDocument/2006/relationships/hyperlink" Target="https://projectcatalyst.io/funds/12/f12-cardano-open-ecosystem/climate-change-and-it-effect-on-farmers" TargetMode="External"/><Relationship Id="rId407" Type="http://schemas.openxmlformats.org/officeDocument/2006/relationships/hyperlink" Target="https://projectcatalyst.io/funds/12/f12-cardano-open-ecosystem/book-how-to-launch-an-nft-business" TargetMode="External"/><Relationship Id="rId406" Type="http://schemas.openxmlformats.org/officeDocument/2006/relationships/hyperlink" Target="https://projectcatalyst.io/funds/12/f12-cardano-open-ecosystem/lil-shreddaz-nft-sponsoring-rwps-real-world-persons-with-dollarlsd" TargetMode="External"/><Relationship Id="rId405" Type="http://schemas.openxmlformats.org/officeDocument/2006/relationships/hyperlink" Target="https://projectcatalyst.io/funds/12/f12-cardano-open-ecosystem/witzil-using-the-cardano-blockchain-to-bring-decentralized-collaborative-change-to-mexican-urban-environments" TargetMode="External"/><Relationship Id="rId26" Type="http://schemas.openxmlformats.org/officeDocument/2006/relationships/hyperlink" Target="https://projectcatalyst.io/funds/12/f12-cardano-open-ecosystem/catalyst-onboarding-pipeline-management-platform" TargetMode="External"/><Relationship Id="rId25" Type="http://schemas.openxmlformats.org/officeDocument/2006/relationships/hyperlink" Target="https://projectcatalyst.io/funds/12/f12-cardano-open-ecosystem/open-platform-to-code-run-test-learn-and-teach-python-opshin-smart-contract" TargetMode="External"/><Relationship Id="rId28" Type="http://schemas.openxmlformats.org/officeDocument/2006/relationships/hyperlink" Target="https://projectcatalyst.io/funds/12/f12-cardano-open-ecosystem/virtual-web34good-conference-at-cardano-summit-dubai-2024-with-positive-blockchain-impactplus-and-united-nations-development-programme" TargetMode="External"/><Relationship Id="rId27" Type="http://schemas.openxmlformats.org/officeDocument/2006/relationships/hyperlink" Target="https://projectcatalyst.io/funds/12/f12-cardano-open-ecosystem/cattle-daddy-medias-marketing-and-content-creation-launch" TargetMode="External"/><Relationship Id="rId400" Type="http://schemas.openxmlformats.org/officeDocument/2006/relationships/hyperlink" Target="https://projectcatalyst.io/funds/12/f12-cardano-open-ecosystem/spain-ada-tour" TargetMode="External"/><Relationship Id="rId29" Type="http://schemas.openxmlformats.org/officeDocument/2006/relationships/hyperlink" Target="https://projectcatalyst.io/funds/12/f12-cardano-open-ecosystem/sustain-and-maintain-gimbalabs" TargetMode="External"/><Relationship Id="rId11" Type="http://schemas.openxmlformats.org/officeDocument/2006/relationships/hyperlink" Target="https://projectcatalyst.io/funds/12/f12-cardano-open-ecosystem/taptools-api-hackathon" TargetMode="External"/><Relationship Id="rId10" Type="http://schemas.openxmlformats.org/officeDocument/2006/relationships/hyperlink" Target="https://projectcatalyst.io/funds/12/f12-cardano-open-ecosystem/snek-x-max-maher-marketing-activation-to-boost-onboarding-to-cardano-defi" TargetMode="External"/><Relationship Id="rId13" Type="http://schemas.openxmlformats.org/officeDocument/2006/relationships/hyperlink" Target="https://projectcatalyst.io/funds/12/f12-cardano-open-ecosystem/taptools-cardano-onboarding-platform" TargetMode="External"/><Relationship Id="rId12" Type="http://schemas.openxmlformats.org/officeDocument/2006/relationships/hyperlink" Target="https://projectcatalyst.io/funds/12/f12-cardano-open-ecosystem/taptools-cardano-ecosystem-articles" TargetMode="External"/><Relationship Id="rId15" Type="http://schemas.openxmlformats.org/officeDocument/2006/relationships/hyperlink" Target="https://projectcatalyst.io/funds/12/f12-cardano-open-ecosystem/legally-enforceable-contracts-in-ada-in-compliance-with-argentine-laws" TargetMode="External"/><Relationship Id="rId14" Type="http://schemas.openxmlformats.org/officeDocument/2006/relationships/hyperlink" Target="https://projectcatalyst.io/funds/12/f12-cardano-open-ecosystem/organising-events-that-keep-cardano-in-the-news-in-japan" TargetMode="External"/><Relationship Id="rId17" Type="http://schemas.openxmlformats.org/officeDocument/2006/relationships/hyperlink" Target="https://projectcatalyst.io/funds/12/f12-cardano-open-ecosystem/sustainable-ada-x-cattle-daddy-x-clay-nation-triple-smash" TargetMode="External"/><Relationship Id="rId16" Type="http://schemas.openxmlformats.org/officeDocument/2006/relationships/hyperlink" Target="https://projectcatalyst.io/funds/12/f12-cardano-open-ecosystem/legal-support-for-fund-12-projects" TargetMode="External"/><Relationship Id="rId19" Type="http://schemas.openxmlformats.org/officeDocument/2006/relationships/hyperlink" Target="https://projectcatalyst.io/funds/12/f12-cardano-open-ecosystem/open-database-of-1000-aiken-coding-problems-and-monthly-hackathons" TargetMode="External"/><Relationship Id="rId18" Type="http://schemas.openxmlformats.org/officeDocument/2006/relationships/hyperlink" Target="https://projectcatalyst.io/funds/12/f12-cardano-open-ecosystem/assistance-to-non-funded-projects" TargetMode="External"/><Relationship Id="rId84" Type="http://schemas.openxmlformats.org/officeDocument/2006/relationships/hyperlink" Target="https://projectcatalyst.io/funds/12/f12-cardano-open-ecosystem/african-women-in-cardano-strengthening-the-ecosystem-and-inclusion" TargetMode="External"/><Relationship Id="rId83" Type="http://schemas.openxmlformats.org/officeDocument/2006/relationships/hyperlink" Target="https://projectcatalyst.io/funds/12/f12-cardano-open-ecosystem/5pc-cardano-education-video-on-tiktok-for-the-vietnamese-community-phase-2" TargetMode="External"/><Relationship Id="rId86" Type="http://schemas.openxmlformats.org/officeDocument/2006/relationships/hyperlink" Target="https://projectcatalyst.io/funds/12/f12-cardano-open-ecosystem/greek-odyc-dao-ecosystem-awareness-through-nationwide-scientific-survey-educational-conferences-and-multifunctional-web3-enabled-hub" TargetMode="External"/><Relationship Id="rId85" Type="http://schemas.openxmlformats.org/officeDocument/2006/relationships/hyperlink" Target="https://projectcatalyst.io/funds/12/f12-cardano-open-ecosystem/european-cardano-community-town-hall-operation-and-country-hubs-5210a" TargetMode="External"/><Relationship Id="rId88" Type="http://schemas.openxmlformats.org/officeDocument/2006/relationships/hyperlink" Target="https://projectcatalyst.io/funds/12/f12-cardano-open-ecosystem/set-of-standard-dao-governance-documents-legal-toolkit-for-cardano-ecosystem" TargetMode="External"/><Relationship Id="rId87" Type="http://schemas.openxmlformats.org/officeDocument/2006/relationships/hyperlink" Target="https://projectcatalyst.io/funds/12/f12-cardano-open-ecosystem/onboarding-cardano-developers-training-women-in-the-ivory-coast" TargetMode="External"/><Relationship Id="rId89" Type="http://schemas.openxmlformats.org/officeDocument/2006/relationships/hyperlink" Target="https://projectcatalyst.io/funds/12/f12-cardano-open-ecosystem/adanote-or-2-cardano-workshops-for-secondary-students-and-1-cardano-picture-book-both-inspired-by-the-japanese-course-of-study-guideline-or" TargetMode="External"/><Relationship Id="rId80" Type="http://schemas.openxmlformats.org/officeDocument/2006/relationships/hyperlink" Target="https://projectcatalyst.io/funds/12/f12-cardano-open-ecosystem/cardano-innovation-network-australrgentina-2024-desci-and-governmental-transformation-workshops" TargetMode="External"/><Relationship Id="rId82" Type="http://schemas.openxmlformats.org/officeDocument/2006/relationships/hyperlink" Target="https://projectcatalyst.io/funds/12/f12-cardano-open-ecosystem/building-the-future-partnering-to-create-chiles-leading-blockchain-lab" TargetMode="External"/><Relationship Id="rId81" Type="http://schemas.openxmlformats.org/officeDocument/2006/relationships/hyperlink" Target="https://projectcatalyst.io/funds/12/f12-cardano-open-ecosystem/the-unchaned-web-antwerp-yearly-mini-events" TargetMode="External"/><Relationship Id="rId73" Type="http://schemas.openxmlformats.org/officeDocument/2006/relationships/hyperlink" Target="https://projectcatalyst.io/funds/12/f12-cardano-open-ecosystem/aiken-alive-a-living-guide-to-aiken-smart-contract-development" TargetMode="External"/><Relationship Id="rId72" Type="http://schemas.openxmlformats.org/officeDocument/2006/relationships/hyperlink" Target="https://projectcatalyst.io/funds/12/f12-cardano-open-ecosystem/ai-rag-analysis-of-cip-1694" TargetMode="External"/><Relationship Id="rId75" Type="http://schemas.openxmlformats.org/officeDocument/2006/relationships/hyperlink" Target="https://projectcatalyst.io/funds/12/f12-cardano-open-ecosystem/east-asia-cardano-cardano-hackathon-devcon" TargetMode="External"/><Relationship Id="rId74" Type="http://schemas.openxmlformats.org/officeDocument/2006/relationships/hyperlink" Target="https://projectcatalyst.io/funds/12/f12-cardano-open-ecosystem/cardano-documentary-we-are-changing-the-world" TargetMode="External"/><Relationship Id="rId77" Type="http://schemas.openxmlformats.org/officeDocument/2006/relationships/hyperlink" Target="https://projectcatalyst.io/funds/12/f12-cardano-open-ecosystem/onboarding-women-entrepreneurs-in-the-ivory-coast-with-seedstars-and-project-catalyst" TargetMode="External"/><Relationship Id="rId76" Type="http://schemas.openxmlformats.org/officeDocument/2006/relationships/hyperlink" Target="https://projectcatalyst.io/funds/12/f12-cardano-open-ecosystem/cardano-europe-tour-events-across-europe" TargetMode="External"/><Relationship Id="rId79" Type="http://schemas.openxmlformats.org/officeDocument/2006/relationships/hyperlink" Target="https://projectcatalyst.io/funds/12/f12-cardano-open-ecosystem/nerds-latam-cardano-hackathon-series" TargetMode="External"/><Relationship Id="rId78" Type="http://schemas.openxmlformats.org/officeDocument/2006/relationships/hyperlink" Target="https://projectcatalyst.io/funds/12/f12-cardano-open-ecosystem/raising-awareness-and-facilitating-drep-onboarding-globally" TargetMode="External"/><Relationship Id="rId71" Type="http://schemas.openxmlformats.org/officeDocument/2006/relationships/hyperlink" Target="https://projectcatalyst.io/funds/12/f12-cardano-open-ecosystem/cardano-governance-working-groups-in-universities" TargetMode="External"/><Relationship Id="rId70" Type="http://schemas.openxmlformats.org/officeDocument/2006/relationships/hyperlink" Target="https://projectcatalyst.io/funds/12/f12-cardano-open-ecosystem/production-grade-code-education-aiken-plutarch-and-plutustx" TargetMode="External"/><Relationship Id="rId62" Type="http://schemas.openxmlformats.org/officeDocument/2006/relationships/hyperlink" Target="https://projectcatalyst.io/funds/12/f12-cardano-open-ecosystem/cardano-ghana-cip-1694-governance-working-group" TargetMode="External"/><Relationship Id="rId61" Type="http://schemas.openxmlformats.org/officeDocument/2006/relationships/hyperlink" Target="https://projectcatalyst.io/funds/12/f12-cardano-open-ecosystem/gamechanger-education-on-andamio-and-work-courses" TargetMode="External"/><Relationship Id="rId64" Type="http://schemas.openxmlformats.org/officeDocument/2006/relationships/hyperlink" Target="https://projectcatalyst.io/funds/12/f12-cardano-open-ecosystem/5pc-cardano-journey-cardano-education-podcast-series-for-the-vietnamese-community" TargetMode="External"/><Relationship Id="rId63" Type="http://schemas.openxmlformats.org/officeDocument/2006/relationships/hyperlink" Target="https://projectcatalyst.io/funds/12/f12-cardano-open-ecosystem/cafi-cardano-news-vietnamese-version" TargetMode="External"/><Relationship Id="rId66" Type="http://schemas.openxmlformats.org/officeDocument/2006/relationships/hyperlink" Target="https://projectcatalyst.io/funds/12/f12-cardano-open-ecosystem/defi-best-practices-research-and-guide-for-user-friendly-dapps" TargetMode="External"/><Relationship Id="rId65" Type="http://schemas.openxmlformats.org/officeDocument/2006/relationships/hyperlink" Target="https://projectcatalyst.io/funds/12/f12-cardano-open-ecosystem/defi-and-tradfi-building-bridges" TargetMode="External"/><Relationship Id="rId68" Type="http://schemas.openxmlformats.org/officeDocument/2006/relationships/hyperlink" Target="https://projectcatalyst.io/funds/12/f12-cardano-open-ecosystem/undp-x-cardano-blockchain-initiative-for-city-and-industry-networks" TargetMode="External"/><Relationship Id="rId67" Type="http://schemas.openxmlformats.org/officeDocument/2006/relationships/hyperlink" Target="https://projectcatalyst.io/funds/12/f12-cardano-open-ecosystem/token-2049-side-event-enterprise-focused-rwa-real-world-assets-cardano-event" TargetMode="External"/><Relationship Id="rId60" Type="http://schemas.openxmlformats.org/officeDocument/2006/relationships/hyperlink" Target="https://projectcatalyst.io/funds/12/f12-cardano-open-ecosystem/comprehensive-entry-level-cardano-developer-workshop-2024-2025-learning-web3-development-using-meshjs-and-aiken-in-collaboration-with-mcu" TargetMode="External"/><Relationship Id="rId69" Type="http://schemas.openxmlformats.org/officeDocument/2006/relationships/hyperlink" Target="https://projectcatalyst.io/funds/12/f12-cardano-open-ecosystem/casia-cardano-asia-tiktok-channel-expand-korean-maintain-japanesevietnameseenglish-new-youtube-channel" TargetMode="External"/><Relationship Id="rId51" Type="http://schemas.openxmlformats.org/officeDocument/2006/relationships/hyperlink" Target="https://projectcatalyst.io/funds/12/f12-cardano-open-ecosystem/fimi-blockchain-course-for-vietnamese" TargetMode="External"/><Relationship Id="rId50" Type="http://schemas.openxmlformats.org/officeDocument/2006/relationships/hyperlink" Target="https://projectcatalyst.io/funds/12/f12-cardano-open-ecosystem/crafting-blockchain-policy-framework-for-india" TargetMode="External"/><Relationship Id="rId53" Type="http://schemas.openxmlformats.org/officeDocument/2006/relationships/hyperlink" Target="https://projectcatalyst.io/funds/12/f12-cardano-open-ecosystem/governance-mentorship-and-educational-outreach-in-5-south-america-countries" TargetMode="External"/><Relationship Id="rId52" Type="http://schemas.openxmlformats.org/officeDocument/2006/relationships/hyperlink" Target="https://projectcatalyst.io/funds/12/f12-cardano-open-ecosystem/cardano-summit-vietnam-2024" TargetMode="External"/><Relationship Id="rId55" Type="http://schemas.openxmlformats.org/officeDocument/2006/relationships/hyperlink" Target="https://projectcatalyst.io/funds/12/f12-cardano-open-ecosystem/cardano-east-africa-hackathon-improving-education-through-blockchain" TargetMode="External"/><Relationship Id="rId54" Type="http://schemas.openxmlformats.org/officeDocument/2006/relationships/hyperlink" Target="https://projectcatalyst.io/funds/12/f12-cardano-open-ecosystem/waffle-or-sidan-hong-kong-cardano-community" TargetMode="External"/><Relationship Id="rId57" Type="http://schemas.openxmlformats.org/officeDocument/2006/relationships/hyperlink" Target="https://projectcatalyst.io/funds/12/f12-cardano-open-ecosystem/cardano-spt-special-promo-taskforce" TargetMode="External"/><Relationship Id="rId56" Type="http://schemas.openxmlformats.org/officeDocument/2006/relationships/hyperlink" Target="https://projectcatalyst.io/funds/12/f12-cardano-open-ecosystem/expanding-cardanos-reach-in-africa-new-hubs-outreach-and-onboarding" TargetMode="External"/><Relationship Id="rId59" Type="http://schemas.openxmlformats.org/officeDocument/2006/relationships/hyperlink" Target="https://projectcatalyst.io/funds/12/f12-cardano-open-ecosystem/fimi-podcast-cardano-on-telegram-for-vietnamese" TargetMode="External"/><Relationship Id="rId58" Type="http://schemas.openxmlformats.org/officeDocument/2006/relationships/hyperlink" Target="https://projectcatalyst.io/funds/12/f12-cardano-open-ecosystem/component-44-cardano-for-a-responsible-revolution-bridging-blockchain-with-global-sustainability" TargetMode="External"/><Relationship Id="rId107" Type="http://schemas.openxmlformats.org/officeDocument/2006/relationships/hyperlink" Target="https://projectcatalyst.io/funds/12/f12-cardano-open-ecosystem/component-24-expanding-cardano-in-africa-uncovering-growth-and-investment-opportunities" TargetMode="External"/><Relationship Id="rId228" Type="http://schemas.openxmlformats.org/officeDocument/2006/relationships/hyperlink" Target="https://projectcatalyst.io/funds/12/f12-cardano-open-ecosystem/adaxon-goguenbytes-byte-sized-programming-tutorials" TargetMode="External"/><Relationship Id="rId349" Type="http://schemas.openxmlformats.org/officeDocument/2006/relationships/hyperlink" Target="https://projectcatalyst.io/funds/12/f12-cardano-open-ecosystem/educational-tool-kit-f-legislators-af489" TargetMode="External"/><Relationship Id="rId106" Type="http://schemas.openxmlformats.org/officeDocument/2006/relationships/hyperlink" Target="https://projectcatalyst.io/funds/12/f12-cardano-open-ecosystem/cardano-uganda-academy-strengthening-the-cardano-community-in-uganda-through-education" TargetMode="External"/><Relationship Id="rId227" Type="http://schemas.openxmlformats.org/officeDocument/2006/relationships/hyperlink" Target="https://projectcatalyst.io/funds/12/f12-cardano-open-ecosystem/transition-from-web2-to-cardano-unlocking-ecosystem-opportunities-for-persians" TargetMode="External"/><Relationship Id="rId348" Type="http://schemas.openxmlformats.org/officeDocument/2006/relationships/hyperlink" Target="https://projectcatalyst.io/funds/12/f12-cardano-open-ecosystem/educate-newcomers-to-cardano-with-storytelling-videos" TargetMode="External"/><Relationship Id="rId105" Type="http://schemas.openxmlformats.org/officeDocument/2006/relationships/hyperlink" Target="https://projectcatalyst.io/funds/12/f12-cardano-open-ecosystem/online-interactive-educational-resources-for-voltaire" TargetMode="External"/><Relationship Id="rId226" Type="http://schemas.openxmlformats.org/officeDocument/2006/relationships/hyperlink" Target="https://projectcatalyst.io/funds/12/f12-cardano-open-ecosystem/cardano-center-bali" TargetMode="External"/><Relationship Id="rId347" Type="http://schemas.openxmlformats.org/officeDocument/2006/relationships/hyperlink" Target="https://projectcatalyst.io/funds/12/f12-cardano-open-ecosystem/cardano-wieczorowa-pora-spaces-podcasts-and-yt-for-polish-community-89428" TargetMode="External"/><Relationship Id="rId104" Type="http://schemas.openxmlformats.org/officeDocument/2006/relationships/hyperlink" Target="https://projectcatalyst.io/funds/12/f12-cardano-open-ecosystem/cardano-credentials-make-skills-visible-impactful-and-usable" TargetMode="External"/><Relationship Id="rId225" Type="http://schemas.openxmlformats.org/officeDocument/2006/relationships/hyperlink" Target="https://projectcatalyst.io/funds/12/f12-cardano-open-ecosystem/hands-on-marketing-universities-and-tech-hubs" TargetMode="External"/><Relationship Id="rId346" Type="http://schemas.openxmlformats.org/officeDocument/2006/relationships/hyperlink" Target="https://projectcatalyst.io/funds/12/f12-cardano-open-ecosystem/students-in-cardano-campus-cardano-clubs" TargetMode="External"/><Relationship Id="rId109" Type="http://schemas.openxmlformats.org/officeDocument/2006/relationships/hyperlink" Target="https://projectcatalyst.io/funds/12/f12-cardano-open-ecosystem/criptoactivosorg-your-spanish-blockchain-hub" TargetMode="External"/><Relationship Id="rId108" Type="http://schemas.openxmlformats.org/officeDocument/2006/relationships/hyperlink" Target="https://projectcatalyst.io/funds/12/f12-cardano-open-ecosystem/organizational-habits-and-principles-the-governance-and-collaboration-study-group" TargetMode="External"/><Relationship Id="rId229" Type="http://schemas.openxmlformats.org/officeDocument/2006/relationships/hyperlink" Target="https://projectcatalyst.io/funds/12/f12-cardano-open-ecosystem/engaging-developers-on-the-potential-application-of-zero-knowledge-proofs-zkps-in-their-dapps" TargetMode="External"/><Relationship Id="rId220" Type="http://schemas.openxmlformats.org/officeDocument/2006/relationships/hyperlink" Target="https://projectcatalyst.io/funds/12/f12-cardano-open-ecosystem/cardano-for-stem-brazilian-students-792b1" TargetMode="External"/><Relationship Id="rId341" Type="http://schemas.openxmlformats.org/officeDocument/2006/relationships/hyperlink" Target="https://projectcatalyst.io/funds/12/f12-cardano-open-ecosystem/cardano-woman-indonesia-university-ecosystem" TargetMode="External"/><Relationship Id="rId340" Type="http://schemas.openxmlformats.org/officeDocument/2006/relationships/hyperlink" Target="https://projectcatalyst.io/funds/12/f12-cardano-open-ecosystem/cc-cardanowikiqachatbot" TargetMode="External"/><Relationship Id="rId103" Type="http://schemas.openxmlformats.org/officeDocument/2006/relationships/hyperlink" Target="https://projectcatalyst.io/funds/12/f12-cardano-open-ecosystem/better-governance-for-professional-groups-with-cardano-dao-tools" TargetMode="External"/><Relationship Id="rId224" Type="http://schemas.openxmlformats.org/officeDocument/2006/relationships/hyperlink" Target="https://projectcatalyst.io/funds/12/f12-cardano-open-ecosystem/cardano-ghana-community-expansion" TargetMode="External"/><Relationship Id="rId345" Type="http://schemas.openxmlformats.org/officeDocument/2006/relationships/hyperlink" Target="https://projectcatalyst.io/funds/12/f12-cardano-open-ecosystem/helping-daniel-ai-powered-education-for-catalyst-community-support" TargetMode="External"/><Relationship Id="rId102" Type="http://schemas.openxmlformats.org/officeDocument/2006/relationships/hyperlink" Target="https://projectcatalyst.io/funds/12/f12-cardano-open-ecosystem/decrypted-short-educational-and-entertaining-interviews-for-non-technical-users" TargetMode="External"/><Relationship Id="rId223" Type="http://schemas.openxmlformats.org/officeDocument/2006/relationships/hyperlink" Target="https://projectcatalyst.io/funds/12/f12-cardano-open-ecosystem/cardano-leading-chain-reaction-event-web3-and-digital-assets-policy-and-building" TargetMode="External"/><Relationship Id="rId344" Type="http://schemas.openxmlformats.org/officeDocument/2006/relationships/hyperlink" Target="https://projectcatalyst.io/funds/12/f12-cardano-open-ecosystem/club-cardano-in-bukavu-expanding-the-cardano-blockchain-community" TargetMode="External"/><Relationship Id="rId101" Type="http://schemas.openxmlformats.org/officeDocument/2006/relationships/hyperlink" Target="https://projectcatalyst.io/funds/12/f12-cardano-open-ecosystem/dumpling-chinese-speaking-communitycontent" TargetMode="External"/><Relationship Id="rId222" Type="http://schemas.openxmlformats.org/officeDocument/2006/relationships/hyperlink" Target="https://projectcatalyst.io/funds/12/f12-cardano-open-ecosystem/vista-into-the-cosmoverse" TargetMode="External"/><Relationship Id="rId343" Type="http://schemas.openxmlformats.org/officeDocument/2006/relationships/hyperlink" Target="https://projectcatalyst.io/funds/12/f12-cardano-open-ecosystem/community-arts-mental-health-initiative" TargetMode="External"/><Relationship Id="rId100" Type="http://schemas.openxmlformats.org/officeDocument/2006/relationships/hyperlink" Target="https://projectcatalyst.io/funds/12/f12-cardano-open-ecosystem/the-grand-tour-meets-cardano-center-in-partnership-with-bybit-oli-cur8-and-several-others-to-onboard-expand-and-market-across-africa" TargetMode="External"/><Relationship Id="rId221" Type="http://schemas.openxmlformats.org/officeDocument/2006/relationships/hyperlink" Target="https://projectcatalyst.io/funds/12/f12-cardano-open-ecosystem/science-focused-hackathon-on-cardano" TargetMode="External"/><Relationship Id="rId342" Type="http://schemas.openxmlformats.org/officeDocument/2006/relationships/hyperlink" Target="https://projectcatalyst.io/funds/12/f12-cardano-open-ecosystem/cardano-sponsorship-for-professional-fighter-michael-heckert" TargetMode="External"/><Relationship Id="rId217" Type="http://schemas.openxmlformats.org/officeDocument/2006/relationships/hyperlink" Target="https://projectcatalyst.io/funds/12/f12-cardano-open-ecosystem/creating-a-local-language-web-30-dictionary-4f5c9" TargetMode="External"/><Relationship Id="rId338" Type="http://schemas.openxmlformats.org/officeDocument/2006/relationships/hyperlink" Target="https://projectcatalyst.io/funds/12/f12-cardano-open-ecosystem/podcast-project-success-stories-thanks-to-catalyst-funds" TargetMode="External"/><Relationship Id="rId216" Type="http://schemas.openxmlformats.org/officeDocument/2006/relationships/hyperlink" Target="https://projectcatalyst.io/funds/12/f12-cardano-open-ecosystem/establish-a-cardano-global-land-rights-action-ngo" TargetMode="External"/><Relationship Id="rId337" Type="http://schemas.openxmlformats.org/officeDocument/2006/relationships/hyperlink" Target="https://projectcatalyst.io/funds/12/f12-cardano-open-ecosystem/cardano-caravan-store-education-and-empowering-yoroieternlnami-wallet-payments-among-students-and-beyond" TargetMode="External"/><Relationship Id="rId215" Type="http://schemas.openxmlformats.org/officeDocument/2006/relationships/hyperlink" Target="https://projectcatalyst.io/funds/12/f12-cardano-open-ecosystem/educational-cardano-events-in-germany" TargetMode="External"/><Relationship Id="rId336" Type="http://schemas.openxmlformats.org/officeDocument/2006/relationships/hyperlink" Target="https://projectcatalyst.io/funds/12/f12-cardano-open-ecosystem/retroblock-nft-collection-a-cyberpunk-review-of-classic-games" TargetMode="External"/><Relationship Id="rId214" Type="http://schemas.openxmlformats.org/officeDocument/2006/relationships/hyperlink" Target="https://projectcatalyst.io/funds/12/f12-cardano-open-ecosystem/adathon-catalyst-barcelona" TargetMode="External"/><Relationship Id="rId335" Type="http://schemas.openxmlformats.org/officeDocument/2006/relationships/hyperlink" Target="https://projectcatalyst.io/funds/12/f12-cardano-open-ecosystem/cardano-web3-opendoor-bootcamp" TargetMode="External"/><Relationship Id="rId219" Type="http://schemas.openxmlformats.org/officeDocument/2006/relationships/hyperlink" Target="https://projectcatalyst.io/funds/12/f12-cardano-open-ecosystem/blockchain-community-training-and-mentorship-leveraging-blockchain-education-for-participation" TargetMode="External"/><Relationship Id="rId218" Type="http://schemas.openxmlformats.org/officeDocument/2006/relationships/hyperlink" Target="https://projectcatalyst.io/funds/12/f12-cardano-open-ecosystem/loyalty-rewards-via-cardano-nfts" TargetMode="External"/><Relationship Id="rId339" Type="http://schemas.openxmlformats.org/officeDocument/2006/relationships/hyperlink" Target="https://projectcatalyst.io/funds/12/f12-cardano-open-ecosystem/spark-the-interest-of-french-speaking-university-students-with-a-blockchain-knowledge-competition" TargetMode="External"/><Relationship Id="rId330" Type="http://schemas.openxmlformats.org/officeDocument/2006/relationships/hyperlink" Target="https://projectcatalyst.io/funds/12/f12-cardano-open-ecosystem/cardano-evangelization-introduction-of-blockchain-and-cardano-for-students-in-the-indonesian-city-of-education" TargetMode="External"/><Relationship Id="rId213" Type="http://schemas.openxmlformats.org/officeDocument/2006/relationships/hyperlink" Target="https://projectcatalyst.io/funds/12/f12-cardano-open-ecosystem/decentralized-finance-scholarship-for-spanish-students-in-the-cardano-ecosystem" TargetMode="External"/><Relationship Id="rId334" Type="http://schemas.openxmlformats.org/officeDocument/2006/relationships/hyperlink" Target="https://projectcatalyst.io/funds/12/f12-cardano-open-ecosystem/treasury-analysis-web3-association" TargetMode="External"/><Relationship Id="rId212" Type="http://schemas.openxmlformats.org/officeDocument/2006/relationships/hyperlink" Target="https://projectcatalyst.io/funds/12/f12-cardano-open-ecosystem/dlt360-relaunch-smart-industry-forum-for-real-world-adoption" TargetMode="External"/><Relationship Id="rId333" Type="http://schemas.openxmlformats.org/officeDocument/2006/relationships/hyperlink" Target="https://projectcatalyst.io/funds/12/f12-cardano-open-ecosystem/cc-cardanoforkidstiktokviral" TargetMode="External"/><Relationship Id="rId211" Type="http://schemas.openxmlformats.org/officeDocument/2006/relationships/hyperlink" Target="https://projectcatalyst.io/funds/12/f12-cardano-open-ecosystem/learning-smart-contracts-from-scratch-in-spanish-introduction-to-cardano-programming-online-course" TargetMode="External"/><Relationship Id="rId332" Type="http://schemas.openxmlformats.org/officeDocument/2006/relationships/hyperlink" Target="https://projectcatalyst.io/funds/12/f12-cardano-open-ecosystem/veralidity-strategic-growth-adobe-partnership-enhancement-boosting-cardano-adobe-integration-and-market-reach" TargetMode="External"/><Relationship Id="rId210" Type="http://schemas.openxmlformats.org/officeDocument/2006/relationships/hyperlink" Target="https://projectcatalyst.io/funds/12/f12-cardano-open-ecosystem/business-mentoring-to-scale-cardano-use-cases-on-the-ground" TargetMode="External"/><Relationship Id="rId331" Type="http://schemas.openxmlformats.org/officeDocument/2006/relationships/hyperlink" Target="https://projectcatalyst.io/funds/12/f12-cardano-open-ecosystem/cardano-virtual-conference-series" TargetMode="External"/><Relationship Id="rId370" Type="http://schemas.openxmlformats.org/officeDocument/2006/relationships/hyperlink" Target="https://projectcatalyst.io/funds/12/f12-cardano-open-ecosystem/extending-cardano-participation-to-churches-in-accra-ghana" TargetMode="External"/><Relationship Id="rId129" Type="http://schemas.openxmlformats.org/officeDocument/2006/relationships/hyperlink" Target="https://projectcatalyst.io/funds/12/f12-cardano-open-ecosystem/component-34-polygon-sdg-for-business-adapted-to-cardano-bringing-finance-and-success-to-impact-startups" TargetMode="External"/><Relationship Id="rId128" Type="http://schemas.openxmlformats.org/officeDocument/2006/relationships/hyperlink" Target="https://projectcatalyst.io/funds/12/f12-cardano-open-ecosystem/expand-cardano-in-latam-onboarding-builders-for-ecosystem-growth" TargetMode="External"/><Relationship Id="rId249" Type="http://schemas.openxmlformats.org/officeDocument/2006/relationships/hyperlink" Target="https://projectcatalyst.io/funds/12/f12-cardano-open-ecosystem/professional-pr-agency-writes-and-distributes-press-releases-for-cardano-companies-yellow-house-gmbh" TargetMode="External"/><Relationship Id="rId127" Type="http://schemas.openxmlformats.org/officeDocument/2006/relationships/hyperlink" Target="https://projectcatalyst.io/funds/12/f12-cardano-open-ecosystem/drep-ambassador" TargetMode="External"/><Relationship Id="rId248" Type="http://schemas.openxmlformats.org/officeDocument/2006/relationships/hyperlink" Target="https://projectcatalyst.io/funds/12/f12-cardano-open-ecosystem/in-person-networking-event-to-educate-web2-businesses-about-cardano" TargetMode="External"/><Relationship Id="rId369" Type="http://schemas.openxmlformats.org/officeDocument/2006/relationships/hyperlink" Target="https://projectcatalyst.io/funds/12/f12-cardano-open-ecosystem/blockchain-education-survey-among-college-students" TargetMode="External"/><Relationship Id="rId126" Type="http://schemas.openxmlformats.org/officeDocument/2006/relationships/hyperlink" Target="https://projectcatalyst.io/funds/12/f12-cardano-open-ecosystem/aprendo-and-cardano-bridging-digital-divides-empowering-latams-underprivileged-communities" TargetMode="External"/><Relationship Id="rId247" Type="http://schemas.openxmlformats.org/officeDocument/2006/relationships/hyperlink" Target="https://projectcatalyst.io/funds/12/f12-cardano-open-ecosystem/cardano-ecosystem-metaverse-experience-on-roblox" TargetMode="External"/><Relationship Id="rId368" Type="http://schemas.openxmlformats.org/officeDocument/2006/relationships/hyperlink" Target="https://projectcatalyst.io/funds/12/f12-cardano-open-ecosystem/southern-african-cardano-community-sacc-events-content-and-a-hackathon-in-4-southern-african-countries" TargetMode="External"/><Relationship Id="rId121" Type="http://schemas.openxmlformats.org/officeDocument/2006/relationships/hyperlink" Target="https://projectcatalyst.io/funds/12/f12-cardano-open-ecosystem/djed-and-gluon-marketing-campaigns-djed-alliance-the-stable-order-stability-nexus" TargetMode="External"/><Relationship Id="rId242" Type="http://schemas.openxmlformats.org/officeDocument/2006/relationships/hyperlink" Target="https://projectcatalyst.io/funds/12/f12-cardano-open-ecosystem/cardano-africa-expansion-second-edition-empowering-communities-through-physical-engagement" TargetMode="External"/><Relationship Id="rId363" Type="http://schemas.openxmlformats.org/officeDocument/2006/relationships/hyperlink" Target="https://projectcatalyst.io/funds/12/f12-cardano-open-ecosystem/fostering-local-blockchain-heroes-igniting-student-leadership-with-the-cardano-ambassador-program" TargetMode="External"/><Relationship Id="rId120" Type="http://schemas.openxmlformats.org/officeDocument/2006/relationships/hyperlink" Target="https://projectcatalyst.io/funds/12/f12-cardano-open-ecosystem/a-cardano-focused-course-for-japanese-community" TargetMode="External"/><Relationship Id="rId241" Type="http://schemas.openxmlformats.org/officeDocument/2006/relationships/hyperlink" Target="https://projectcatalyst.io/funds/12/f12-cardano-open-ecosystem/empowering-industry-innovators-a-cardano-business-outreach-and-onboarding-program" TargetMode="External"/><Relationship Id="rId362" Type="http://schemas.openxmlformats.org/officeDocument/2006/relationships/hyperlink" Target="https://projectcatalyst.io/funds/12/f12-cardano-open-ecosystem/latam-hackerspace-hub-peru" TargetMode="External"/><Relationship Id="rId240" Type="http://schemas.openxmlformats.org/officeDocument/2006/relationships/hyperlink" Target="https://projectcatalyst.io/funds/12/f12-cardano-open-ecosystem/the-universal-encyclopedia-of-cardano-aldea-wiki-phase-20-english-portuguese-spanish-174b2" TargetMode="External"/><Relationship Id="rId361" Type="http://schemas.openxmlformats.org/officeDocument/2006/relationships/hyperlink" Target="https://projectcatalyst.io/funds/12/f12-cardano-open-ecosystem/advanced-cardano-made-simple-easy-enough-for-grandma" TargetMode="External"/><Relationship Id="rId360" Type="http://schemas.openxmlformats.org/officeDocument/2006/relationships/hyperlink" Target="https://projectcatalyst.io/funds/12/f12-cardano-open-ecosystem/ada-lovelace-day-and-adaday" TargetMode="External"/><Relationship Id="rId125" Type="http://schemas.openxmlformats.org/officeDocument/2006/relationships/hyperlink" Target="https://projectcatalyst.io/funds/12/f12-cardano-open-ecosystem/cardano-summit-2025-strategic-partnerships-and-x-chain-drive" TargetMode="External"/><Relationship Id="rId246" Type="http://schemas.openxmlformats.org/officeDocument/2006/relationships/hyperlink" Target="https://projectcatalyst.io/funds/12/f12-cardano-open-ecosystem/45b-ideascalelessgreatercatalyst-community-browser-extension-utility" TargetMode="External"/><Relationship Id="rId367" Type="http://schemas.openxmlformats.org/officeDocument/2006/relationships/hyperlink" Target="https://projectcatalyst.io/funds/12/f12-cardano-open-ecosystem/fostering-portuguese-speaking-cardano-community" TargetMode="External"/><Relationship Id="rId124" Type="http://schemas.openxmlformats.org/officeDocument/2006/relationships/hyperlink" Target="https://projectcatalyst.io/funds/12/f12-cardano-open-ecosystem/the-great-beyond-season-2-or-a-different-kind-of-podcast" TargetMode="External"/><Relationship Id="rId245" Type="http://schemas.openxmlformats.org/officeDocument/2006/relationships/hyperlink" Target="https://projectcatalyst.io/funds/12/f12-cardano-open-ecosystem/cardano-hub-surabaya-and-cardano-workshop-jakarta-cardano-creative-hub-bandung-andwoman-developer-pools" TargetMode="External"/><Relationship Id="rId366" Type="http://schemas.openxmlformats.org/officeDocument/2006/relationships/hyperlink" Target="https://projectcatalyst.io/funds/12/f12-cardano-open-ecosystem/cardano-league-marketing-strategy-that-seeks-to-take-advantage-of-the-passion-and-interest-that-exists-in-latin-america-for-soccer-and-link-this-sport-with-cardano-increasing-visibility-in-the-d4cb6" TargetMode="External"/><Relationship Id="rId123" Type="http://schemas.openxmlformats.org/officeDocument/2006/relationships/hyperlink" Target="https://projectcatalyst.io/funds/12/f12-cardano-open-ecosystem/adafro-labs-uganda-hackathon-fb2d6" TargetMode="External"/><Relationship Id="rId244" Type="http://schemas.openxmlformats.org/officeDocument/2006/relationships/hyperlink" Target="https://projectcatalyst.io/funds/12/f12-cardano-open-ecosystem/cardano-worldwide-marketing-campaign" TargetMode="External"/><Relationship Id="rId365" Type="http://schemas.openxmlformats.org/officeDocument/2006/relationships/hyperlink" Target="https://projectcatalyst.io/funds/12/f12-cardano-open-ecosystem/cardano-charity-platform" TargetMode="External"/><Relationship Id="rId122" Type="http://schemas.openxmlformats.org/officeDocument/2006/relationships/hyperlink" Target="https://projectcatalyst.io/funds/12/f12-cardano-open-ecosystem/5pc-project-catalyst-video-on-tiktok-for-the-vietnamese-community" TargetMode="External"/><Relationship Id="rId243" Type="http://schemas.openxmlformats.org/officeDocument/2006/relationships/hyperlink" Target="https://projectcatalyst.io/funds/12/f12-cardano-open-ecosystem/chain-city-by-cardano" TargetMode="External"/><Relationship Id="rId364" Type="http://schemas.openxmlformats.org/officeDocument/2006/relationships/hyperlink" Target="https://projectcatalyst.io/funds/12/f12-cardano-open-ecosystem/survey-on-decentralized-academic-publishing-needs-for-cardano" TargetMode="External"/><Relationship Id="rId95" Type="http://schemas.openxmlformats.org/officeDocument/2006/relationships/hyperlink" Target="https://projectcatalyst.io/funds/12/f12-cardano-open-ecosystem/ada-day-buenos-aires-exploring-the-cardano-ecosystem-in-argentina-and-latam" TargetMode="External"/><Relationship Id="rId94" Type="http://schemas.openxmlformats.org/officeDocument/2006/relationships/hyperlink" Target="https://projectcatalyst.io/funds/12/f12-cardano-open-ecosystem/cardano-in-spanish-2-0b2f5" TargetMode="External"/><Relationship Id="rId97" Type="http://schemas.openxmlformats.org/officeDocument/2006/relationships/hyperlink" Target="https://projectcatalyst.io/funds/12/f12-cardano-open-ecosystem/konsensis-educating-refugees-on-cardano" TargetMode="External"/><Relationship Id="rId96" Type="http://schemas.openxmlformats.org/officeDocument/2006/relationships/hyperlink" Target="https://projectcatalyst.io/funds/12/f12-cardano-open-ecosystem/scale-up-ten-of-thousands-users-for-cardano-ecosystem" TargetMode="External"/><Relationship Id="rId99" Type="http://schemas.openxmlformats.org/officeDocument/2006/relationships/hyperlink" Target="https://projectcatalyst.io/funds/12/f12-cardano-open-ecosystem/cardano-mexico-governance-working-groups" TargetMode="External"/><Relationship Id="rId98" Type="http://schemas.openxmlformats.org/officeDocument/2006/relationships/hyperlink" Target="https://projectcatalyst.io/funds/12/f12-cardano-open-ecosystem/cardano-cube-studios-marketing-and-media" TargetMode="External"/><Relationship Id="rId91" Type="http://schemas.openxmlformats.org/officeDocument/2006/relationships/hyperlink" Target="https://projectcatalyst.io/funds/12/f12-cardano-open-ecosystem/ouroboros-capital-decentralized-vc-arm-of-cardano-that-converts-ada-staking-rewards-into-equity-saft-in-emerging-startups" TargetMode="External"/><Relationship Id="rId90" Type="http://schemas.openxmlformats.org/officeDocument/2006/relationships/hyperlink" Target="https://projectcatalyst.io/funds/12/f12-cardano-open-ecosystem/guide-to-introduce-vietnamese-children-to-the-cardano-ecosystem" TargetMode="External"/><Relationship Id="rId93" Type="http://schemas.openxmlformats.org/officeDocument/2006/relationships/hyperlink" Target="https://projectcatalyst.io/funds/12/f12-cardano-open-ecosystem/grassroots-governance-community-forums-5fe33" TargetMode="External"/><Relationship Id="rId92" Type="http://schemas.openxmlformats.org/officeDocument/2006/relationships/hyperlink" Target="https://projectcatalyst.io/funds/12/f12-cardano-open-ecosystem/boost-cardano-africa-academys-operations" TargetMode="External"/><Relationship Id="rId118" Type="http://schemas.openxmlformats.org/officeDocument/2006/relationships/hyperlink" Target="https://projectcatalyst.io/funds/12/f12-cardano-open-ecosystem/university-student-collective-for-cardano" TargetMode="External"/><Relationship Id="rId239" Type="http://schemas.openxmlformats.org/officeDocument/2006/relationships/hyperlink" Target="https://projectcatalyst.io/funds/12/f12-cardano-open-ecosystem/bridging-worlds-empowering-cardano-through-global-event-outreach" TargetMode="External"/><Relationship Id="rId117" Type="http://schemas.openxmlformats.org/officeDocument/2006/relationships/hyperlink" Target="https://projectcatalyst.io/funds/12/f12-cardano-open-ecosystem/milkomeda-djed-liquidity-provision-incentives" TargetMode="External"/><Relationship Id="rId238" Type="http://schemas.openxmlformats.org/officeDocument/2006/relationships/hyperlink" Target="https://projectcatalyst.io/funds/12/f12-cardano-open-ecosystem/onboarding-scientists-to-cardano-in-latam-regions-seeding-a-network-of-communities" TargetMode="External"/><Relationship Id="rId359" Type="http://schemas.openxmlformats.org/officeDocument/2006/relationships/hyperlink" Target="https://projectcatalyst.io/funds/12/f12-cardano-open-ecosystem/empowering-the-cardano-ecosystem-through-offon-line-meetings-in-makassar-south-sulawesi-indonesia" TargetMode="External"/><Relationship Id="rId116" Type="http://schemas.openxmlformats.org/officeDocument/2006/relationships/hyperlink" Target="https://projectcatalyst.io/funds/12/f12-cardano-open-ecosystem/the-future-is-cardano-an-advertising-campaign" TargetMode="External"/><Relationship Id="rId237" Type="http://schemas.openxmlformats.org/officeDocument/2006/relationships/hyperlink" Target="https://projectcatalyst.io/funds/12/f12-cardano-open-ecosystem/promoting-cardano-incentives-for-memes-and-social-sharing-that-showcase-principles-core-values-and-mission-create-share-and-earn-while-making-a-positive-impact" TargetMode="External"/><Relationship Id="rId358" Type="http://schemas.openxmlformats.org/officeDocument/2006/relationships/hyperlink" Target="https://projectcatalyst.io/funds/12/f12-cardano-open-ecosystem/vneconomics-academy-cardano-stake-pool-owners-spos-behavior-academic-research" TargetMode="External"/><Relationship Id="rId115" Type="http://schemas.openxmlformats.org/officeDocument/2006/relationships/hyperlink" Target="https://projectcatalyst.io/funds/12/f12-cardano-open-ecosystem/daily-podcast-about-the-cardano-ecosystem-news-in-portuguese" TargetMode="External"/><Relationship Id="rId236" Type="http://schemas.openxmlformats.org/officeDocument/2006/relationships/hyperlink" Target="https://projectcatalyst.io/funds/12/f12-cardano-open-ecosystem/integrated-gym-and-blockchain-education-hub-bridging-fitness-and-fostering-community" TargetMode="External"/><Relationship Id="rId357" Type="http://schemas.openxmlformats.org/officeDocument/2006/relationships/hyperlink" Target="https://projectcatalyst.io/funds/12/f12-cardano-open-ecosystem/catalyst-and-health-talk-for-the-aged-in-accra-ghana" TargetMode="External"/><Relationship Id="rId119" Type="http://schemas.openxmlformats.org/officeDocument/2006/relationships/hyperlink" Target="https://projectcatalyst.io/funds/12/f12-cardano-open-ecosystem/ambassador-program-management-system-and-user-onboarding-for-the-oli-education-platform" TargetMode="External"/><Relationship Id="rId110" Type="http://schemas.openxmlformats.org/officeDocument/2006/relationships/hyperlink" Target="https://projectcatalyst.io/funds/12/f12-cardano-open-ecosystem/cardano-forest-blocktreeasia-foster-trust-in-reforestation-impact-report-enhance-security-and-accuracy-of-data-collecting-tool" TargetMode="External"/><Relationship Id="rId231" Type="http://schemas.openxmlformats.org/officeDocument/2006/relationships/hyperlink" Target="https://projectcatalyst.io/funds/12/f12-cardano-open-ecosystem/demystifying-cardano-a-bootcamp-for-beginners" TargetMode="External"/><Relationship Id="rId352" Type="http://schemas.openxmlformats.org/officeDocument/2006/relationships/hyperlink" Target="https://projectcatalyst.io/funds/12/f12-cardano-open-ecosystem/enrich-the-cardano-community-with-engaging-irl-events-to-drive-adoption-and-encourage-regional-growth" TargetMode="External"/><Relationship Id="rId230" Type="http://schemas.openxmlformats.org/officeDocument/2006/relationships/hyperlink" Target="https://projectcatalyst.io/funds/12/f12-cardano-open-ecosystem/introduction-to-cardano-free-webinar-in-spanish" TargetMode="External"/><Relationship Id="rId351" Type="http://schemas.openxmlformats.org/officeDocument/2006/relationships/hyperlink" Target="https://projectcatalyst.io/funds/12/f12-cardano-open-ecosystem/the-unchained-web-event" TargetMode="External"/><Relationship Id="rId350" Type="http://schemas.openxmlformats.org/officeDocument/2006/relationships/hyperlink" Target="https://projectcatalyst.io/funds/12/f12-cardano-open-ecosystem/cardano-a-better-future-short-film-competition" TargetMode="External"/><Relationship Id="rId114" Type="http://schemas.openxmlformats.org/officeDocument/2006/relationships/hyperlink" Target="https://projectcatalyst.io/funds/12/f12-cardano-open-ecosystem/c2vn-lucid-off-chain-code-video-course-for-non-native-english-communities-developers" TargetMode="External"/><Relationship Id="rId235" Type="http://schemas.openxmlformats.org/officeDocument/2006/relationships/hyperlink" Target="https://projectcatalyst.io/funds/12/f12-cardano-open-ecosystem/the-malama-project-maui-climate-summit" TargetMode="External"/><Relationship Id="rId356" Type="http://schemas.openxmlformats.org/officeDocument/2006/relationships/hyperlink" Target="https://projectcatalyst.io/funds/12/f12-cardano-open-ecosystem/45b-global-outreach-and-onboarding-center-for-real-world-businesses-and-end-users" TargetMode="External"/><Relationship Id="rId113" Type="http://schemas.openxmlformats.org/officeDocument/2006/relationships/hyperlink" Target="https://projectcatalyst.io/funds/12/f12-cardano-open-ecosystem/cardano-classroom-strengthening-east-africa-through-blockchain-education" TargetMode="External"/><Relationship Id="rId234" Type="http://schemas.openxmlformats.org/officeDocument/2006/relationships/hyperlink" Target="https://projectcatalyst.io/funds/12/f12-cardano-open-ecosystem/tribaldaos-indidgenous-onboarding-for-south-pacific-communities" TargetMode="External"/><Relationship Id="rId355" Type="http://schemas.openxmlformats.org/officeDocument/2006/relationships/hyperlink" Target="https://projectcatalyst.io/funds/12/f12-cardano-open-ecosystem/cardano-center-ba-a-space-for-the-cardano-community" TargetMode="External"/><Relationship Id="rId112" Type="http://schemas.openxmlformats.org/officeDocument/2006/relationships/hyperlink" Target="https://projectcatalyst.io/funds/12/f12-cardano-open-ecosystem/solving-the-problem-of-cardano-misconceptions" TargetMode="External"/><Relationship Id="rId233" Type="http://schemas.openxmlformats.org/officeDocument/2006/relationships/hyperlink" Target="https://projectcatalyst.io/funds/12/f12-cardano-open-ecosystem/defi-school-20-intensive-course-f12" TargetMode="External"/><Relationship Id="rId354" Type="http://schemas.openxmlformats.org/officeDocument/2006/relationships/hyperlink" Target="https://projectcatalyst.io/funds/12/f12-cardano-open-ecosystem/cardano-history" TargetMode="External"/><Relationship Id="rId111" Type="http://schemas.openxmlformats.org/officeDocument/2006/relationships/hyperlink" Target="https://projectcatalyst.io/funds/12/f12-cardano-open-ecosystem/cardano-in-latam-radio" TargetMode="External"/><Relationship Id="rId232" Type="http://schemas.openxmlformats.org/officeDocument/2006/relationships/hyperlink" Target="https://projectcatalyst.io/funds/12/f12-cardano-open-ecosystem/latam-the-land-of-builders-20" TargetMode="External"/><Relationship Id="rId353" Type="http://schemas.openxmlformats.org/officeDocument/2006/relationships/hyperlink" Target="https://projectcatalyst.io/funds/12/f12-cardano-open-ecosystem/empowering-academic-communities-bridging-the-gap-with-cardano-blockchain-education" TargetMode="External"/><Relationship Id="rId305" Type="http://schemas.openxmlformats.org/officeDocument/2006/relationships/hyperlink" Target="https://projectcatalyst.io/funds/12/f12-cardano-open-ecosystem/detask-a-cardano-bounty-platform-for-developers-and-non-technical-talent" TargetMode="External"/><Relationship Id="rId304" Type="http://schemas.openxmlformats.org/officeDocument/2006/relationships/hyperlink" Target="https://projectcatalyst.io/funds/12/f12-cardano-open-ecosystem/cardano-for-leos-b9032" TargetMode="External"/><Relationship Id="rId303" Type="http://schemas.openxmlformats.org/officeDocument/2006/relationships/hyperlink" Target="https://projectcatalyst.io/funds/12/f12-cardano-open-ecosystem/translation-of-cardano-for-the-masses-in-russian" TargetMode="External"/><Relationship Id="rId302" Type="http://schemas.openxmlformats.org/officeDocument/2006/relationships/hyperlink" Target="https://projectcatalyst.io/funds/12/f12-cardano-open-ecosystem/cardanative-enterprises-and-agencies-85770" TargetMode="External"/><Relationship Id="rId309" Type="http://schemas.openxmlformats.org/officeDocument/2006/relationships/hyperlink" Target="https://projectcatalyst.io/funds/12/f12-cardano-open-ecosystem/cardano-marketing-a-short-form-content-marketing-campaign-run-by-cardano-curation" TargetMode="External"/><Relationship Id="rId308" Type="http://schemas.openxmlformats.org/officeDocument/2006/relationships/hyperlink" Target="https://projectcatalyst.io/funds/12/f12-cardano-open-ecosystem/new-mexico-stake-pool-cardano-education-and-business-center-nmsp-cebc" TargetMode="External"/><Relationship Id="rId307" Type="http://schemas.openxmlformats.org/officeDocument/2006/relationships/hyperlink" Target="https://projectcatalyst.io/funds/12/f12-cardano-open-ecosystem/pr-campaign-to-highlight-cardano-projects-by-professional-pr-company-yellow-house-gmbh" TargetMode="External"/><Relationship Id="rId306" Type="http://schemas.openxmlformats.org/officeDocument/2006/relationships/hyperlink" Target="https://projectcatalyst.io/funds/12/f12-cardano-open-ecosystem/a-blockchain-short-course-for-japanese-community" TargetMode="External"/><Relationship Id="rId301" Type="http://schemas.openxmlformats.org/officeDocument/2006/relationships/hyperlink" Target="https://projectcatalyst.io/funds/12/f12-cardano-open-ecosystem/cardacanto-empowering-cantonese-women-in-blockchain" TargetMode="External"/><Relationship Id="rId300" Type="http://schemas.openxmlformats.org/officeDocument/2006/relationships/hyperlink" Target="https://projectcatalyst.io/funds/12/f12-cardano-open-ecosystem/the-visual-cardano-a-guide-to-cardano-knowledge-visualization" TargetMode="External"/><Relationship Id="rId206" Type="http://schemas.openxmlformats.org/officeDocument/2006/relationships/hyperlink" Target="https://projectcatalyst.io/funds/12/f12-cardano-open-ecosystem/onboarding-program-in-dr-congo" TargetMode="External"/><Relationship Id="rId327" Type="http://schemas.openxmlformats.org/officeDocument/2006/relationships/hyperlink" Target="https://projectcatalyst.io/funds/12/f12-cardano-open-ecosystem/cardano-hub-bali-expats-and-local-balinese-people-onboarding-to-the-cardano-ecosystem" TargetMode="External"/><Relationship Id="rId205" Type="http://schemas.openxmlformats.org/officeDocument/2006/relationships/hyperlink" Target="https://projectcatalyst.io/funds/12/f12-cardano-open-ecosystem/cardano-docuseries-exploring-the-cardano-ecosystem" TargetMode="External"/><Relationship Id="rId326" Type="http://schemas.openxmlformats.org/officeDocument/2006/relationships/hyperlink" Target="https://projectcatalyst.io/funds/12/f12-cardano-open-ecosystem/pro39-online-training-platform-for-talents-and-freelancers-on-cardano-udemy-on-cardano" TargetMode="External"/><Relationship Id="rId204" Type="http://schemas.openxmlformats.org/officeDocument/2006/relationships/hyperlink" Target="https://projectcatalyst.io/funds/12/f12-cardano-open-ecosystem/cardano-tours-passport" TargetMode="External"/><Relationship Id="rId325" Type="http://schemas.openxmlformats.org/officeDocument/2006/relationships/hyperlink" Target="https://projectcatalyst.io/funds/12/f12-cardano-open-ecosystem/colombo-cardano-hackathon" TargetMode="External"/><Relationship Id="rId203" Type="http://schemas.openxmlformats.org/officeDocument/2006/relationships/hyperlink" Target="https://projectcatalyst.io/funds/12/f12-cardano-open-ecosystem/ctimelines-infographics-documenting-and-promoting-cardanos-history-8ec89" TargetMode="External"/><Relationship Id="rId324" Type="http://schemas.openxmlformats.org/officeDocument/2006/relationships/hyperlink" Target="https://projectcatalyst.io/funds/12/f12-cardano-open-ecosystem/cafi-cardano-explorers-explore-the-cardano-ecosystem" TargetMode="External"/><Relationship Id="rId209" Type="http://schemas.openxmlformats.org/officeDocument/2006/relationships/hyperlink" Target="https://projectcatalyst.io/funds/12/f12-cardano-open-ecosystem/genun-or-cardano-clash-esports-event-featuring-ascent-rivals" TargetMode="External"/><Relationship Id="rId208" Type="http://schemas.openxmlformats.org/officeDocument/2006/relationships/hyperlink" Target="https://projectcatalyst.io/funds/12/f12-cardano-open-ecosystem/the-crypto-entente-an-alliance-against-fraud-and-scams" TargetMode="External"/><Relationship Id="rId329" Type="http://schemas.openxmlformats.org/officeDocument/2006/relationships/hyperlink" Target="https://projectcatalyst.io/funds/12/f12-cardano-open-ecosystem/drmz-academy-empowering-local-communities-with-web3" TargetMode="External"/><Relationship Id="rId207" Type="http://schemas.openxmlformats.org/officeDocument/2006/relationships/hyperlink" Target="https://projectcatalyst.io/funds/12/f12-cardano-open-ecosystem/creation-of-an-educational-cardano-hub-for-thailand" TargetMode="External"/><Relationship Id="rId328" Type="http://schemas.openxmlformats.org/officeDocument/2006/relationships/hyperlink" Target="https://projectcatalyst.io/funds/12/f12-cardano-open-ecosystem/proposal-to-raise-awareness-of-cardano-project-catalyst-in-20-schools-in-accra" TargetMode="External"/><Relationship Id="rId202" Type="http://schemas.openxmlformats.org/officeDocument/2006/relationships/hyperlink" Target="https://projectcatalyst.io/funds/12/f12-cardano-open-ecosystem/opshin-smart-contract-video-course-for-non-native-english-communities-developers" TargetMode="External"/><Relationship Id="rId323" Type="http://schemas.openxmlformats.org/officeDocument/2006/relationships/hyperlink" Target="https://projectcatalyst.io/funds/12/f12-cardano-open-ecosystem/cardano-ghana-campus-tour-catalyzing-education-and-adoption" TargetMode="External"/><Relationship Id="rId201" Type="http://schemas.openxmlformats.org/officeDocument/2006/relationships/hyperlink" Target="https://projectcatalyst.io/funds/12/f12-cardano-open-ecosystem/an-educational-hub-for-decentralised-science-on-cardano" TargetMode="External"/><Relationship Id="rId322" Type="http://schemas.openxmlformats.org/officeDocument/2006/relationships/hyperlink" Target="https://projectcatalyst.io/funds/12/f12-cardano-open-ecosystem/new-book-to-onboard-to-and-educate-about-cardanos-ecosystem" TargetMode="External"/><Relationship Id="rId200" Type="http://schemas.openxmlformats.org/officeDocument/2006/relationships/hyperlink" Target="https://projectcatalyst.io/funds/12/f12-cardano-open-ecosystem/drmz-web3-events-spreading-web3-through-fun-and-humor" TargetMode="External"/><Relationship Id="rId321" Type="http://schemas.openxmlformats.org/officeDocument/2006/relationships/hyperlink" Target="https://projectcatalyst.io/funds/12/f12-cardano-open-ecosystem/adavocacy-for-ugandan-universities-2071f" TargetMode="External"/><Relationship Id="rId320" Type="http://schemas.openxmlformats.org/officeDocument/2006/relationships/hyperlink" Target="https://projectcatalyst.io/funds/12/f12-cardano-open-ecosystem/cardano-the-green-blockchain-of-latam" TargetMode="External"/><Relationship Id="rId316" Type="http://schemas.openxmlformats.org/officeDocument/2006/relationships/hyperlink" Target="https://projectcatalyst.io/funds/12/f12-cardano-open-ecosystem/cardano-digital-education-library-without-internet" TargetMode="External"/><Relationship Id="rId315" Type="http://schemas.openxmlformats.org/officeDocument/2006/relationships/hyperlink" Target="https://projectcatalyst.io/funds/12/f12-cardano-open-ecosystem/introducing-cardano-to-universities-in-kenya" TargetMode="External"/><Relationship Id="rId314" Type="http://schemas.openxmlformats.org/officeDocument/2006/relationships/hyperlink" Target="https://projectcatalyst.io/funds/12/f12-cardano-open-ecosystem/validate-additional-income-streams-and-projects-that-could-benefit-the-spo-community" TargetMode="External"/><Relationship Id="rId313" Type="http://schemas.openxmlformats.org/officeDocument/2006/relationships/hyperlink" Target="https://projectcatalyst.io/funds/12/f12-cardano-open-ecosystem/cardano-news-flash-podcast" TargetMode="External"/><Relationship Id="rId319" Type="http://schemas.openxmlformats.org/officeDocument/2006/relationships/hyperlink" Target="https://projectcatalyst.io/funds/12/f12-cardano-open-ecosystem/cardano-unlocked-engaging-the-asian-market-through-120-instagramtiktok-reels-demo-video-attached" TargetMode="External"/><Relationship Id="rId318" Type="http://schemas.openxmlformats.org/officeDocument/2006/relationships/hyperlink" Target="https://projectcatalyst.io/funds/12/f12-cardano-open-ecosystem/cardano-is-one-of-the-top-5-cryptocurrencies-pioneers-in-the-world-but-only-few-know-about-it-especially-ghana" TargetMode="External"/><Relationship Id="rId317" Type="http://schemas.openxmlformats.org/officeDocument/2006/relationships/hyperlink" Target="https://projectcatalyst.io/funds/12/f12-cardano-open-ecosystem/cardano-dictionary-in-30-seconds" TargetMode="External"/><Relationship Id="rId312" Type="http://schemas.openxmlformats.org/officeDocument/2006/relationships/hyperlink" Target="https://projectcatalyst.io/funds/12/f12-cardano-open-ecosystem/elevateghana-aiesec-alliance-unleashing-potential-transforming-futures-with-cardano-blockchain-and-project-catalyst-aee2f" TargetMode="External"/><Relationship Id="rId311" Type="http://schemas.openxmlformats.org/officeDocument/2006/relationships/hyperlink" Target="https://projectcatalyst.io/funds/12/f12-cardano-open-ecosystem/brailie-or-empowering-cardano-growth-in-africa-and-latin-america" TargetMode="External"/><Relationship Id="rId310" Type="http://schemas.openxmlformats.org/officeDocument/2006/relationships/hyperlink" Target="https://projectcatalyst.io/funds/12/f12-cardano-open-ecosystem/cardano-campus-incubation-hub-e7c35"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projectcatalyst.io/funds/12/f12-cardano-use-cases-concept/decentralized-insurance-and-parametric-risk-pools" TargetMode="External"/><Relationship Id="rId194" Type="http://schemas.openxmlformats.org/officeDocument/2006/relationships/hyperlink" Target="https://projectcatalyst.io/funds/12/f12-cardano-use-cases-concept/roguelite-nft-game-cavern-carnage" TargetMode="External"/><Relationship Id="rId193" Type="http://schemas.openxmlformats.org/officeDocument/2006/relationships/hyperlink" Target="https://projectcatalyst.io/funds/12/f12-cardano-use-cases-concept/pro39-a-dapp-web3-freelancer-service-marketplace-on-cardano-fiverr-on-cardano" TargetMode="External"/><Relationship Id="rId192" Type="http://schemas.openxmlformats.org/officeDocument/2006/relationships/hyperlink" Target="https://projectcatalyst.io/funds/12/f12-cardano-use-cases-concept/quizr-gamified-learning-and-marketing-hub-by-ada-capital" TargetMode="External"/><Relationship Id="rId191" Type="http://schemas.openxmlformats.org/officeDocument/2006/relationships/hyperlink" Target="https://projectcatalyst.io/funds/12/f12-cardano-use-cases-concept/deadvert-on-chain-programmatic-ad-network-on-cardano" TargetMode="External"/><Relationship Id="rId187" Type="http://schemas.openxmlformats.org/officeDocument/2006/relationships/hyperlink" Target="https://projectcatalyst.io/funds/12/f12-cardano-use-cases-concept/cardano-techmarket-care" TargetMode="External"/><Relationship Id="rId186" Type="http://schemas.openxmlformats.org/officeDocument/2006/relationships/hyperlink" Target="https://projectcatalyst.io/funds/12/f12-cardano-use-cases-concept/aprendo-cardano-learn-to-earn-dapp-for-digital-inclusion-in-latam" TargetMode="External"/><Relationship Id="rId185" Type="http://schemas.openxmlformats.org/officeDocument/2006/relationships/hyperlink" Target="https://projectcatalyst.io/funds/12/f12-cardano-use-cases-concept/padideals-empowering-african-commerce-with-cardano-blockchain" TargetMode="External"/><Relationship Id="rId184" Type="http://schemas.openxmlformats.org/officeDocument/2006/relationships/hyperlink" Target="https://projectcatalyst.io/funds/12/f12-cardano-use-cases-concept/educational-reforestation-game" TargetMode="External"/><Relationship Id="rId189" Type="http://schemas.openxmlformats.org/officeDocument/2006/relationships/hyperlink" Target="https://projectcatalyst.io/funds/12/f12-cardano-use-cases-concept/blaqk-stereo-dedistribution-and-music-mobile-dapp" TargetMode="External"/><Relationship Id="rId188" Type="http://schemas.openxmlformats.org/officeDocument/2006/relationships/hyperlink" Target="https://projectcatalyst.io/funds/12/f12-cardano-use-cases-concept/exit-blockchain-for-sustainable-entertainment-hub" TargetMode="External"/><Relationship Id="rId183" Type="http://schemas.openxmlformats.org/officeDocument/2006/relationships/hyperlink" Target="https://projectcatalyst.io/funds/12/f12-cardano-use-cases-concept/cardano-nexus-uniting-developers-and-the-community" TargetMode="External"/><Relationship Id="rId182" Type="http://schemas.openxmlformats.org/officeDocument/2006/relationships/hyperlink" Target="https://projectcatalyst.io/funds/12/f12-cardano-use-cases-concept/45b-open-source-interchangeable-algorithms-to-rank-stake-pools" TargetMode="External"/><Relationship Id="rId181" Type="http://schemas.openxmlformats.org/officeDocument/2006/relationships/hyperlink" Target="https://projectcatalyst.io/funds/12/f12-cardano-use-cases-concept/addonx-a-skills-and-knowledge-exchange-platform-using-personalized-tokens-pfts" TargetMode="External"/><Relationship Id="rId180" Type="http://schemas.openxmlformats.org/officeDocument/2006/relationships/hyperlink" Target="https://projectcatalyst.io/funds/12/f12-cardano-use-cases-concept/cardanokb-cardano-knowledge-graph-llm" TargetMode="External"/><Relationship Id="rId176" Type="http://schemas.openxmlformats.org/officeDocument/2006/relationships/hyperlink" Target="https://projectcatalyst.io/funds/12/f12-cardano-use-cases-concept/revolutionizing-content-creation-with-ai-powered-writing-platform" TargetMode="External"/><Relationship Id="rId297" Type="http://schemas.openxmlformats.org/officeDocument/2006/relationships/hyperlink" Target="https://projectcatalyst.io/funds/12/f12-cardano-use-cases-concept/drivechain" TargetMode="External"/><Relationship Id="rId175" Type="http://schemas.openxmlformats.org/officeDocument/2006/relationships/hyperlink" Target="https://projectcatalyst.io/funds/12/f12-cardano-use-cases-concept/blockchain-for-better-care-biotalifes-health-platform-on-cardano" TargetMode="External"/><Relationship Id="rId296" Type="http://schemas.openxmlformats.org/officeDocument/2006/relationships/hyperlink" Target="https://projectcatalyst.io/funds/12/f12-cardano-use-cases-concept/creating-a-decentralized-football-ecosystem-by-building-a-dapp-on-cardano-that-integrates-with-our-smart-soccer-ball-prototype" TargetMode="External"/><Relationship Id="rId174" Type="http://schemas.openxmlformats.org/officeDocument/2006/relationships/hyperlink" Target="https://projectcatalyst.io/funds/12/f12-cardano-use-cases-concept/pension-funds-solve-global-pension-crisis" TargetMode="External"/><Relationship Id="rId295" Type="http://schemas.openxmlformats.org/officeDocument/2006/relationships/hyperlink" Target="https://projectcatalyst.io/funds/12/f12-cardano-use-cases-concept/janus-defi-an-ai-powered-flatcoin-on-cardano" TargetMode="External"/><Relationship Id="rId173" Type="http://schemas.openxmlformats.org/officeDocument/2006/relationships/hyperlink" Target="https://projectcatalyst.io/funds/12/f12-cardano-use-cases-concept/appstore-mobile-app-backend-infrastructure-for-cardano-phone-black-rocket-phone" TargetMode="External"/><Relationship Id="rId294" Type="http://schemas.openxmlformats.org/officeDocument/2006/relationships/hyperlink" Target="https://projectcatalyst.io/funds/12/f12-cardano-use-cases-concept/freespirit-academy-a-homeschooling-platform-offering-interactive-content-community-and-progress-tracking-for-free-spirited-learners" TargetMode="External"/><Relationship Id="rId179" Type="http://schemas.openxmlformats.org/officeDocument/2006/relationships/hyperlink" Target="https://projectcatalyst.io/funds/12/f12-cardano-use-cases-concept/decentralized-belt-system-for-brazilian-jiu-jitsu-bjj" TargetMode="External"/><Relationship Id="rId178" Type="http://schemas.openxmlformats.org/officeDocument/2006/relationships/hyperlink" Target="https://projectcatalyst.io/funds/12/f12-cardano-use-cases-concept/millennium-city-app-dollarada-as-a-payment" TargetMode="External"/><Relationship Id="rId299" Type="http://schemas.openxmlformats.org/officeDocument/2006/relationships/hyperlink" Target="https://projectcatalyst.io/funds/12/f12-cardano-use-cases-concept/long-term-storage-of-nfts-for-token-holders" TargetMode="External"/><Relationship Id="rId177" Type="http://schemas.openxmlformats.org/officeDocument/2006/relationships/hyperlink" Target="https://projectcatalyst.io/funds/12/f12-cardano-use-cases-concept/cardanoversity-integrating-cardano-into-the-realm-of-stem-education" TargetMode="External"/><Relationship Id="rId298" Type="http://schemas.openxmlformats.org/officeDocument/2006/relationships/hyperlink" Target="https://projectcatalyst.io/funds/12/f12-cardano-use-cases-concept/self-service-publishing-multimedia-book-reader-w-audio-and-animation-tools" TargetMode="External"/><Relationship Id="rId198" Type="http://schemas.openxmlformats.org/officeDocument/2006/relationships/hyperlink" Target="https://projectcatalyst.io/funds/12/f12-cardano-use-cases-concept/awen-creadao-or-creative-decentralized-autonomous-organization" TargetMode="External"/><Relationship Id="rId197" Type="http://schemas.openxmlformats.org/officeDocument/2006/relationships/hyperlink" Target="https://projectcatalyst.io/funds/12/f12-cardano-use-cases-concept/ftw-dao-investment-decision-tooling" TargetMode="External"/><Relationship Id="rId196" Type="http://schemas.openxmlformats.org/officeDocument/2006/relationships/hyperlink" Target="https://projectcatalyst.io/funds/12/f12-cardano-use-cases-concept/btc-ordinals-applied-to-cardano" TargetMode="External"/><Relationship Id="rId195" Type="http://schemas.openxmlformats.org/officeDocument/2006/relationships/hyperlink" Target="https://projectcatalyst.io/funds/12/f12-cardano-use-cases-concept/awen-stem-mixer-or-music-collaboration-and-derivatives" TargetMode="External"/><Relationship Id="rId199" Type="http://schemas.openxmlformats.org/officeDocument/2006/relationships/hyperlink" Target="https://projectcatalyst.io/funds/12/f12-cardano-use-cases-concept/cardano-universe-blockchain-rpg-adventure" TargetMode="External"/><Relationship Id="rId150" Type="http://schemas.openxmlformats.org/officeDocument/2006/relationships/hyperlink" Target="https://projectcatalyst.io/funds/12/f12-cardano-use-cases-concept/a-cardano-powered-ai-enhanced-learning-platform" TargetMode="External"/><Relationship Id="rId271" Type="http://schemas.openxmlformats.org/officeDocument/2006/relationships/hyperlink" Target="https://projectcatalyst.io/funds/12/f12-cardano-use-cases-concept/ampdsub-smart-subscription-recurring-payments-made-easy" TargetMode="External"/><Relationship Id="rId270" Type="http://schemas.openxmlformats.org/officeDocument/2006/relationships/hyperlink" Target="https://projectcatalyst.io/funds/12/f12-cardano-use-cases-concept/cardano-event-platform-empowering-event-management-and-ticketing-with-ada-integration" TargetMode="External"/><Relationship Id="rId1" Type="http://schemas.openxmlformats.org/officeDocument/2006/relationships/hyperlink" Target="https://projectcatalyst.io/funds/12/f12-cardano-use-cases-concept/snek-x-splash-create-and-curate-fair-token-launches-with-degenfactory" TargetMode="External"/><Relationship Id="rId2" Type="http://schemas.openxmlformats.org/officeDocument/2006/relationships/hyperlink" Target="https://projectcatalyst.io/funds/12/f12-cardano-use-cases-concept/plutus-learning-platform-coding-environment-and-ai-enhanced" TargetMode="External"/><Relationship Id="rId3" Type="http://schemas.openxmlformats.org/officeDocument/2006/relationships/hyperlink" Target="https://projectcatalyst.io/funds/12/f12-cardano-use-cases-concept/mlabs-pisa-fees-decentralized-fee-trading-smart-contract" TargetMode="External"/><Relationship Id="rId149" Type="http://schemas.openxmlformats.org/officeDocument/2006/relationships/hyperlink" Target="https://projectcatalyst.io/funds/12/f12-cardano-use-cases-concept/learn-to-earn-game-engine" TargetMode="External"/><Relationship Id="rId4" Type="http://schemas.openxmlformats.org/officeDocument/2006/relationships/hyperlink" Target="https://projectcatalyst.io/funds/12/f12-cardano-use-cases-concept/mesh-software-as-a-service" TargetMode="External"/><Relationship Id="rId148" Type="http://schemas.openxmlformats.org/officeDocument/2006/relationships/hyperlink" Target="https://projectcatalyst.io/funds/12/f12-cardano-use-cases-concept/gaming-demonstration-of-multi-asset-transactions" TargetMode="External"/><Relationship Id="rId269" Type="http://schemas.openxmlformats.org/officeDocument/2006/relationships/hyperlink" Target="https://projectcatalyst.io/funds/12/f12-cardano-use-cases-concept/building-an-inclusive-future-enhancing-accessibility-in-cardano-community-applications" TargetMode="External"/><Relationship Id="rId9" Type="http://schemas.openxmlformats.org/officeDocument/2006/relationships/hyperlink" Target="https://projectcatalyst.io/funds/12/f12-cardano-use-cases-concept/adalink-affiliate-network-for-cardano-businesses" TargetMode="External"/><Relationship Id="rId143" Type="http://schemas.openxmlformats.org/officeDocument/2006/relationships/hyperlink" Target="https://projectcatalyst.io/funds/12/f12-cardano-use-cases-concept/cardano-less-greater-polkadot-light-client-bridge-feasibility-study" TargetMode="External"/><Relationship Id="rId264" Type="http://schemas.openxmlformats.org/officeDocument/2006/relationships/hyperlink" Target="https://projectcatalyst.io/funds/12/f12-cardano-use-cases-concept/mobility-and-transportation-sidechain-dafd2" TargetMode="External"/><Relationship Id="rId142" Type="http://schemas.openxmlformats.org/officeDocument/2006/relationships/hyperlink" Target="https://projectcatalyst.io/funds/12/f12-cardano-use-cases-concept/creation-of-the-crypto-of-things-and-bringing-non-tech-and-non-finance-people-closer-to-the-ever-growing-blockchain-industry" TargetMode="External"/><Relationship Id="rId263" Type="http://schemas.openxmlformats.org/officeDocument/2006/relationships/hyperlink" Target="https://projectcatalyst.io/funds/12/f12-cardano-use-cases-concept/a-resource-directory-for-cardano-ecosystem-architecture" TargetMode="External"/><Relationship Id="rId141" Type="http://schemas.openxmlformats.org/officeDocument/2006/relationships/hyperlink" Target="https://projectcatalyst.io/funds/12/f12-cardano-use-cases-concept/carda-ramp-one-step-ramp-and-faster-onboarding-to-cardano-chain" TargetMode="External"/><Relationship Id="rId262" Type="http://schemas.openxmlformats.org/officeDocument/2006/relationships/hyperlink" Target="https://projectcatalyst.io/funds/12/f12-cardano-use-cases-concept/real-world-play-to-earn-events" TargetMode="External"/><Relationship Id="rId140" Type="http://schemas.openxmlformats.org/officeDocument/2006/relationships/hyperlink" Target="https://projectcatalyst.io/funds/12/f12-cardano-use-cases-concept/hike2nft-nft-hiking-scavenger-hunt-e63c4" TargetMode="External"/><Relationship Id="rId261" Type="http://schemas.openxmlformats.org/officeDocument/2006/relationships/hyperlink" Target="https://projectcatalyst.io/funds/12/f12-cardano-use-cases-concept/cardano-scholar" TargetMode="External"/><Relationship Id="rId5" Type="http://schemas.openxmlformats.org/officeDocument/2006/relationships/hyperlink" Target="https://projectcatalyst.io/funds/12/f12-cardano-use-cases-concept/hotel-room-booking-and-payments-on-cardano-a-real-world-use-case" TargetMode="External"/><Relationship Id="rId147" Type="http://schemas.openxmlformats.org/officeDocument/2006/relationships/hyperlink" Target="https://projectcatalyst.io/funds/12/f12-cardano-use-cases-concept/adi-health-protocol-a-user-centric-health-exchange-system" TargetMode="External"/><Relationship Id="rId268" Type="http://schemas.openxmlformats.org/officeDocument/2006/relationships/hyperlink" Target="https://projectcatalyst.io/funds/12/f12-cardano-use-cases-concept/ada-to-fiat-ssi-based-dex-satoshi-africa" TargetMode="External"/><Relationship Id="rId6" Type="http://schemas.openxmlformats.org/officeDocument/2006/relationships/hyperlink" Target="https://projectcatalyst.io/funds/12/f12-cardano-use-cases-concept/midnight-enabled-medical-records-data-platformapp" TargetMode="External"/><Relationship Id="rId146" Type="http://schemas.openxmlformats.org/officeDocument/2006/relationships/hyperlink" Target="https://projectcatalyst.io/funds/12/f12-cardano-use-cases-concept/tongue-swap-a-language-exchange-app" TargetMode="External"/><Relationship Id="rId267" Type="http://schemas.openxmlformats.org/officeDocument/2006/relationships/hyperlink" Target="https://projectcatalyst.io/funds/12/f12-cardano-use-cases-concept/digital-passport-traceability-towards-an-era-when-even-things-need-passports" TargetMode="External"/><Relationship Id="rId7" Type="http://schemas.openxmlformats.org/officeDocument/2006/relationships/hyperlink" Target="https://projectcatalyst.io/funds/12/f12-cardano-use-cases-concept/add-a-cardano-native-tokens-basket-on-the-leading-platform-for-crypto-index-trading" TargetMode="External"/><Relationship Id="rId145" Type="http://schemas.openxmlformats.org/officeDocument/2006/relationships/hyperlink" Target="https://projectcatalyst.io/funds/12/f12-cardano-use-cases-concept/collectibles-exchange-an-innovative-dex-for-nfts-27af9" TargetMode="External"/><Relationship Id="rId266" Type="http://schemas.openxmlformats.org/officeDocument/2006/relationships/hyperlink" Target="https://projectcatalyst.io/funds/12/f12-cardano-use-cases-concept/noahs-b-ark-leveraging-cardano-for-the-preservation-of-endangered-species" TargetMode="External"/><Relationship Id="rId8" Type="http://schemas.openxmlformats.org/officeDocument/2006/relationships/hyperlink" Target="https://projectcatalyst.io/funds/12/f12-cardano-use-cases-concept/trustless-and-self-custodial-crypto-inheritance-dapp-genwealth" TargetMode="External"/><Relationship Id="rId144" Type="http://schemas.openxmlformats.org/officeDocument/2006/relationships/hyperlink" Target="https://projectcatalyst.io/funds/12/f12-cardano-use-cases-concept/concept-decentralised-academic-journal-system-on-cardano" TargetMode="External"/><Relationship Id="rId265" Type="http://schemas.openxmlformats.org/officeDocument/2006/relationships/hyperlink" Target="https://projectcatalyst.io/funds/12/f12-cardano-use-cases-concept/tokenized-alternatives-and-bonds-providing-small-investors-access-to-institutional-grade-finance-and-the-dollar11-trillion-private-markets" TargetMode="External"/><Relationship Id="rId260" Type="http://schemas.openxmlformats.org/officeDocument/2006/relationships/hyperlink" Target="https://projectcatalyst.io/funds/12/f12-cardano-use-cases-concept/remobile-or-injecting-real-world-asset-second-hand-mobile-phones-into-cardano-ecosystem" TargetMode="External"/><Relationship Id="rId139" Type="http://schemas.openxmlformats.org/officeDocument/2006/relationships/hyperlink" Target="https://projectcatalyst.io/funds/12/f12-cardano-use-cases-concept/walletless-ssi-with-passkeys" TargetMode="External"/><Relationship Id="rId138" Type="http://schemas.openxmlformats.org/officeDocument/2006/relationships/hyperlink" Target="https://projectcatalyst.io/funds/12/f12-cardano-use-cases-concept/sureada-make-your-portfolio-free-of-market-and-security-risks" TargetMode="External"/><Relationship Id="rId259" Type="http://schemas.openxmlformats.org/officeDocument/2006/relationships/hyperlink" Target="https://projectcatalyst.io/funds/12/f12-cardano-use-cases-concept/women-of-web3-platform-in-ethiopia" TargetMode="External"/><Relationship Id="rId137" Type="http://schemas.openxmlformats.org/officeDocument/2006/relationships/hyperlink" Target="https://projectcatalyst.io/funds/12/f12-cardano-use-cases-concept/nexus-east-africa-community-based-scam-reporting-detecting-and-preventing-mobile-application" TargetMode="External"/><Relationship Id="rId258" Type="http://schemas.openxmlformats.org/officeDocument/2006/relationships/hyperlink" Target="https://projectcatalyst.io/funds/12/f12-cardano-use-cases-concept/easyrent-facilitating-short-term-housing-leases-and-flatshares-in-switzerland-with-cardano-smart-contracts" TargetMode="External"/><Relationship Id="rId132" Type="http://schemas.openxmlformats.org/officeDocument/2006/relationships/hyperlink" Target="https://projectcatalyst.io/funds/12/f12-cardano-use-cases-concept/from-old-to-new-leadership-for-hubs-as-self-sustaining-web3-edtech-providers" TargetMode="External"/><Relationship Id="rId253" Type="http://schemas.openxmlformats.org/officeDocument/2006/relationships/hyperlink" Target="https://projectcatalyst.io/funds/12/f12-cardano-use-cases-concept/cardano-smartlease-seamless-rental-management" TargetMode="External"/><Relationship Id="rId131" Type="http://schemas.openxmlformats.org/officeDocument/2006/relationships/hyperlink" Target="https://projectcatalyst.io/funds/12/f12-cardano-use-cases-concept/biotasync-building-backend-and-verifying-on-chain-and-off-chain-consistency-in-biotalife-using-cardano" TargetMode="External"/><Relationship Id="rId252" Type="http://schemas.openxmlformats.org/officeDocument/2006/relationships/hyperlink" Target="https://projectcatalyst.io/funds/12/f12-cardano-use-cases-concept/blistering-advertising-network-and-ad-campaign-life-cycle-smart-contract" TargetMode="External"/><Relationship Id="rId130" Type="http://schemas.openxmlformats.org/officeDocument/2006/relationships/hyperlink" Target="https://projectcatalyst.io/funds/12/f12-cardano-use-cases-concept/cardano-companion-blockchat-global-artificial-intelligent-assistant-for-seamless-universal-cardano-support" TargetMode="External"/><Relationship Id="rId251" Type="http://schemas.openxmlformats.org/officeDocument/2006/relationships/hyperlink" Target="https://projectcatalyst.io/funds/12/f12-cardano-use-cases-concept/chocadano-a-cocoa-traceability-platform-from-ivory-coast-the-worlds-leading-cocoa-producer" TargetMode="External"/><Relationship Id="rId250" Type="http://schemas.openxmlformats.org/officeDocument/2006/relationships/hyperlink" Target="https://projectcatalyst.io/funds/12/f12-cardano-use-cases-concept/investor-network-global-community-platform-and-directory" TargetMode="External"/><Relationship Id="rId136" Type="http://schemas.openxmlformats.org/officeDocument/2006/relationships/hyperlink" Target="https://projectcatalyst.io/funds/12/f12-cardano-use-cases-concept/marlowe-and-catalink-optimizing-recycling-for-inclusive-growth-in-brazil" TargetMode="External"/><Relationship Id="rId257" Type="http://schemas.openxmlformats.org/officeDocument/2006/relationships/hyperlink" Target="https://projectcatalyst.io/funds/12/f12-cardano-use-cases-concept/cruising-ahead-driving-innovation-with-cardano-blockchain-in-the-automobile-industry" TargetMode="External"/><Relationship Id="rId135" Type="http://schemas.openxmlformats.org/officeDocument/2006/relationships/hyperlink" Target="https://projectcatalyst.io/funds/12/f12-cardano-use-cases-concept/tyyp-your-tips-decentralized-powered-by-the-cardano-network" TargetMode="External"/><Relationship Id="rId256" Type="http://schemas.openxmlformats.org/officeDocument/2006/relationships/hyperlink" Target="https://projectcatalyst.io/funds/12/f12-cardano-use-cases-concept/chunexyz-empowering-music-creators-with-nfts-on-cardano" TargetMode="External"/><Relationship Id="rId134" Type="http://schemas.openxmlformats.org/officeDocument/2006/relationships/hyperlink" Target="https://projectcatalyst.io/funds/12/f12-cardano-use-cases-concept/cardano-threat-intelligence-a-security-education-platform" TargetMode="External"/><Relationship Id="rId255" Type="http://schemas.openxmlformats.org/officeDocument/2006/relationships/hyperlink" Target="https://projectcatalyst.io/funds/12/f12-cardano-use-cases-concept/enabling-low-latency-interactive-donations-with-hydra-during-livestreams" TargetMode="External"/><Relationship Id="rId133" Type="http://schemas.openxmlformats.org/officeDocument/2006/relationships/hyperlink" Target="https://projectcatalyst.io/funds/12/f12-cardano-use-cases-concept/carda-sci-decentralized-platform-for-scientific-research" TargetMode="External"/><Relationship Id="rId254" Type="http://schemas.openxmlformats.org/officeDocument/2006/relationships/hyperlink" Target="https://projectcatalyst.io/funds/12/f12-cardano-use-cases-concept/easy-dev-uniting-web-3-innovation-with-comprehensive-apis-for-e-commerce-school-management-restaurants-and-more" TargetMode="External"/><Relationship Id="rId172" Type="http://schemas.openxmlformats.org/officeDocument/2006/relationships/hyperlink" Target="https://projectcatalyst.io/funds/12/f12-cardano-use-cases-concept/dlt360-digital-twiniot-manager-for-industrial-supply-chains-twinshare" TargetMode="External"/><Relationship Id="rId293" Type="http://schemas.openxmlformats.org/officeDocument/2006/relationships/hyperlink" Target="https://projectcatalyst.io/funds/12/f12-cardano-use-cases-concept/gamification-of-liquidity-pools-by-tavern-squad" TargetMode="External"/><Relationship Id="rId171" Type="http://schemas.openxmlformats.org/officeDocument/2006/relationships/hyperlink" Target="https://projectcatalyst.io/funds/12/f12-cardano-use-cases-concept/cardano-quest-a-promotion-and-engagement-strategy-for-cardano-based-defi-and-dapps" TargetMode="External"/><Relationship Id="rId292" Type="http://schemas.openxmlformats.org/officeDocument/2006/relationships/hyperlink" Target="https://projectcatalyst.io/funds/12/f12-cardano-use-cases-concept/clorofila-refi-scientific-articles-hub" TargetMode="External"/><Relationship Id="rId170" Type="http://schemas.openxmlformats.org/officeDocument/2006/relationships/hyperlink" Target="https://projectcatalyst.io/funds/12/f12-cardano-use-cases-concept/decentralized-artist-network" TargetMode="External"/><Relationship Id="rId291" Type="http://schemas.openxmlformats.org/officeDocument/2006/relationships/hyperlink" Target="https://projectcatalyst.io/funds/12/f12-cardano-use-cases-concept/mapdano-a-travelers-companion-in-undeveloped-countries" TargetMode="External"/><Relationship Id="rId290" Type="http://schemas.openxmlformats.org/officeDocument/2006/relationships/hyperlink" Target="https://projectcatalyst.io/funds/12/f12-cardano-use-cases-concept/artifexai-learn-create-trade-nfts-in-just-one-ai-powered-application" TargetMode="External"/><Relationship Id="rId165" Type="http://schemas.openxmlformats.org/officeDocument/2006/relationships/hyperlink" Target="https://projectcatalyst.io/funds/12/f12-cardano-use-cases-concept/blott-transparency-onchain-self-govern-lottery-systemorincentive-mechanism" TargetMode="External"/><Relationship Id="rId286" Type="http://schemas.openxmlformats.org/officeDocument/2006/relationships/hyperlink" Target="https://projectcatalyst.io/funds/12/f12-cardano-use-cases-concept/laptop-donation-program-for-high-achieving-students" TargetMode="External"/><Relationship Id="rId164" Type="http://schemas.openxmlformats.org/officeDocument/2006/relationships/hyperlink" Target="https://projectcatalyst.io/funds/12/f12-cardano-use-cases-concept/aladin-smart-contract-as-a-service-for-employment-platforms" TargetMode="External"/><Relationship Id="rId285" Type="http://schemas.openxmlformats.org/officeDocument/2006/relationships/hyperlink" Target="https://projectcatalyst.io/funds/12/f12-cardano-use-cases-concept/business-dashboard-entry-level-accountingreportinganalytics-for-incorporated-entities" TargetMode="External"/><Relationship Id="rId163" Type="http://schemas.openxmlformats.org/officeDocument/2006/relationships/hyperlink" Target="https://projectcatalyst.io/funds/12/f12-cardano-use-cases-concept/send-tokens-to-phone-number-api-onchain-offchain" TargetMode="External"/><Relationship Id="rId284" Type="http://schemas.openxmlformats.org/officeDocument/2006/relationships/hyperlink" Target="https://projectcatalyst.io/funds/12/f12-cardano-use-cases-concept/retroverse-a-members-based-peer-to-peer-environment-for-content-creators-the-intersection-of-collaborative-storytelling-and-crypto-x-ai" TargetMode="External"/><Relationship Id="rId162" Type="http://schemas.openxmlformats.org/officeDocument/2006/relationships/hyperlink" Target="https://projectcatalyst.io/funds/12/f12-cardano-use-cases-concept/cardano-defi-innovation-amm-based-lendingborrowing-protocol" TargetMode="External"/><Relationship Id="rId283" Type="http://schemas.openxmlformats.org/officeDocument/2006/relationships/hyperlink" Target="https://projectcatalyst.io/funds/12/f12-cardano-use-cases-concept/cleaning-natural-accessible-eco-friendly-cleaning" TargetMode="External"/><Relationship Id="rId169" Type="http://schemas.openxmlformats.org/officeDocument/2006/relationships/hyperlink" Target="https://projectcatalyst.io/funds/12/f12-cardano-use-cases-concept/eclipsedefi-private-and-secure-defi-on-cardanos-midnight" TargetMode="External"/><Relationship Id="rId168" Type="http://schemas.openxmlformats.org/officeDocument/2006/relationships/hyperlink" Target="https://projectcatalyst.io/funds/12/f12-cardano-use-cases-concept/lockdoc-global-documentation-verification-and-services" TargetMode="External"/><Relationship Id="rId289" Type="http://schemas.openxmlformats.org/officeDocument/2006/relationships/hyperlink" Target="https://projectcatalyst.io/funds/12/f12-cardano-use-cases-concept/inkpulse-explore-tattoo-art-with-cardano" TargetMode="External"/><Relationship Id="rId167" Type="http://schemas.openxmlformats.org/officeDocument/2006/relationships/hyperlink" Target="https://projectcatalyst.io/funds/12/f12-cardano-use-cases-concept/revolutionizing-real-estate-cardanos-blockchain-powering-transparent-property-ownership-and-seamless-transactions" TargetMode="External"/><Relationship Id="rId288" Type="http://schemas.openxmlformats.org/officeDocument/2006/relationships/hyperlink" Target="https://projectcatalyst.io/funds/12/f12-cardano-use-cases-concept/create-nfts-by-providing-prompts-for-non-artist" TargetMode="External"/><Relationship Id="rId166" Type="http://schemas.openxmlformats.org/officeDocument/2006/relationships/hyperlink" Target="https://projectcatalyst.io/funds/12/f12-cardano-use-cases-concept/onboard-mainstream-gamers-to-cardano-blockchain-gaming-by-tavern-squad" TargetMode="External"/><Relationship Id="rId287" Type="http://schemas.openxmlformats.org/officeDocument/2006/relationships/hyperlink" Target="https://projectcatalyst.io/funds/12/f12-cardano-use-cases-concept/hugs-not-rugs-a-platform-to-salvage-your-old-nfts-to-earn-passive-tokens" TargetMode="External"/><Relationship Id="rId161" Type="http://schemas.openxmlformats.org/officeDocument/2006/relationships/hyperlink" Target="https://projectcatalyst.io/funds/12/f12-cardano-use-cases-concept/decentralized-peer-review-and-publication-solution-built-on-cardano" TargetMode="External"/><Relationship Id="rId282" Type="http://schemas.openxmlformats.org/officeDocument/2006/relationships/hyperlink" Target="https://projectcatalyst.io/funds/12/f12-cardano-use-cases-concept/educational-web-hub-for-thai-cardano-community" TargetMode="External"/><Relationship Id="rId160" Type="http://schemas.openxmlformats.org/officeDocument/2006/relationships/hyperlink" Target="https://projectcatalyst.io/funds/12/f12-cardano-use-cases-concept/research-on-blockchain-search-with-proven-privacy" TargetMode="External"/><Relationship Id="rId281" Type="http://schemas.openxmlformats.org/officeDocument/2006/relationships/hyperlink" Target="https://projectcatalyst.io/funds/12/f12-cardano-use-cases-concept/work-for-ada-employment-skill-in-ethiopia" TargetMode="External"/><Relationship Id="rId280" Type="http://schemas.openxmlformats.org/officeDocument/2006/relationships/hyperlink" Target="https://projectcatalyst.io/funds/12/f12-cardano-use-cases-concept/extended-nft-ownership-models-nft-equity-stock-option" TargetMode="External"/><Relationship Id="rId159" Type="http://schemas.openxmlformats.org/officeDocument/2006/relationships/hyperlink" Target="https://projectcatalyst.io/funds/12/f12-cardano-use-cases-concept/social-giveaways-on-cardano" TargetMode="External"/><Relationship Id="rId154" Type="http://schemas.openxmlformats.org/officeDocument/2006/relationships/hyperlink" Target="https://projectcatalyst.io/funds/12/f12-cardano-use-cases-concept/dlt360-blockchain-based-industrial-kanban-system-canban" TargetMode="External"/><Relationship Id="rId275" Type="http://schemas.openxmlformats.org/officeDocument/2006/relationships/hyperlink" Target="https://projectcatalyst.io/funds/12/f12-cardano-use-cases-concept/chaustralinlaustralnce-empower-your-freelance-career-with-cardano" TargetMode="External"/><Relationship Id="rId153" Type="http://schemas.openxmlformats.org/officeDocument/2006/relationships/hyperlink" Target="https://projectcatalyst.io/funds/12/f12-cardano-use-cases-concept/devadaxyz-cardano-developer-discovery-platform-f12" TargetMode="External"/><Relationship Id="rId274" Type="http://schemas.openxmlformats.org/officeDocument/2006/relationships/hyperlink" Target="https://projectcatalyst.io/funds/12/f12-cardano-use-cases-concept/on-chain-global-lottery-dapp" TargetMode="External"/><Relationship Id="rId152" Type="http://schemas.openxmlformats.org/officeDocument/2006/relationships/hyperlink" Target="https://projectcatalyst.io/funds/12/f12-cardano-use-cases-concept/octowars-a-tcg-game" TargetMode="External"/><Relationship Id="rId273" Type="http://schemas.openxmlformats.org/officeDocument/2006/relationships/hyperlink" Target="https://projectcatalyst.io/funds/12/f12-cardano-use-cases-concept/awen-bountify-or-creative-bounties-marketplace" TargetMode="External"/><Relationship Id="rId151" Type="http://schemas.openxmlformats.org/officeDocument/2006/relationships/hyperlink" Target="https://projectcatalyst.io/funds/12/f12-cardano-use-cases-concept/hodlcoin-staking-platform-for-cardano-tokens" TargetMode="External"/><Relationship Id="rId272" Type="http://schemas.openxmlformats.org/officeDocument/2006/relationships/hyperlink" Target="https://projectcatalyst.io/funds/12/f12-cardano-use-cases-concept/dns-on-cardano" TargetMode="External"/><Relationship Id="rId158" Type="http://schemas.openxmlformats.org/officeDocument/2006/relationships/hyperlink" Target="https://projectcatalyst.io/funds/12/f12-cardano-use-cases-concept/veralidity-patent-owner-licensing-and-management-system" TargetMode="External"/><Relationship Id="rId279" Type="http://schemas.openxmlformats.org/officeDocument/2006/relationships/hyperlink" Target="https://projectcatalyst.io/funds/12/f12-cardano-use-cases-concept/verko-3d-and-digital-assets-marketplace-contests-funding-platform" TargetMode="External"/><Relationship Id="rId157" Type="http://schemas.openxmlformats.org/officeDocument/2006/relationships/hyperlink" Target="https://projectcatalyst.io/funds/12/f12-cardano-use-cases-concept/scholarsecure-transparent-blockchain-based-scholarship-management" TargetMode="External"/><Relationship Id="rId278" Type="http://schemas.openxmlformats.org/officeDocument/2006/relationships/hyperlink" Target="https://projectcatalyst.io/funds/12/f12-cardano-use-cases-concept/awen-bakpak-or-crowdfunding-with-collectables" TargetMode="External"/><Relationship Id="rId156" Type="http://schemas.openxmlformats.org/officeDocument/2006/relationships/hyperlink" Target="https://projectcatalyst.io/funds/12/f12-cardano-use-cases-concept/defi-ing-with-cardano-stablecoins" TargetMode="External"/><Relationship Id="rId277" Type="http://schemas.openxmlformats.org/officeDocument/2006/relationships/hyperlink" Target="https://projectcatalyst.io/funds/12/f12-cardano-use-cases-concept/adaxon-cardanovision-empowering-users-with-decentralized-computer-vision" TargetMode="External"/><Relationship Id="rId155" Type="http://schemas.openxmlformats.org/officeDocument/2006/relationships/hyperlink" Target="https://projectcatalyst.io/funds/12/f12-cardano-use-cases-concept/composable-zk-proofs-on-cardano-for-bio-research-and-healthcare" TargetMode="External"/><Relationship Id="rId276" Type="http://schemas.openxmlformats.org/officeDocument/2006/relationships/hyperlink" Target="https://projectcatalyst.io/funds/12/f12-cardano-use-cases-concept/web-3-video-sharing-platform" TargetMode="External"/><Relationship Id="rId40" Type="http://schemas.openxmlformats.org/officeDocument/2006/relationships/hyperlink" Target="https://projectcatalyst.io/funds/12/f12-cardano-use-cases-concept/open-source-impact-measurement-system-for-catalyst-proposals-ngos-and-cardano-native-tokens" TargetMode="External"/><Relationship Id="rId42" Type="http://schemas.openxmlformats.org/officeDocument/2006/relationships/hyperlink" Target="https://projectcatalyst.io/funds/12/f12-cardano-use-cases-concept/conditional-transfer-of-digital-assets-via-digital-identity-and-verified-credentials" TargetMode="External"/><Relationship Id="rId41" Type="http://schemas.openxmlformats.org/officeDocument/2006/relationships/hyperlink" Target="https://projectcatalyst.io/funds/12/f12-cardano-use-cases-concept/leveraging-national-id-system-in-ethiopia-for-more-scalable-adoption-of-cardano-in-identity-solutions" TargetMode="External"/><Relationship Id="rId44" Type="http://schemas.openxmlformats.org/officeDocument/2006/relationships/hyperlink" Target="https://projectcatalyst.io/funds/12/f12-cardano-use-cases-concept/agrotradenet-empowering-global-agriculture-through-cardanos-decentralized-infrastructure" TargetMode="External"/><Relationship Id="rId43" Type="http://schemas.openxmlformats.org/officeDocument/2006/relationships/hyperlink" Target="https://projectcatalyst.io/funds/12/f12-cardano-use-cases-concept/art-beyond-borders-nft-global-youth-art-competition-and-marketplace-leveraging-nmkr-7f2b0" TargetMode="External"/><Relationship Id="rId46" Type="http://schemas.openxmlformats.org/officeDocument/2006/relationships/hyperlink" Target="https://projectcatalyst.io/funds/12/f12-cardano-use-cases-concept/cardanochain-poultry-trace-dapp-transparent-supply-for-safe-quality-products" TargetMode="External"/><Relationship Id="rId45" Type="http://schemas.openxmlformats.org/officeDocument/2006/relationships/hyperlink" Target="https://projectcatalyst.io/funds/12/f12-cardano-use-cases-concept/bringing-partisia-confidential-compute-to-cardano-through-aiken-data-subscription-smart-contracts" TargetMode="External"/><Relationship Id="rId48" Type="http://schemas.openxmlformats.org/officeDocument/2006/relationships/hyperlink" Target="https://projectcatalyst.io/funds/12/f12-cardano-use-cases-concept/developing-a-self-sovereign-on-chain-identity-ssoi" TargetMode="External"/><Relationship Id="rId47" Type="http://schemas.openxmlformats.org/officeDocument/2006/relationships/hyperlink" Target="https://projectcatalyst.io/funds/12/f12-cardano-use-cases-concept/bring-ebay-to-cardano-decentralized-real-product-auction-platform" TargetMode="External"/><Relationship Id="rId49" Type="http://schemas.openxmlformats.org/officeDocument/2006/relationships/hyperlink" Target="https://projectcatalyst.io/funds/12/f12-cardano-use-cases-concept/maternal-mortality-crisis-solution-doulaid-an-identity-app" TargetMode="External"/><Relationship Id="rId31" Type="http://schemas.openxmlformats.org/officeDocument/2006/relationships/hyperlink" Target="https://projectcatalyst.io/funds/12/f12-cardano-use-cases-concept/cardano-powered-rwa-tokenization-for-real-world-diamonds" TargetMode="External"/><Relationship Id="rId30" Type="http://schemas.openxmlformats.org/officeDocument/2006/relationships/hyperlink" Target="https://projectcatalyst.io/funds/12/f12-cardano-use-cases-concept/dlt360-highly-beneficial-dao-use-cases-for-corporate-world" TargetMode="External"/><Relationship Id="rId33" Type="http://schemas.openxmlformats.org/officeDocument/2006/relationships/hyperlink" Target="https://projectcatalyst.io/funds/12/f12-cardano-use-cases-concept/ada-cashback-from-top-retailers-for-cardano-wallets" TargetMode="External"/><Relationship Id="rId32" Type="http://schemas.openxmlformats.org/officeDocument/2006/relationships/hyperlink" Target="https://projectcatalyst.io/funds/12/f12-cardano-use-cases-concept/open-source-dynamic-assets-tokennft-generator-cip68" TargetMode="External"/><Relationship Id="rId35" Type="http://schemas.openxmlformats.org/officeDocument/2006/relationships/hyperlink" Target="https://projectcatalyst.io/funds/12/f12-cardano-use-cases-concept/the-malama-project-distributed-hawaii-carbon-credits-on-cardano" TargetMode="External"/><Relationship Id="rId34" Type="http://schemas.openxmlformats.org/officeDocument/2006/relationships/hyperlink" Target="https://projectcatalyst.io/funds/12/f12-cardano-use-cases-concept/tribaldaos-indigenous-economic-sovereignty" TargetMode="External"/><Relationship Id="rId37" Type="http://schemas.openxmlformats.org/officeDocument/2006/relationships/hyperlink" Target="https://projectcatalyst.io/funds/12/f12-cardano-use-cases-concept/ai-trading-insights" TargetMode="External"/><Relationship Id="rId36" Type="http://schemas.openxmlformats.org/officeDocument/2006/relationships/hyperlink" Target="https://projectcatalyst.io/funds/12/f12-cardano-use-cases-concept/stablegain-lp-backed-stablecoin-yield-fund" TargetMode="External"/><Relationship Id="rId39" Type="http://schemas.openxmlformats.org/officeDocument/2006/relationships/hyperlink" Target="https://projectcatalyst.io/funds/12/f12-cardano-use-cases-concept/gluon-stablecoin-protocol-research-paper-and-formal-verification" TargetMode="External"/><Relationship Id="rId38" Type="http://schemas.openxmlformats.org/officeDocument/2006/relationships/hyperlink" Target="https://projectcatalyst.io/funds/12/f12-cardano-use-cases-concept/real-world-asset-rwa-backed-on-chain-lending-and-auctioning-protocol" TargetMode="External"/><Relationship Id="rId20" Type="http://schemas.openxmlformats.org/officeDocument/2006/relationships/hyperlink" Target="https://projectcatalyst.io/funds/12/f12-cardano-use-cases-concept/cardano-use-case-study-bridging-defi-and-tradfi" TargetMode="External"/><Relationship Id="rId22" Type="http://schemas.openxmlformats.org/officeDocument/2006/relationships/hyperlink" Target="https://projectcatalyst.io/funds/12/f12-cardano-use-cases-concept/token-use-case-with-multi-address-wallet-based-on-eutxo-model-for-social-welfare-system" TargetMode="External"/><Relationship Id="rId21" Type="http://schemas.openxmlformats.org/officeDocument/2006/relationships/hyperlink" Target="https://projectcatalyst.io/funds/12/f12-cardano-use-cases-concept/fractionalize-rwas-into-native-tokens-on-cardano-open-source-no-code-solution" TargetMode="External"/><Relationship Id="rId24" Type="http://schemas.openxmlformats.org/officeDocument/2006/relationships/hyperlink" Target="https://projectcatalyst.io/funds/12/f12-cardano-use-cases-concept/ada-payments-in-the-credit-card-machine-integrated-in-merchants-and-withdraw-dollarada-lessgreater-fiat-brl-on-bank-atms" TargetMode="External"/><Relationship Id="rId23" Type="http://schemas.openxmlformats.org/officeDocument/2006/relationships/hyperlink" Target="https://projectcatalyst.io/funds/12/f12-cardano-use-cases-concept/digital-voter-id-using-atala-prism" TargetMode="External"/><Relationship Id="rId26" Type="http://schemas.openxmlformats.org/officeDocument/2006/relationships/hyperlink" Target="https://projectcatalyst.io/funds/12/f12-cardano-use-cases-concept/tackling-slipagge-on-cardano-mayz-trustless-otc-smart-contract" TargetMode="External"/><Relationship Id="rId25" Type="http://schemas.openxmlformats.org/officeDocument/2006/relationships/hyperlink" Target="https://projectcatalyst.io/funds/12/f12-cardano-use-cases-concept/crypto-inheritance-for-non-tech-savvy-beneficiaries-gen-wealth" TargetMode="External"/><Relationship Id="rId28" Type="http://schemas.openxmlformats.org/officeDocument/2006/relationships/hyperlink" Target="https://projectcatalyst.io/funds/12/f12-cardano-use-cases-concept/depin-protocol-for-scientific-data" TargetMode="External"/><Relationship Id="rId27" Type="http://schemas.openxmlformats.org/officeDocument/2006/relationships/hyperlink" Target="https://projectcatalyst.io/funds/12/f12-cardano-use-cases-concept/component-14-web3-legal-ease-streamlining-legal-barriers-for-business-growth" TargetMode="External"/><Relationship Id="rId29" Type="http://schemas.openxmlformats.org/officeDocument/2006/relationships/hyperlink" Target="https://projectcatalyst.io/funds/12/f12-cardano-use-cases-concept/implementing-the-cardano-foundation-identity-wallet-in-landano" TargetMode="External"/><Relationship Id="rId11" Type="http://schemas.openxmlformats.org/officeDocument/2006/relationships/hyperlink" Target="https://projectcatalyst.io/funds/12/f12-cardano-use-cases-concept/cardano-lightning-network-phase-1-payment-gateways" TargetMode="External"/><Relationship Id="rId10" Type="http://schemas.openxmlformats.org/officeDocument/2006/relationships/hyperlink" Target="https://projectcatalyst.io/funds/12/f12-cardano-use-cases-concept/orcfax-validators-reaching-l2-consensus" TargetMode="External"/><Relationship Id="rId13" Type="http://schemas.openxmlformats.org/officeDocument/2006/relationships/hyperlink" Target="https://projectcatalyst.io/funds/12/f12-cardano-use-cases-concept/indian-national-rupee-backed-stablecoin-onboarding-35m-indian-web3-users-on-cardano" TargetMode="External"/><Relationship Id="rId12" Type="http://schemas.openxmlformats.org/officeDocument/2006/relationships/hyperlink" Target="https://projectcatalyst.io/funds/12/f12-cardano-use-cases-concept/hotel-guest-loyalty-reward-system-open-source-api" TargetMode="External"/><Relationship Id="rId15" Type="http://schemas.openxmlformats.org/officeDocument/2006/relationships/hyperlink" Target="https://projectcatalyst.io/funds/12/f12-cardano-use-cases-concept/andamio-purpose-sidechain-layer-2-concept" TargetMode="External"/><Relationship Id="rId14" Type="http://schemas.openxmlformats.org/officeDocument/2006/relationships/hyperlink" Target="https://projectcatalyst.io/funds/12/f12-cardano-use-cases-concept/business-lead-generation-on-cardano" TargetMode="External"/><Relationship Id="rId17" Type="http://schemas.openxmlformats.org/officeDocument/2006/relationships/hyperlink" Target="https://projectcatalyst.io/funds/12/f12-cardano-use-cases-concept/orcfax-staking-rewarding-good-behaviour" TargetMode="External"/><Relationship Id="rId16" Type="http://schemas.openxmlformats.org/officeDocument/2006/relationships/hyperlink" Target="https://projectcatalyst.io/funds/12/f12-cardano-use-cases-concept/mercury-financials-and-tb-export" TargetMode="External"/><Relationship Id="rId19" Type="http://schemas.openxmlformats.org/officeDocument/2006/relationships/hyperlink" Target="https://projectcatalyst.io/funds/12/f12-cardano-use-cases-concept/charli3-oracles-verified-discountcoupon-codes-for-adobe-commerce-and-magento-2-open-source-ecommerce-platforms" TargetMode="External"/><Relationship Id="rId18" Type="http://schemas.openxmlformats.org/officeDocument/2006/relationships/hyperlink" Target="https://projectcatalyst.io/funds/12/f12-cardano-use-cases-concept/ecomandala-hexagonal-nfts-for-geospatial-data-integrity-on-cardano" TargetMode="External"/><Relationship Id="rId84" Type="http://schemas.openxmlformats.org/officeDocument/2006/relationships/hyperlink" Target="https://projectcatalyst.io/funds/12/f12-cardano-use-cases-concept/cardano-compass-comparison-charts-app-lido-nation" TargetMode="External"/><Relationship Id="rId83" Type="http://schemas.openxmlformats.org/officeDocument/2006/relationships/hyperlink" Target="https://projectcatalyst.io/funds/12/f12-cardano-use-cases-concept/realfi-identity-development-with-unbanked-savings-and-lending-communities-and-stakeholders-on-cardano" TargetMode="External"/><Relationship Id="rId86" Type="http://schemas.openxmlformats.org/officeDocument/2006/relationships/hyperlink" Target="https://projectcatalyst.io/funds/12/f12-cardano-use-cases-concept/cosmex-pay-l2-hydra-like-payment-system" TargetMode="External"/><Relationship Id="rId85" Type="http://schemas.openxmlformats.org/officeDocument/2006/relationships/hyperlink" Target="https://projectcatalyst.io/funds/12/f12-cardano-use-cases-concept/educhain-education-management-system-applying-blockchain-technology-on-the-cardano-platform" TargetMode="External"/><Relationship Id="rId88" Type="http://schemas.openxmlformats.org/officeDocument/2006/relationships/hyperlink" Target="https://projectcatalyst.io/funds/12/f12-cardano-use-cases-concept/keri-auth-identity-wallet-with-cardano-attestation" TargetMode="External"/><Relationship Id="rId87" Type="http://schemas.openxmlformats.org/officeDocument/2006/relationships/hyperlink" Target="https://projectcatalyst.io/funds/12/f12-cardano-use-cases-concept/buy-me-a-coffee-on-cardano-a-decentralized-platform-for-supporting-creators-and-innovators" TargetMode="External"/><Relationship Id="rId89" Type="http://schemas.openxmlformats.org/officeDocument/2006/relationships/hyperlink" Target="https://projectcatalyst.io/funds/12/f12-cardano-use-cases-concept/cardano-smart-lock-unlock-airbnb-doors-with-cardano" TargetMode="External"/><Relationship Id="rId80" Type="http://schemas.openxmlformats.org/officeDocument/2006/relationships/hyperlink" Target="https://projectcatalyst.io/funds/12/f12-cardano-use-cases-concept/real-world-farm-assets-tokenization-launchpad-by-yenna-tech" TargetMode="External"/><Relationship Id="rId82" Type="http://schemas.openxmlformats.org/officeDocument/2006/relationships/hyperlink" Target="https://projectcatalyst.io/funds/12/f12-cardano-use-cases-concept/summon-verifiable-announcements" TargetMode="External"/><Relationship Id="rId81" Type="http://schemas.openxmlformats.org/officeDocument/2006/relationships/hyperlink" Target="https://projectcatalyst.io/funds/12/f12-cardano-use-cases-concept/arise-indonesias-gateway-to-web3" TargetMode="External"/><Relationship Id="rId73" Type="http://schemas.openxmlformats.org/officeDocument/2006/relationships/hyperlink" Target="https://projectcatalyst.io/funds/12/f12-cardano-use-cases-concept/blockchain-enabled-ai-collaboration-via-quaternai" TargetMode="External"/><Relationship Id="rId72" Type="http://schemas.openxmlformats.org/officeDocument/2006/relationships/hyperlink" Target="https://projectcatalyst.io/funds/12/f12-cardano-use-cases-concept/nftlott-or-nft-lottery-gives-lottery-transparency-to-users-and-experiences-nfts-in-a-unique-way" TargetMode="External"/><Relationship Id="rId75" Type="http://schemas.openxmlformats.org/officeDocument/2006/relationships/hyperlink" Target="https://projectcatalyst.io/funds/12/f12-cardano-use-cases-concept/ethiopia-cardano-ambassadors-for-diverse-communities" TargetMode="External"/><Relationship Id="rId74" Type="http://schemas.openxmlformats.org/officeDocument/2006/relationships/hyperlink" Target="https://projectcatalyst.io/funds/12/f12-cardano-use-cases-concept/cardano-ai-assistant-native-language-style-chain-exploration" TargetMode="External"/><Relationship Id="rId77" Type="http://schemas.openxmlformats.org/officeDocument/2006/relationships/hyperlink" Target="https://projectcatalyst.io/funds/12/f12-cardano-use-cases-concept/agrilens-research-and-empowering-nepali-farmers-with-real-time-insights-and-image-recognition-technology" TargetMode="External"/><Relationship Id="rId76" Type="http://schemas.openxmlformats.org/officeDocument/2006/relationships/hyperlink" Target="https://projectcatalyst.io/funds/12/f12-cardano-use-cases-concept/zero-knowledge-peer-review-protocol-for-desci-on-cardano-open-source" TargetMode="External"/><Relationship Id="rId79" Type="http://schemas.openxmlformats.org/officeDocument/2006/relationships/hyperlink" Target="https://projectcatalyst.io/funds/12/f12-cardano-use-cases-concept/eonpower-solar-solutions-for-off-grid-africa-enhanced-by-cardano" TargetMode="External"/><Relationship Id="rId78" Type="http://schemas.openxmlformats.org/officeDocument/2006/relationships/hyperlink" Target="https://projectcatalyst.io/funds/12/f12-cardano-use-cases-concept/medical-digital-identity-and-information-management-platform-dapp" TargetMode="External"/><Relationship Id="rId71" Type="http://schemas.openxmlformats.org/officeDocument/2006/relationships/hyperlink" Target="https://projectcatalyst.io/funds/12/f12-cardano-use-cases-concept/track-and-trace-with-cardano-growing-accountability-harvesting-reliability" TargetMode="External"/><Relationship Id="rId70" Type="http://schemas.openxmlformats.org/officeDocument/2006/relationships/hyperlink" Target="https://projectcatalyst.io/funds/12/f12-cardano-use-cases-concept/ada-processing-easy-to-go-ada-payment-processing-solution-for-marketplaces-online-stores-and-other-digital-platforms" TargetMode="External"/><Relationship Id="rId62" Type="http://schemas.openxmlformats.org/officeDocument/2006/relationships/hyperlink" Target="https://projectcatalyst.io/funds/12/f12-cardano-use-cases-concept/a-scalable-multi-sig-dao-on-plutus-v3" TargetMode="External"/><Relationship Id="rId61" Type="http://schemas.openxmlformats.org/officeDocument/2006/relationships/hyperlink" Target="https://projectcatalyst.io/funds/12/f12-cardano-use-cases-concept/ai-insights-transparent-analytics-platform-for-ai-model-performance" TargetMode="External"/><Relationship Id="rId64" Type="http://schemas.openxmlformats.org/officeDocument/2006/relationships/hyperlink" Target="https://projectcatalyst.io/funds/12/f12-cardano-use-cases-concept/cardano-enterprise-solutions-ces" TargetMode="External"/><Relationship Id="rId63" Type="http://schemas.openxmlformats.org/officeDocument/2006/relationships/hyperlink" Target="https://projectcatalyst.io/funds/12/f12-cardano-use-cases-concept/cardano-based-did-for-rwa-and-tokenized-assets" TargetMode="External"/><Relationship Id="rId66" Type="http://schemas.openxmlformats.org/officeDocument/2006/relationships/hyperlink" Target="https://projectcatalyst.io/funds/12/f12-cardano-use-cases-concept/exploring-rwa-backed-stablecoin-implementation-on-cardano-for-more-liquidity-and-defi-usecases" TargetMode="External"/><Relationship Id="rId65" Type="http://schemas.openxmlformats.org/officeDocument/2006/relationships/hyperlink" Target="https://projectcatalyst.io/funds/12/f12-cardano-use-cases-concept/decentralised-2-way-cardanoless-greaterbitcoin-bridge-with-bitvm2" TargetMode="External"/><Relationship Id="rId68" Type="http://schemas.openxmlformats.org/officeDocument/2006/relationships/hyperlink" Target="https://projectcatalyst.io/funds/12/f12-cardano-use-cases-concept/cardano-universal-tournament-bracket-builder" TargetMode="External"/><Relationship Id="rId67" Type="http://schemas.openxmlformats.org/officeDocument/2006/relationships/hyperlink" Target="https://projectcatalyst.io/funds/12/f12-cardano-use-cases-concept/decentralized-agricultural-supply-chain-on-the-cardano-blockchain-d4902" TargetMode="External"/><Relationship Id="rId60" Type="http://schemas.openxmlformats.org/officeDocument/2006/relationships/hyperlink" Target="https://projectcatalyst.io/funds/12/f12-cardano-use-cases-concept/bamboo-app-experience-the-cardano-ecosystem-at-your-fingertips" TargetMode="External"/><Relationship Id="rId69" Type="http://schemas.openxmlformats.org/officeDocument/2006/relationships/hyperlink" Target="https://projectcatalyst.io/funds/12/f12-cardano-use-cases-concept/fida-and-pains-research-and-poc-for-decentralized-earthquake-parametric-insurance" TargetMode="External"/><Relationship Id="rId51" Type="http://schemas.openxmlformats.org/officeDocument/2006/relationships/hyperlink" Target="https://projectcatalyst.io/funds/12/f12-cardano-use-cases-concept/empowering-human-value-exchange-for-societal-contribution-the-hx-project-aims-to-transparently-exchange-human-value-fostering-social-impact-and-individual-growth" TargetMode="External"/><Relationship Id="rId50" Type="http://schemas.openxmlformats.org/officeDocument/2006/relationships/hyperlink" Target="https://projectcatalyst.io/funds/12/f12-cardano-use-cases-concept/nucast-introducing-un-collateralized-loans-sybil-resistance-and-trust-based-environment-using-decentralized-reputation-protocol-and-sbts-for-cardano-wallets" TargetMode="External"/><Relationship Id="rId53" Type="http://schemas.openxmlformats.org/officeDocument/2006/relationships/hyperlink" Target="https://projectcatalyst.io/funds/12/f12-cardano-use-cases-concept/boosting-cardano-defi-with-real-world-assets-rwas-yield" TargetMode="External"/><Relationship Id="rId52" Type="http://schemas.openxmlformats.org/officeDocument/2006/relationships/hyperlink" Target="https://projectcatalyst.io/funds/12/f12-cardano-use-cases-concept/social-impact-marketplace-sim" TargetMode="External"/><Relationship Id="rId55" Type="http://schemas.openxmlformats.org/officeDocument/2006/relationships/hyperlink" Target="https://projectcatalyst.io/funds/12/f12-cardano-use-cases-concept/the-malama-project-oracle-concept-for-hawaii-environmental-data" TargetMode="External"/><Relationship Id="rId54" Type="http://schemas.openxmlformats.org/officeDocument/2006/relationships/hyperlink" Target="https://projectcatalyst.io/funds/12/f12-cardano-use-cases-concept/plastic-credits-system-on-cardano-a-p2s-dapp-for-supporting-child-education-using-plastic-credits" TargetMode="External"/><Relationship Id="rId57" Type="http://schemas.openxmlformats.org/officeDocument/2006/relationships/hyperlink" Target="https://projectcatalyst.io/funds/12/f12-cardano-use-cases-concept/fingo-funding-instrument-for-non-gubernamental-organizations" TargetMode="External"/><Relationship Id="rId56" Type="http://schemas.openxmlformats.org/officeDocument/2006/relationships/hyperlink" Target="https://projectcatalyst.io/funds/12/f12-cardano-use-cases-concept/merit-based-reputation-engine-model-for-cardano-ecosystem-enhancing-trust-and-accountability" TargetMode="External"/><Relationship Id="rId59" Type="http://schemas.openxmlformats.org/officeDocument/2006/relationships/hyperlink" Target="https://projectcatalyst.io/funds/12/f12-cardano-use-cases-concept/masked-nftresearch-on-privacy-data-management-by-nft-45c6c" TargetMode="External"/><Relationship Id="rId58" Type="http://schemas.openxmlformats.org/officeDocument/2006/relationships/hyperlink" Target="https://projectcatalyst.io/funds/12/f12-cardano-use-cases-concept/enabling-advanced-contribution-and-skills-tracking-via-apis" TargetMode="External"/><Relationship Id="rId107" Type="http://schemas.openxmlformats.org/officeDocument/2006/relationships/hyperlink" Target="https://projectcatalyst.io/funds/12/f12-cardano-use-cases-concept/45b-open-source-global-map-of-businesses-taking-payments-in-ada" TargetMode="External"/><Relationship Id="rId228" Type="http://schemas.openxmlformats.org/officeDocument/2006/relationships/hyperlink" Target="https://projectcatalyst.io/funds/12/f12-cardano-use-cases-concept/decentralized-board-games-on-web3" TargetMode="External"/><Relationship Id="rId106" Type="http://schemas.openxmlformats.org/officeDocument/2006/relationships/hyperlink" Target="https://projectcatalyst.io/funds/12/f12-cardano-use-cases-concept/bringing-bank-accounts-iban-on-chain-on-cardano-through-a-l2-network" TargetMode="External"/><Relationship Id="rId227" Type="http://schemas.openxmlformats.org/officeDocument/2006/relationships/hyperlink" Target="https://projectcatalyst.io/funds/12/f12-cardano-use-cases-concept/guruada-book-video-chat-sessions-with-experts-developers-entrepreneurs-and-gurus-web3-ada-crypto-payments" TargetMode="External"/><Relationship Id="rId105" Type="http://schemas.openxmlformats.org/officeDocument/2006/relationships/hyperlink" Target="https://projectcatalyst.io/funds/12/f12-cardano-use-cases-concept/sdg3-health-app-secure-data-for-global-health" TargetMode="External"/><Relationship Id="rId226" Type="http://schemas.openxmlformats.org/officeDocument/2006/relationships/hyperlink" Target="https://projectcatalyst.io/funds/12/f12-cardano-use-cases-concept/work4coins-website-to-hire-freelancers-with-payments-in-ada-and-cna" TargetMode="External"/><Relationship Id="rId104" Type="http://schemas.openxmlformats.org/officeDocument/2006/relationships/hyperlink" Target="https://projectcatalyst.io/funds/12/f12-cardano-use-cases-concept/defy-secure-multi-party-transactions-via-mpc-virtual-signers-and-programmable-smart-wallets" TargetMode="External"/><Relationship Id="rId225" Type="http://schemas.openxmlformats.org/officeDocument/2006/relationships/hyperlink" Target="https://projectcatalyst.io/funds/12/f12-cardano-use-cases-concept/awen-baskit-or-localized-creative-ip-baskets" TargetMode="External"/><Relationship Id="rId109" Type="http://schemas.openxmlformats.org/officeDocument/2006/relationships/hyperlink" Target="https://projectcatalyst.io/funds/12/f12-cardano-use-cases-concept/selfdrivenor5-path-to-decentralised-self-driven-learning-communities-sociological-researchsystems-theory-35cc2" TargetMode="External"/><Relationship Id="rId108" Type="http://schemas.openxmlformats.org/officeDocument/2006/relationships/hyperlink" Target="https://projectcatalyst.io/funds/12/f12-cardano-use-cases-concept/from-paper-deeds-to-cardano-ssi-vcs-in-east-africa-secure-digital-land-ownership-for-east-africa-accelerating-cardano-adoption" TargetMode="External"/><Relationship Id="rId229" Type="http://schemas.openxmlformats.org/officeDocument/2006/relationships/hyperlink" Target="https://projectcatalyst.io/funds/12/f12-cardano-use-cases-concept/exploring-web-30-job-board-a-secure-job-platform-having-built-in-identity-solution-with-seamless-web20-integration" TargetMode="External"/><Relationship Id="rId220" Type="http://schemas.openxmlformats.org/officeDocument/2006/relationships/hyperlink" Target="https://projectcatalyst.io/funds/12/f12-cardano-use-cases-concept/gamfi-empowering-crypto-innovation-through-comprehensive-igo-launchpad-and-marketplace" TargetMode="External"/><Relationship Id="rId103" Type="http://schemas.openxmlformats.org/officeDocument/2006/relationships/hyperlink" Target="https://projectcatalyst.io/funds/12/f12-cardano-use-cases-concept/aeon-leading-the-desci-daustralo-revolution-in-human-regenerative-medicine-with-cardano" TargetMode="External"/><Relationship Id="rId224" Type="http://schemas.openxmlformats.org/officeDocument/2006/relationships/hyperlink" Target="https://projectcatalyst.io/funds/12/f12-cardano-use-cases-concept/artificial-intelligence-powered-app-for-currency-detection-for-the-visually-impaired" TargetMode="External"/><Relationship Id="rId102" Type="http://schemas.openxmlformats.org/officeDocument/2006/relationships/hyperlink" Target="https://projectcatalyst.io/funds/12/f12-cardano-use-cases-concept/d-studioz-blockchain-media-suite" TargetMode="External"/><Relationship Id="rId223" Type="http://schemas.openxmlformats.org/officeDocument/2006/relationships/hyperlink" Target="https://projectcatalyst.io/funds/12/f12-cardano-use-cases-concept/aladin-a-new-dapp-that-provides-smart-contract-for-employments-parties" TargetMode="External"/><Relationship Id="rId101" Type="http://schemas.openxmlformats.org/officeDocument/2006/relationships/hyperlink" Target="https://projectcatalyst.io/funds/12/f12-cardano-use-cases-concept/dung-beetle-dao-a-decentralized-waste-management-platform" TargetMode="External"/><Relationship Id="rId222" Type="http://schemas.openxmlformats.org/officeDocument/2006/relationships/hyperlink" Target="https://projectcatalyst.io/funds/12/f12-cardano-use-cases-concept/dusd-a-fully-decentralized-stablecoin-based-on-an-open-cdp" TargetMode="External"/><Relationship Id="rId100" Type="http://schemas.openxmlformats.org/officeDocument/2006/relationships/hyperlink" Target="https://projectcatalyst.io/funds/12/f12-cardano-use-cases-concept/adachain-the-cardano-blockchain-based-donation-platform" TargetMode="External"/><Relationship Id="rId221" Type="http://schemas.openxmlformats.org/officeDocument/2006/relationships/hyperlink" Target="https://projectcatalyst.io/funds/12/f12-cardano-use-cases-concept/open-source-minting-and-burning-system-for-nft-projects" TargetMode="External"/><Relationship Id="rId217" Type="http://schemas.openxmlformats.org/officeDocument/2006/relationships/hyperlink" Target="https://projectcatalyst.io/funds/12/f12-cardano-use-cases-concept/empowering-workforce-management-leveraging-blockchain-for-professional-identity-in-an-dollar8819bn-industry" TargetMode="External"/><Relationship Id="rId216" Type="http://schemas.openxmlformats.org/officeDocument/2006/relationships/hyperlink" Target="https://projectcatalyst.io/funds/12/f12-cardano-use-cases-concept/social-bookmarking-and-feed-aggregator-for-personal-use-and-micro-communities" TargetMode="External"/><Relationship Id="rId215" Type="http://schemas.openxmlformats.org/officeDocument/2006/relationships/hyperlink" Target="https://projectcatalyst.io/funds/12/f12-cardano-use-cases-concept/ampdup-streamline-creator-support-on-cardano" TargetMode="External"/><Relationship Id="rId214" Type="http://schemas.openxmlformats.org/officeDocument/2006/relationships/hyperlink" Target="https://projectcatalyst.io/funds/12/f12-cardano-use-cases-concept/ubuntudapps-decentralized-business-empowerment" TargetMode="External"/><Relationship Id="rId219" Type="http://schemas.openxmlformats.org/officeDocument/2006/relationships/hyperlink" Target="https://projectcatalyst.io/funds/12/f12-cardano-use-cases-concept/infrastructure-ventures-maestro-fundraising-platform" TargetMode="External"/><Relationship Id="rId218" Type="http://schemas.openxmlformats.org/officeDocument/2006/relationships/hyperlink" Target="https://projectcatalyst.io/funds/12/f12-cardano-use-cases-concept/unique-username-based-cardano-wallet-that-removes-wrong-address-transaction" TargetMode="External"/><Relationship Id="rId213" Type="http://schemas.openxmlformats.org/officeDocument/2006/relationships/hyperlink" Target="https://projectcatalyst.io/funds/12/f12-cardano-use-cases-concept/github-for-marketers-and-influencers" TargetMode="External"/><Relationship Id="rId212" Type="http://schemas.openxmlformats.org/officeDocument/2006/relationships/hyperlink" Target="https://projectcatalyst.io/funds/12/f12-cardano-use-cases-concept/mindfulpark-holistic-university-in-the-cardano-era" TargetMode="External"/><Relationship Id="rId211" Type="http://schemas.openxmlformats.org/officeDocument/2006/relationships/hyperlink" Target="https://projectcatalyst.io/funds/12/f12-cardano-use-cases-concept/a-zk-rollup-layer-2-protocol-for-private-key-storage-and-retrival" TargetMode="External"/><Relationship Id="rId210" Type="http://schemas.openxmlformats.org/officeDocument/2006/relationships/hyperlink" Target="https://projectcatalyst.io/funds/12/f12-cardano-use-cases-concept/cross-chain-caravan-driving-adoption-education-and-community-engagement-concept-and-infrastructure" TargetMode="External"/><Relationship Id="rId129" Type="http://schemas.openxmlformats.org/officeDocument/2006/relationships/hyperlink" Target="https://projectcatalyst.io/funds/12/f12-cardano-use-cases-concept/cardano-decentralized-supply-chain-management-for-automobile-repair-shops-using-cardano-ecosystem" TargetMode="External"/><Relationship Id="rId128" Type="http://schemas.openxmlformats.org/officeDocument/2006/relationships/hyperlink" Target="https://projectcatalyst.io/funds/12/f12-cardano-use-cases-concept/defy-cardano-sidechain-unlocking-financial-services-and-digital-assets-for-mass-adoption" TargetMode="External"/><Relationship Id="rId249" Type="http://schemas.openxmlformats.org/officeDocument/2006/relationships/hyperlink" Target="https://projectcatalyst.io/funds/12/f12-cardano-use-cases-concept/chat-dads-ai-powered-father-figures-for-the-cardano-community-decbd" TargetMode="External"/><Relationship Id="rId127" Type="http://schemas.openxmlformats.org/officeDocument/2006/relationships/hyperlink" Target="https://projectcatalyst.io/funds/12/f12-cardano-use-cases-concept/packaging-system-and-smart-supply-chain-backed-by-blockchain-technology-and-smart-contracts" TargetMode="External"/><Relationship Id="rId248" Type="http://schemas.openxmlformats.org/officeDocument/2006/relationships/hyperlink" Target="https://projectcatalyst.io/funds/12/f12-cardano-use-cases-concept/decentralized-car-sharing-on-cardano" TargetMode="External"/><Relationship Id="rId126" Type="http://schemas.openxmlformats.org/officeDocument/2006/relationships/hyperlink" Target="https://projectcatalyst.io/funds/12/f12-cardano-use-cases-concept/restake-cardanos-unified-re-staking-protocol-for-actively-validating-services-avs" TargetMode="External"/><Relationship Id="rId247" Type="http://schemas.openxmlformats.org/officeDocument/2006/relationships/hyperlink" Target="https://projectcatalyst.io/funds/12/f12-cardano-use-cases-concept/6-mio-instagram-followers-viral-content-marketplace-on-cardano-brought-to-you-by-nature-is-metal" TargetMode="External"/><Relationship Id="rId121" Type="http://schemas.openxmlformats.org/officeDocument/2006/relationships/hyperlink" Target="https://projectcatalyst.io/funds/12/f12-cardano-use-cases-concept/a-cold-wallet-with-ada-integration-for-the-visually-impaired" TargetMode="External"/><Relationship Id="rId242" Type="http://schemas.openxmlformats.org/officeDocument/2006/relationships/hyperlink" Target="https://projectcatalyst.io/funds/12/f12-cardano-use-cases-concept/decentralised-zero-fee-monetisation-and-support-platform-for-creators-read-more-on-httpsthelegiongives" TargetMode="External"/><Relationship Id="rId120" Type="http://schemas.openxmlformats.org/officeDocument/2006/relationships/hyperlink" Target="https://projectcatalyst.io/funds/12/f12-cardano-use-cases-concept/empowering-cardanos-future-through-innovation-media-and-marketing" TargetMode="External"/><Relationship Id="rId241" Type="http://schemas.openxmlformats.org/officeDocument/2006/relationships/hyperlink" Target="https://projectcatalyst.io/funds/12/f12-cardano-use-cases-concept/nft-stacking-game-wealth-war" TargetMode="External"/><Relationship Id="rId240" Type="http://schemas.openxmlformats.org/officeDocument/2006/relationships/hyperlink" Target="https://projectcatalyst.io/funds/12/f12-cardano-use-cases-concept/aladin-incentive-mechanism-to-attract-new-users-and-support-existing-users-in-a-decentralized-manner" TargetMode="External"/><Relationship Id="rId125" Type="http://schemas.openxmlformats.org/officeDocument/2006/relationships/hyperlink" Target="https://projectcatalyst.io/funds/12/f12-cardano-use-cases-concept/cardano-and-polkadot-digital-marketplace-factory" TargetMode="External"/><Relationship Id="rId246" Type="http://schemas.openxmlformats.org/officeDocument/2006/relationships/hyperlink" Target="https://projectcatalyst.io/funds/12/f12-cardano-use-cases-concept/decentralized-potential-customer-generation-service-with-ai-powered-scoring" TargetMode="External"/><Relationship Id="rId124" Type="http://schemas.openxmlformats.org/officeDocument/2006/relationships/hyperlink" Target="https://projectcatalyst.io/funds/12/f12-cardano-use-cases-concept/desci-eraustral-on-cardano-revolutionizing-scientific-innovation-with-descinft-funding-descicomm-for-decentralized-science-communication" TargetMode="External"/><Relationship Id="rId245" Type="http://schemas.openxmlformats.org/officeDocument/2006/relationships/hyperlink" Target="https://projectcatalyst.io/funds/12/f12-cardano-use-cases-concept/cardano-is-primed-for-a-supply-chain-transparency-platform" TargetMode="External"/><Relationship Id="rId123" Type="http://schemas.openxmlformats.org/officeDocument/2006/relationships/hyperlink" Target="https://projectcatalyst.io/funds/12/f12-cardano-use-cases-concept/triponchain-traveling-without-borders-on-the-cardano-blockchain" TargetMode="External"/><Relationship Id="rId244" Type="http://schemas.openxmlformats.org/officeDocument/2006/relationships/hyperlink" Target="https://projectcatalyst.io/funds/12/f12-cardano-use-cases-concept/cardano-id-decentralized-identity-management-for-cardano" TargetMode="External"/><Relationship Id="rId122" Type="http://schemas.openxmlformats.org/officeDocument/2006/relationships/hyperlink" Target="https://projectcatalyst.io/funds/12/f12-cardano-use-cases-concept/mycardanotravelguide-meet-cardano-people-pay-in-ada" TargetMode="External"/><Relationship Id="rId243" Type="http://schemas.openxmlformats.org/officeDocument/2006/relationships/hyperlink" Target="https://projectcatalyst.io/funds/12/f12-cardano-use-cases-concept/psychology-therapy-sessions-distributed-to-people-in-need-for-free-coffee-monks-nftcnt-project" TargetMode="External"/><Relationship Id="rId95" Type="http://schemas.openxmlformats.org/officeDocument/2006/relationships/hyperlink" Target="https://projectcatalyst.io/funds/12/f12-cardano-use-cases-concept/p2p-p2b-and-b2b-agricultural-dapp-on-cardano-blockchain-for-latam" TargetMode="External"/><Relationship Id="rId94" Type="http://schemas.openxmlformats.org/officeDocument/2006/relationships/hyperlink" Target="https://projectcatalyst.io/funds/12/f12-cardano-use-cases-concept/bamboo-connect-the-gateway-to-web3-marketing-and-community-building" TargetMode="External"/><Relationship Id="rId97" Type="http://schemas.openxmlformats.org/officeDocument/2006/relationships/hyperlink" Target="https://projectcatalyst.io/funds/12/f12-cardano-use-cases-concept/manage-your-company-using-cardanos-smart-contract" TargetMode="External"/><Relationship Id="rId96" Type="http://schemas.openxmlformats.org/officeDocument/2006/relationships/hyperlink" Target="https://projectcatalyst.io/funds/12/f12-cardano-use-cases-concept/defi-generative-ai-chatbot-for-cardano" TargetMode="External"/><Relationship Id="rId99" Type="http://schemas.openxmlformats.org/officeDocument/2006/relationships/hyperlink" Target="https://projectcatalyst.io/funds/12/f12-cardano-use-cases-concept/wallet-integration-and-rewards-system-for-slack" TargetMode="External"/><Relationship Id="rId98" Type="http://schemas.openxmlformats.org/officeDocument/2006/relationships/hyperlink" Target="https://projectcatalyst.io/funds/12/f12-cardano-use-cases-concept/agora-by-zkorum-a-zk-powered-edemocracy-platform" TargetMode="External"/><Relationship Id="rId91" Type="http://schemas.openxmlformats.org/officeDocument/2006/relationships/hyperlink" Target="https://projectcatalyst.io/funds/12/f12-cardano-use-cases-concept/payment-focused-l2-network-enabling-lightning-fast-microtransactions" TargetMode="External"/><Relationship Id="rId90" Type="http://schemas.openxmlformats.org/officeDocument/2006/relationships/hyperlink" Target="https://projectcatalyst.io/funds/12/f12-cardano-use-cases-concept/remittance-dapp-on-cardano-blockchain" TargetMode="External"/><Relationship Id="rId93" Type="http://schemas.openxmlformats.org/officeDocument/2006/relationships/hyperlink" Target="https://projectcatalyst.io/funds/12/f12-cardano-use-cases-concept/unboundedforum-a-community-platform-for-decentralized-ai-models" TargetMode="External"/><Relationship Id="rId92" Type="http://schemas.openxmlformats.org/officeDocument/2006/relationships/hyperlink" Target="https://projectcatalyst.io/funds/12/f12-cardano-use-cases-concept/crypto-jobs-blockchain-talents-and-recruiting-platform-job-board-aggregator" TargetMode="External"/><Relationship Id="rId118" Type="http://schemas.openxmlformats.org/officeDocument/2006/relationships/hyperlink" Target="https://projectcatalyst.io/funds/12/f12-cardano-use-cases-concept/web3-share-an-action-the-game-changer-for-cpa-affiliate-marketing-a-trustless-and-secure-future" TargetMode="External"/><Relationship Id="rId239" Type="http://schemas.openxmlformats.org/officeDocument/2006/relationships/hyperlink" Target="https://projectcatalyst.io/funds/12/f12-cardano-use-cases-concept/ssi-integration-for-car-sharing-e7ac8" TargetMode="External"/><Relationship Id="rId117" Type="http://schemas.openxmlformats.org/officeDocument/2006/relationships/hyperlink" Target="https://projectcatalyst.io/funds/12/f12-cardano-use-cases-concept/from-big-pharma-to-decentralized-pharma-a-huge-opportunity-to-implement-real-world-change" TargetMode="External"/><Relationship Id="rId238" Type="http://schemas.openxmlformats.org/officeDocument/2006/relationships/hyperlink" Target="https://projectcatalyst.io/funds/12/f12-cardano-use-cases-concept/cardano-academia-chain" TargetMode="External"/><Relationship Id="rId116" Type="http://schemas.openxmlformats.org/officeDocument/2006/relationships/hyperlink" Target="https://projectcatalyst.io/funds/12/f12-cardano-use-cases-concept/smart-ecosystem-simplifying-reputation-and-earning-reward" TargetMode="External"/><Relationship Id="rId237" Type="http://schemas.openxmlformats.org/officeDocument/2006/relationships/hyperlink" Target="https://projectcatalyst.io/funds/12/f12-cardano-use-cases-concept/cardano-dedicated-storage-expanding-storage-possibilities-with-ipfs-and-arweave" TargetMode="External"/><Relationship Id="rId115" Type="http://schemas.openxmlformats.org/officeDocument/2006/relationships/hyperlink" Target="https://projectcatalyst.io/funds/12/f12-cardano-use-cases-concept/45b-open-source-transactions-extracts-alternative" TargetMode="External"/><Relationship Id="rId236" Type="http://schemas.openxmlformats.org/officeDocument/2006/relationships/hyperlink" Target="https://projectcatalyst.io/funds/12/f12-cardano-use-cases-concept/web3-accelerator" TargetMode="External"/><Relationship Id="rId119" Type="http://schemas.openxmlformats.org/officeDocument/2006/relationships/hyperlink" Target="https://projectcatalyst.io/funds/12/f12-cardano-use-cases-concept/web2-friendly-open-source-crypto-payments-system" TargetMode="External"/><Relationship Id="rId110" Type="http://schemas.openxmlformats.org/officeDocument/2006/relationships/hyperlink" Target="https://projectcatalyst.io/funds/12/f12-cardano-use-cases-concept/seedlingxchange-building-a-decentralized-platform-to-connect-farmers-and-global-investors" TargetMode="External"/><Relationship Id="rId231" Type="http://schemas.openxmlformats.org/officeDocument/2006/relationships/hyperlink" Target="https://projectcatalyst.io/funds/12/f12-cardano-use-cases-concept/selfdrivenor1-integrating-ssi-did-and-soulbound-tokens-with-the-selfdriven-educational-framework-for-transformative-education-and-credentialing-scientific-research-e5e72" TargetMode="External"/><Relationship Id="rId230" Type="http://schemas.openxmlformats.org/officeDocument/2006/relationships/hyperlink" Target="https://projectcatalyst.io/funds/12/f12-cardano-use-cases-concept/the-easiest-way-to-send-and-receive-crypto-and-fiat" TargetMode="External"/><Relationship Id="rId114" Type="http://schemas.openxmlformats.org/officeDocument/2006/relationships/hyperlink" Target="https://projectcatalyst.io/funds/12/f12-cardano-use-cases-concept/elliptic-depin-framework-for-ai-inferences-on-cardano" TargetMode="External"/><Relationship Id="rId235" Type="http://schemas.openxmlformats.org/officeDocument/2006/relationships/hyperlink" Target="https://projectcatalyst.io/funds/12/f12-cardano-use-cases-concept/next-trend-lab-disruptive-social-media-advertising-revenue-model-pay-per-objective-decentralized-platform-on-cardano" TargetMode="External"/><Relationship Id="rId113" Type="http://schemas.openxmlformats.org/officeDocument/2006/relationships/hyperlink" Target="https://projectcatalyst.io/funds/12/f12-cardano-use-cases-concept/dlt360-real-world-business-development-framework" TargetMode="External"/><Relationship Id="rId234" Type="http://schemas.openxmlformats.org/officeDocument/2006/relationships/hyperlink" Target="https://projectcatalyst.io/funds/12/f12-cardano-use-cases-concept/customizable-marketplace-for-new-business" TargetMode="External"/><Relationship Id="rId112" Type="http://schemas.openxmlformats.org/officeDocument/2006/relationships/hyperlink" Target="https://projectcatalyst.io/funds/12/f12-cardano-use-cases-concept/on-chain-badges-a-decentralized-standard-for-issuance-and-verification" TargetMode="External"/><Relationship Id="rId233" Type="http://schemas.openxmlformats.org/officeDocument/2006/relationships/hyperlink" Target="https://projectcatalyst.io/funds/12/f12-cardano-use-cases-concept/worldads-smart-digital-ooh-advertising-on-vehicle-rooftops-powered-by-cardano" TargetMode="External"/><Relationship Id="rId111" Type="http://schemas.openxmlformats.org/officeDocument/2006/relationships/hyperlink" Target="https://projectcatalyst.io/funds/12/f12-cardano-use-cases-concept/vnx-licensed-european-non-usd-stablecoins-issuer-on-cardano" TargetMode="External"/><Relationship Id="rId232" Type="http://schemas.openxmlformats.org/officeDocument/2006/relationships/hyperlink" Target="https://projectcatalyst.io/funds/12/f12-cardano-use-cases-concept/ada-abuse" TargetMode="External"/><Relationship Id="rId303" Type="http://schemas.openxmlformats.org/officeDocument/2006/relationships/drawing" Target="../drawings/drawing3.xml"/><Relationship Id="rId302" Type="http://schemas.openxmlformats.org/officeDocument/2006/relationships/hyperlink" Target="https://projectcatalyst.io/funds/12/f12-cardano-use-cases-concept/intelligent-nft-avatars" TargetMode="External"/><Relationship Id="rId301" Type="http://schemas.openxmlformats.org/officeDocument/2006/relationships/hyperlink" Target="https://projectcatalyst.io/funds/12/f12-cardano-use-cases-concept/calling-all-students-join-the-cardano-revolution-flyer-distribution-campaign" TargetMode="External"/><Relationship Id="rId300" Type="http://schemas.openxmlformats.org/officeDocument/2006/relationships/hyperlink" Target="https://projectcatalyst.io/funds/12/f12-cardano-use-cases-concept/phase-1-a-comprehensive-tool-for-streamlining-insights-for-simplifying-taxation-reporting-for-cardano-transactions-and-assets" TargetMode="External"/><Relationship Id="rId206" Type="http://schemas.openxmlformats.org/officeDocument/2006/relationships/hyperlink" Target="https://projectcatalyst.io/funds/12/f12-cardano-use-cases-concept/scalable-collection-of-off-chain-data-of-cardano-projects-facilitating-data-driven-holistic-and-impartial-evaluations" TargetMode="External"/><Relationship Id="rId205" Type="http://schemas.openxmlformats.org/officeDocument/2006/relationships/hyperlink" Target="https://projectcatalyst.io/funds/12/f12-cardano-use-cases-concept/harvesthub-or-a-decentralized-marketplace-on-the-cardano-blockchain" TargetMode="External"/><Relationship Id="rId204" Type="http://schemas.openxmlformats.org/officeDocument/2006/relationships/hyperlink" Target="https://projectcatalyst.io/funds/12/f12-cardano-use-cases-concept/ppl-apppeer-to-peer-logistics-app-revolutionizing-parcel-transfer-in-africa-with-decentralization-on-the-cardano-blockchain" TargetMode="External"/><Relationship Id="rId203" Type="http://schemas.openxmlformats.org/officeDocument/2006/relationships/hyperlink" Target="https://projectcatalyst.io/funds/12/f12-cardano-use-cases-concept/crypto-coupon-store" TargetMode="External"/><Relationship Id="rId209" Type="http://schemas.openxmlformats.org/officeDocument/2006/relationships/hyperlink" Target="https://projectcatalyst.io/funds/12/f12-cardano-use-cases-concept/feasibility-research-digital-identity-for-soccer-players-with-built-in-player-transfer-system" TargetMode="External"/><Relationship Id="rId208" Type="http://schemas.openxmlformats.org/officeDocument/2006/relationships/hyperlink" Target="https://projectcatalyst.io/funds/12/f12-cardano-use-cases-concept/interactive-cardano-onboarder-for-all-apps-guidelight" TargetMode="External"/><Relationship Id="rId207" Type="http://schemas.openxmlformats.org/officeDocument/2006/relationships/hyperlink" Target="https://projectcatalyst.io/funds/12/f12-cardano-use-cases-concept/cardano-base-mobile-app" TargetMode="External"/><Relationship Id="rId202" Type="http://schemas.openxmlformats.org/officeDocument/2006/relationships/hyperlink" Target="https://projectcatalyst.io/funds/12/f12-cardano-use-cases-concept/spacedoge-transforming-blockchain-engagement-for-global-impact" TargetMode="External"/><Relationship Id="rId201" Type="http://schemas.openxmlformats.org/officeDocument/2006/relationships/hyperlink" Target="https://projectcatalyst.io/funds/12/f12-cardano-use-cases-concept/cardano-marketplace-venezuela" TargetMode="External"/><Relationship Id="rId200" Type="http://schemas.openxmlformats.org/officeDocument/2006/relationships/hyperlink" Target="https://projectcatalyst.io/funds/12/f12-cardano-use-cases-concept/amharicchain-cardano-hub-mastering-cardano-or-empowering-learning" TargetMode="External"/></Relationships>
</file>

<file path=xl/worksheets/_rels/sheet4.xml.rels><?xml version="1.0" encoding="UTF-8" standalone="yes"?><Relationships xmlns="http://schemas.openxmlformats.org/package/2006/relationships"><Relationship Id="rId187" Type="http://schemas.openxmlformats.org/officeDocument/2006/relationships/drawing" Target="../drawings/drawing4.xml"/><Relationship Id="rId186" Type="http://schemas.openxmlformats.org/officeDocument/2006/relationships/hyperlink" Target="https://projectcatalyst.io/funds/12/f12-cardano-use-cases-mvp/dapp-adiuvat" TargetMode="External"/><Relationship Id="rId185" Type="http://schemas.openxmlformats.org/officeDocument/2006/relationships/hyperlink" Target="https://projectcatalyst.io/funds/12/f12-cardano-use-cases-mvp/arena-universe-one-for-all" TargetMode="External"/><Relationship Id="rId184" Type="http://schemas.openxmlformats.org/officeDocument/2006/relationships/hyperlink" Target="https://projectcatalyst.io/funds/12/f12-cardano-use-cases-mvp/retroblock-a-gamefi-platform-for-engaging-on-retro-games" TargetMode="External"/><Relationship Id="rId183" Type="http://schemas.openxmlformats.org/officeDocument/2006/relationships/hyperlink" Target="https://projectcatalyst.io/funds/12/f12-cardano-use-cases-mvp/adacastpro" TargetMode="External"/><Relationship Id="rId182" Type="http://schemas.openxmlformats.org/officeDocument/2006/relationships/hyperlink" Target="https://projectcatalyst.io/funds/12/f12-cardano-use-cases-mvp/intgbles-web3-interface-for-post-physical-art" TargetMode="External"/><Relationship Id="rId181" Type="http://schemas.openxmlformats.org/officeDocument/2006/relationships/hyperlink" Target="https://projectcatalyst.io/funds/12/f12-cardano-use-cases-mvp/plats-a-comprehensive-cardano-event-platform-increase-cardano-use-cases-by-nft-distribution-and-ada-depositing-and-rewarding-8380e" TargetMode="External"/><Relationship Id="rId180" Type="http://schemas.openxmlformats.org/officeDocument/2006/relationships/hyperlink" Target="https://projectcatalyst.io/funds/12/f12-cardano-use-cases-mvp/mvp-for-a-restaking-platfor-on-cardano" TargetMode="External"/><Relationship Id="rId176" Type="http://schemas.openxmlformats.org/officeDocument/2006/relationships/hyperlink" Target="https://projectcatalyst.io/funds/12/f12-cardano-use-cases-mvp/slapventures-developing-interactive-educational-experiences-for-young-learners" TargetMode="External"/><Relationship Id="rId175" Type="http://schemas.openxmlformats.org/officeDocument/2006/relationships/hyperlink" Target="https://projectcatalyst.io/funds/12/f12-cardano-use-cases-mvp/slapventures-unleashing-the-power-of-play-to-earn-gaming-on-cardano" TargetMode="External"/><Relationship Id="rId174" Type="http://schemas.openxmlformats.org/officeDocument/2006/relationships/hyperlink" Target="https://projectcatalyst.io/funds/12/f12-cardano-use-cases-mvp/icanproveit-proof-of-learning-for-continues-learners" TargetMode="External"/><Relationship Id="rId173" Type="http://schemas.openxmlformats.org/officeDocument/2006/relationships/hyperlink" Target="https://projectcatalyst.io/funds/12/f12-cardano-use-cases-mvp/pains-decentralized-peer-to-peer-crypto-insurance-ecosystem-on-cardano" TargetMode="External"/><Relationship Id="rId179" Type="http://schemas.openxmlformats.org/officeDocument/2006/relationships/hyperlink" Target="https://projectcatalyst.io/funds/12/f12-cardano-use-cases-mvp/bitbhoomi-democratizing-the-sustainability-sector-and-carbon-trading-using-blockchain" TargetMode="External"/><Relationship Id="rId178" Type="http://schemas.openxmlformats.org/officeDocument/2006/relationships/hyperlink" Target="https://projectcatalyst.io/funds/12/f12-cardano-use-cases-mvp/unframe-easy-wallet-login-for-gamesapps" TargetMode="External"/><Relationship Id="rId177" Type="http://schemas.openxmlformats.org/officeDocument/2006/relationships/hyperlink" Target="https://projectcatalyst.io/funds/12/f12-cardano-use-cases-mvp/coin-catcher-tools-for-data-privacy-personal-ai-and-data-monetization-across-multiple-blockchains" TargetMode="External"/><Relationship Id="rId150" Type="http://schemas.openxmlformats.org/officeDocument/2006/relationships/hyperlink" Target="https://projectcatalyst.io/funds/12/f12-cardano-use-cases-mvp/ai-and-zkp-based-mental-healthcare-platform-bridgingspace" TargetMode="External"/><Relationship Id="rId1" Type="http://schemas.openxmlformats.org/officeDocument/2006/relationships/hyperlink" Target="https://projectcatalyst.io/funds/12/f12-cardano-use-cases-mvp/iagon-network-explorer-v1" TargetMode="External"/><Relationship Id="rId2" Type="http://schemas.openxmlformats.org/officeDocument/2006/relationships/hyperlink" Target="https://projectcatalyst.io/funds/12/f12-cardano-use-cases-mvp/cardano-layer-2-hydrozoa-protocol-for-lightweight-and-flexible-hydra-heads-for-cardano" TargetMode="External"/><Relationship Id="rId3" Type="http://schemas.openxmlformats.org/officeDocument/2006/relationships/hyperlink" Target="https://projectcatalyst.io/funds/12/f12-cardano-use-cases-mvp/anastasia-labs-x-moneykit-transaction-manifests-and-fintech-platform-integration-for-cardano-f1bec" TargetMode="External"/><Relationship Id="rId149" Type="http://schemas.openxmlformats.org/officeDocument/2006/relationships/hyperlink" Target="https://projectcatalyst.io/funds/12/f12-cardano-use-cases-mvp/genai-developer-platform-to-build-test-audit-deploy-and-secure-dapps-on-cardano" TargetMode="External"/><Relationship Id="rId4" Type="http://schemas.openxmlformats.org/officeDocument/2006/relationships/hyperlink" Target="https://projectcatalyst.io/funds/12/f12-cardano-use-cases-mvp/taptools-develop-mobile-app-for-android-and-ios" TargetMode="External"/><Relationship Id="rId148" Type="http://schemas.openxmlformats.org/officeDocument/2006/relationships/hyperlink" Target="https://projectcatalyst.io/funds/12/f12-cardano-use-cases-mvp/adaxon-bluetick-privacy-first-cardano-based-instant-messaging-solution-50e1f" TargetMode="External"/><Relationship Id="rId9" Type="http://schemas.openxmlformats.org/officeDocument/2006/relationships/hyperlink" Target="https://projectcatalyst.io/funds/12/f12-cardano-use-cases-mvp/taptools-enable-free-access-to-taptax-for-all" TargetMode="External"/><Relationship Id="rId143" Type="http://schemas.openxmlformats.org/officeDocument/2006/relationships/hyperlink" Target="https://projectcatalyst.io/funds/12/f12-cardano-use-cases-mvp/bug-bounty-platfrom-move-from-concept-to-mvp" TargetMode="External"/><Relationship Id="rId142" Type="http://schemas.openxmlformats.org/officeDocument/2006/relationships/hyperlink" Target="https://projectcatalyst.io/funds/12/f12-cardano-use-cases-mvp/pigzio-stage-1-cardano-multiplatform-moba-game" TargetMode="External"/><Relationship Id="rId141" Type="http://schemas.openxmlformats.org/officeDocument/2006/relationships/hyperlink" Target="https://projectcatalyst.io/funds/12/f12-cardano-use-cases-mvp/diverse-subscription-services-on-cardano" TargetMode="External"/><Relationship Id="rId140" Type="http://schemas.openxmlformats.org/officeDocument/2006/relationships/hyperlink" Target="https://projectcatalyst.io/funds/12/f12-cardano-use-cases-mvp/marketraker-democratising-trading-with-ai-on-cardano" TargetMode="External"/><Relationship Id="rId5" Type="http://schemas.openxmlformats.org/officeDocument/2006/relationships/hyperlink" Target="https://projectcatalyst.io/funds/12/f12-cardano-use-cases-mvp/snekx-cardanos-best-platform-to-kickstart-and-promote-new-communities-and-digital-assets" TargetMode="External"/><Relationship Id="rId147" Type="http://schemas.openxmlformats.org/officeDocument/2006/relationships/hyperlink" Target="https://projectcatalyst.io/funds/12/f12-cardano-use-cases-mvp/dedium-open-source-node-client-integration-of-midnight" TargetMode="External"/><Relationship Id="rId6" Type="http://schemas.openxmlformats.org/officeDocument/2006/relationships/hyperlink" Target="https://projectcatalyst.io/funds/12/f12-cardano-use-cases-mvp/snekbot-a-telegram-trading-bot-to-onboard-900m-monthly-active-users-to-cardano" TargetMode="External"/><Relationship Id="rId146" Type="http://schemas.openxmlformats.org/officeDocument/2006/relationships/hyperlink" Target="https://projectcatalyst.io/funds/12/f12-cardano-use-cases-mvp/mobile-app-to-track-spo-performance-be59d" TargetMode="External"/><Relationship Id="rId7" Type="http://schemas.openxmlformats.org/officeDocument/2006/relationships/hyperlink" Target="https://projectcatalyst.io/funds/12/f12-cardano-use-cases-mvp/lending-and-borrowing-aggregator" TargetMode="External"/><Relationship Id="rId145" Type="http://schemas.openxmlformats.org/officeDocument/2006/relationships/hyperlink" Target="https://projectcatalyst.io/funds/12/f12-cardano-use-cases-mvp/m2tec-open-hardware-realfi-swap-totem-23" TargetMode="External"/><Relationship Id="rId8" Type="http://schemas.openxmlformats.org/officeDocument/2006/relationships/hyperlink" Target="https://projectcatalyst.io/funds/12/f12-cardano-use-cases-mvp/btceth-smart-accounts-on-cardano" TargetMode="External"/><Relationship Id="rId144" Type="http://schemas.openxmlformats.org/officeDocument/2006/relationships/hyperlink" Target="https://projectcatalyst.io/funds/12/f12-cardano-use-cases-mvp/cswap-systems-on-chain-multi-asset-liquidity-pools" TargetMode="External"/><Relationship Id="rId139" Type="http://schemas.openxmlformats.org/officeDocument/2006/relationships/hyperlink" Target="https://projectcatalyst.io/funds/12/f12-cardano-use-cases-mvp/developers-profiles-cardano-community-support-platform" TargetMode="External"/><Relationship Id="rId138" Type="http://schemas.openxmlformats.org/officeDocument/2006/relationships/hyperlink" Target="https://projectcatalyst.io/funds/12/f12-cardano-use-cases-mvp/premint-on-cardano-a-decentralized-allowlist-platform" TargetMode="External"/><Relationship Id="rId137" Type="http://schemas.openxmlformats.org/officeDocument/2006/relationships/hyperlink" Target="https://projectcatalyst.io/funds/12/f12-cardano-use-cases-mvp/boosting-cardanos-share-in-web3-gaming" TargetMode="External"/><Relationship Id="rId132" Type="http://schemas.openxmlformats.org/officeDocument/2006/relationships/hyperlink" Target="https://projectcatalyst.io/funds/12/f12-cardano-use-cases-mvp/seed-safe-your-secure-and-completely-decentralised-wallet-seed-phrase-recovery-manager" TargetMode="External"/><Relationship Id="rId131" Type="http://schemas.openxmlformats.org/officeDocument/2006/relationships/hyperlink" Target="https://projectcatalyst.io/funds/12/f12-cardano-use-cases-mvp/wallet-integration-with-oli-education-platform-to-increase-direct-user-onboarding-to-the-cardano-ecosystem" TargetMode="External"/><Relationship Id="rId130" Type="http://schemas.openxmlformats.org/officeDocument/2006/relationships/hyperlink" Target="https://projectcatalyst.io/funds/12/f12-cardano-use-cases-mvp/extension-of-onchain-social-payment-directory-to-cardano-addresses" TargetMode="External"/><Relationship Id="rId136" Type="http://schemas.openxmlformats.org/officeDocument/2006/relationships/hyperlink" Target="https://projectcatalyst.io/funds/12/f12-cardano-use-cases-mvp/cardano-alert-get-notified-on-blockchain-transactions-matching-your-search-criteria" TargetMode="External"/><Relationship Id="rId135" Type="http://schemas.openxmlformats.org/officeDocument/2006/relationships/hyperlink" Target="https://projectcatalyst.io/funds/12/f12-cardano-use-cases-mvp/blockchain-based-identity-management-with-did-and-ssi-integration-for-national-systems" TargetMode="External"/><Relationship Id="rId134" Type="http://schemas.openxmlformats.org/officeDocument/2006/relationships/hyperlink" Target="https://projectcatalyst.io/funds/12/f12-cardano-use-cases-mvp/ucheckin-a-zkp-hotel-reservation-platform-with-ada-as-mode-of-payment" TargetMode="External"/><Relationship Id="rId133" Type="http://schemas.openxmlformats.org/officeDocument/2006/relationships/hyperlink" Target="https://projectcatalyst.io/funds/12/f12-cardano-use-cases-mvp/evoke-phygital-marketplace-where-every-physical-item-paired-with-nft" TargetMode="External"/><Relationship Id="rId172" Type="http://schemas.openxmlformats.org/officeDocument/2006/relationships/hyperlink" Target="https://projectcatalyst.io/funds/12/f12-cardano-use-cases-mvp/pschola-decentralized-education-powered-by-cardano" TargetMode="External"/><Relationship Id="rId171" Type="http://schemas.openxmlformats.org/officeDocument/2006/relationships/hyperlink" Target="https://projectcatalyst.io/funds/12/f12-cardano-use-cases-mvp/universal-loyalty-program-diskup0n" TargetMode="External"/><Relationship Id="rId170" Type="http://schemas.openxmlformats.org/officeDocument/2006/relationships/hyperlink" Target="https://projectcatalyst.io/funds/12/f12-cardano-use-cases-mvp/kaivest-the-comprehensive-crypto-analytics-and-trading-platform-powered-by-ai-and-smart-money-data-on-cardano" TargetMode="External"/><Relationship Id="rId165" Type="http://schemas.openxmlformats.org/officeDocument/2006/relationships/hyperlink" Target="https://projectcatalyst.io/funds/12/f12-cardano-use-cases-mvp/earn-ada-while-studying" TargetMode="External"/><Relationship Id="rId164" Type="http://schemas.openxmlformats.org/officeDocument/2006/relationships/hyperlink" Target="https://projectcatalyst.io/funds/12/f12-cardano-use-cases-mvp/cardano-blind-game" TargetMode="External"/><Relationship Id="rId163" Type="http://schemas.openxmlformats.org/officeDocument/2006/relationships/hyperlink" Target="https://projectcatalyst.io/funds/12/f12-cardano-use-cases-mvp/empowering-cardano-ecosystem-with-tailored-ai-proposal-for-developing-custom-trained-chatbots-for-10-cardano-native-projects" TargetMode="External"/><Relationship Id="rId162" Type="http://schemas.openxmlformats.org/officeDocument/2006/relationships/hyperlink" Target="https://projectcatalyst.io/funds/12/f12-cardano-use-cases-mvp/cogskins-learning-validation-tool" TargetMode="External"/><Relationship Id="rId169" Type="http://schemas.openxmlformats.org/officeDocument/2006/relationships/hyperlink" Target="https://projectcatalyst.io/funds/12/f12-cardano-use-cases-mvp/quicktune-short-music-platform-with-tokenization" TargetMode="External"/><Relationship Id="rId168" Type="http://schemas.openxmlformats.org/officeDocument/2006/relationships/hyperlink" Target="https://projectcatalyst.io/funds/12/f12-cardano-use-cases-mvp/anatta-token-360-portfolio-notification-chat" TargetMode="External"/><Relationship Id="rId167" Type="http://schemas.openxmlformats.org/officeDocument/2006/relationships/hyperlink" Target="https://projectcatalyst.io/funds/12/f12-cardano-use-cases-mvp/cardano-culinary-blockchain-enabled-recipes" TargetMode="External"/><Relationship Id="rId166" Type="http://schemas.openxmlformats.org/officeDocument/2006/relationships/hyperlink" Target="https://projectcatalyst.io/funds/12/f12-cardano-use-cases-mvp/mindhealer-old-psyworkshop-portal-for-mental-health-with-payments-in-ada-and-cna-mvp" TargetMode="External"/><Relationship Id="rId161" Type="http://schemas.openxmlformats.org/officeDocument/2006/relationships/hyperlink" Target="https://projectcatalyst.io/funds/12/f12-cardano-use-cases-mvp/anywall-and-cur8-optimized-display-hardware-and-software-4b13e" TargetMode="External"/><Relationship Id="rId160" Type="http://schemas.openxmlformats.org/officeDocument/2006/relationships/hyperlink" Target="https://projectcatalyst.io/funds/12/f12-cardano-use-cases-mvp/make-cardano-a-better-choice-for-ssi-applications-secure-and-scalable-credential-verification-with-dapps" TargetMode="External"/><Relationship Id="rId159" Type="http://schemas.openxmlformats.org/officeDocument/2006/relationships/hyperlink" Target="https://projectcatalyst.io/funds/12/f12-cardano-use-cases-mvp/proof-of-participation-token-system" TargetMode="External"/><Relationship Id="rId154" Type="http://schemas.openxmlformats.org/officeDocument/2006/relationships/hyperlink" Target="https://projectcatalyst.io/funds/12/f12-cardano-use-cases-mvp/novaearn-cardano-tap-tap-game-on-telegram-bot" TargetMode="External"/><Relationship Id="rId153" Type="http://schemas.openxmlformats.org/officeDocument/2006/relationships/hyperlink" Target="https://projectcatalyst.io/funds/12/f12-cardano-use-cases-mvp/harar-studio-real-world-asset-tokenization" TargetMode="External"/><Relationship Id="rId152" Type="http://schemas.openxmlformats.org/officeDocument/2006/relationships/hyperlink" Target="https://projectcatalyst.io/funds/12/f12-cardano-use-cases-mvp/tradycar-eliminating-fraud-from-the-used-car-market-and-adding-trusted-vehicle-history-with-dnfts" TargetMode="External"/><Relationship Id="rId151" Type="http://schemas.openxmlformats.org/officeDocument/2006/relationships/hyperlink" Target="https://projectcatalyst.io/funds/12/f12-cardano-use-cases-mvp/the-all-in-one-ai-powered-girolamo-mobile-app" TargetMode="External"/><Relationship Id="rId158" Type="http://schemas.openxmlformats.org/officeDocument/2006/relationships/hyperlink" Target="https://projectcatalyst.io/funds/12/f12-cardano-use-cases-mvp/spaciom-the-future-of-brand-experience-and-e-commerce" TargetMode="External"/><Relationship Id="rId157" Type="http://schemas.openxmlformats.org/officeDocument/2006/relationships/hyperlink" Target="https://projectcatalyst.io/funds/12/f12-cardano-use-cases-mvp/open-source-human-likelihood-score-hls-for-cardano-wallets-to-increase-trust-amongst-cardanos-users" TargetMode="External"/><Relationship Id="rId156" Type="http://schemas.openxmlformats.org/officeDocument/2006/relationships/hyperlink" Target="https://projectcatalyst.io/funds/12/f12-cardano-use-cases-mvp/soundrig-an-innovative-music-experience-platform-to-onboard-music-fans-and-empower-global-music-artists-on-cardano" TargetMode="External"/><Relationship Id="rId155" Type="http://schemas.openxmlformats.org/officeDocument/2006/relationships/hyperlink" Target="https://projectcatalyst.io/funds/12/f12-cardano-use-cases-mvp/video-daos-for-grassroots-community-learning-hubs" TargetMode="External"/><Relationship Id="rId40" Type="http://schemas.openxmlformats.org/officeDocument/2006/relationships/hyperlink" Target="https://projectcatalyst.io/funds/12/f12-cardano-use-cases-mvp/the-bridge-from-japan-to-latam-by-token-allies-dao" TargetMode="External"/><Relationship Id="rId42" Type="http://schemas.openxmlformats.org/officeDocument/2006/relationships/hyperlink" Target="https://projectcatalyst.io/funds/12/f12-cardano-use-cases-mvp/adapting-on-chain-reputation-to-catalyst-voices" TargetMode="External"/><Relationship Id="rId41" Type="http://schemas.openxmlformats.org/officeDocument/2006/relationships/hyperlink" Target="https://projectcatalyst.io/funds/12/f12-cardano-use-cases-mvp/ada-solar-collaborative-solar-energy-investment-platform-on-cardano" TargetMode="External"/><Relationship Id="rId44" Type="http://schemas.openxmlformats.org/officeDocument/2006/relationships/hyperlink" Target="https://projectcatalyst.io/funds/12/f12-cardano-use-cases-mvp/paideia-open-source-dao-management-app-mobile-and-desktop" TargetMode="External"/><Relationship Id="rId43" Type="http://schemas.openxmlformats.org/officeDocument/2006/relationships/hyperlink" Target="https://projectcatalyst.io/funds/12/f12-cardano-use-cases-mvp/launching-landano-land-rights-on-cardano-mainnet" TargetMode="External"/><Relationship Id="rId46" Type="http://schemas.openxmlformats.org/officeDocument/2006/relationships/hyperlink" Target="https://projectcatalyst.io/funds/12/f12-cardano-use-cases-mvp/drepwatch-a-sustainable-platform-for-informed-voters" TargetMode="External"/><Relationship Id="rId45" Type="http://schemas.openxmlformats.org/officeDocument/2006/relationships/hyperlink" Target="https://projectcatalyst.io/funds/12/f12-cardano-use-cases-mvp/cardano-privacy-layer-zero-knowledge-proof-based-membership-verification-and-anonymous-voting-and-signaling-phase-2" TargetMode="External"/><Relationship Id="rId48" Type="http://schemas.openxmlformats.org/officeDocument/2006/relationships/hyperlink" Target="https://projectcatalyst.io/funds/12/f12-cardano-use-cases-mvp/karbon-ledger-blockchain-based-carbon-neutrality-protocol" TargetMode="External"/><Relationship Id="rId47" Type="http://schemas.openxmlformats.org/officeDocument/2006/relationships/hyperlink" Target="https://projectcatalyst.io/funds/12/f12-cardano-use-cases-mvp/healthpilot-navigating-a-new-era-in-healthcare-with-ai-and-blockchain-innovation" TargetMode="External"/><Relationship Id="rId49" Type="http://schemas.openxmlformats.org/officeDocument/2006/relationships/hyperlink" Target="https://projectcatalyst.io/funds/12/f12-cardano-use-cases-mvp/telegram-alert-bot-token-price-wallet-tx-burnmint-of-tokens" TargetMode="External"/><Relationship Id="rId31" Type="http://schemas.openxmlformats.org/officeDocument/2006/relationships/hyperlink" Target="https://projectcatalyst.io/funds/12/f12-cardano-use-cases-mvp/from-vacancy-to-vitality-cardano-dao-and-rwas-transforming-424000-homes-into-dollar33-billion-economic-hubs" TargetMode="External"/><Relationship Id="rId30" Type="http://schemas.openxmlformats.org/officeDocument/2006/relationships/hyperlink" Target="https://projectcatalyst.io/funds/12/f12-cardano-use-cases-mvp/transparency-impact-grants-platform-for-united-nations-and-agencies-porting-over-from-algorand-untapped-multi-billion-development-market" TargetMode="External"/><Relationship Id="rId33" Type="http://schemas.openxmlformats.org/officeDocument/2006/relationships/hyperlink" Target="https://projectcatalyst.io/funds/12/f12-cardano-use-cases-mvp/anvil-x-nuvola-collateralization-hub" TargetMode="External"/><Relationship Id="rId32" Type="http://schemas.openxmlformats.org/officeDocument/2006/relationships/hyperlink" Target="https://projectcatalyst.io/funds/12/f12-cardano-use-cases-mvp/deltadefi-pioneering-high-frequency-trading-on-cardano" TargetMode="External"/><Relationship Id="rId35" Type="http://schemas.openxmlformats.org/officeDocument/2006/relationships/hyperlink" Target="https://projectcatalyst.io/funds/12/f12-cardano-use-cases-mvp/xsy-trinity-extreme-capital-efficiency-defi" TargetMode="External"/><Relationship Id="rId34" Type="http://schemas.openxmlformats.org/officeDocument/2006/relationships/hyperlink" Target="https://projectcatalyst.io/funds/12/f12-cardano-use-cases-mvp/adalink-frenchie-dex-a-true-orderbook-decentralized-exchange" TargetMode="External"/><Relationship Id="rId37" Type="http://schemas.openxmlformats.org/officeDocument/2006/relationships/hyperlink" Target="https://projectcatalyst.io/funds/12/f12-cardano-use-cases-mvp/skills-and-contribution-infrastructure-on-cardano" TargetMode="External"/><Relationship Id="rId36" Type="http://schemas.openxmlformats.org/officeDocument/2006/relationships/hyperlink" Target="https://projectcatalyst.io/funds/12/f12-cardano-use-cases-mvp/adalink-multichain-tip-links" TargetMode="External"/><Relationship Id="rId39" Type="http://schemas.openxmlformats.org/officeDocument/2006/relationships/hyperlink" Target="https://projectcatalyst.io/funds/12/f12-cardano-use-cases-mvp/splash-simplifying-catalyst-proposal-discovery-for-token-holders-and-stake-pool-delegators" TargetMode="External"/><Relationship Id="rId38" Type="http://schemas.openxmlformats.org/officeDocument/2006/relationships/hyperlink" Target="https://projectcatalyst.io/funds/12/f12-cardano-use-cases-mvp/rare-events-mobile-app-cardano-nft-ticketing-and-conference-goer-platform-powered-by-rare-network-rare-evo" TargetMode="External"/><Relationship Id="rId20" Type="http://schemas.openxmlformats.org/officeDocument/2006/relationships/hyperlink" Target="https://projectcatalyst.io/funds/12/f12-cardano-use-cases-mvp/snek-x-frigid-cardanos-first-bot-service-for-customized-social-platform-token-integrations" TargetMode="External"/><Relationship Id="rId22" Type="http://schemas.openxmlformats.org/officeDocument/2006/relationships/hyperlink" Target="https://projectcatalyst.io/funds/12/f12-cardano-use-cases-mvp/charli3-partner-chain-oracle-use-case-implementation" TargetMode="External"/><Relationship Id="rId21" Type="http://schemas.openxmlformats.org/officeDocument/2006/relationships/hyperlink" Target="https://projectcatalyst.io/funds/12/f12-cardano-use-cases-mvp/ousd-yield-bearing-well-pegged-scalable-cardano-stablecoin" TargetMode="External"/><Relationship Id="rId24" Type="http://schemas.openxmlformats.org/officeDocument/2006/relationships/hyperlink" Target="https://projectcatalyst.io/funds/12/f12-cardano-use-cases-mvp/kwarxs-mlabs-fracturizing-revolutionize-evolve" TargetMode="External"/><Relationship Id="rId23" Type="http://schemas.openxmlformats.org/officeDocument/2006/relationships/hyperlink" Target="https://projectcatalyst.io/funds/12/f12-cardano-use-cases-mvp/hydra-enabled-accounting-and-micropayments-system" TargetMode="External"/><Relationship Id="rId26" Type="http://schemas.openxmlformats.org/officeDocument/2006/relationships/hyperlink" Target="https://projectcatalyst.io/funds/12/f12-cardano-use-cases-mvp/grow-cardano-defi-with-transparent-on-chain-fund-management-platform" TargetMode="External"/><Relationship Id="rId25" Type="http://schemas.openxmlformats.org/officeDocument/2006/relationships/hyperlink" Target="https://projectcatalyst.io/funds/12/f12-cardano-use-cases-mvp/xsy-on-chain-dapp-certifications" TargetMode="External"/><Relationship Id="rId28" Type="http://schemas.openxmlformats.org/officeDocument/2006/relationships/hyperlink" Target="https://projectcatalyst.io/funds/12/f12-cardano-use-cases-mvp/satellite-agriculture-dapps-with-digifarm-and-nmkr" TargetMode="External"/><Relationship Id="rId27" Type="http://schemas.openxmlformats.org/officeDocument/2006/relationships/hyperlink" Target="https://projectcatalyst.io/funds/12/f12-cardano-use-cases-mvp/wine-supply-chain-tracking-and-reporting-system" TargetMode="External"/><Relationship Id="rId29" Type="http://schemas.openxmlformats.org/officeDocument/2006/relationships/hyperlink" Target="https://projectcatalyst.io/funds/12/f12-cardano-use-cases-mvp/graph-instant-untraceable-payments-in-cardano" TargetMode="External"/><Relationship Id="rId11" Type="http://schemas.openxmlformats.org/officeDocument/2006/relationships/hyperlink" Target="https://projectcatalyst.io/funds/12/f12-cardano-use-cases-mvp/otoken-system-yield-bearing-token-system-for-cardano-defi" TargetMode="External"/><Relationship Id="rId10" Type="http://schemas.openxmlformats.org/officeDocument/2006/relationships/hyperlink" Target="https://projectcatalyst.io/funds/12/f12-cardano-use-cases-mvp/the-social-platform-that-realizes-blockchain-authentication-even-in-environments-without-the-internet" TargetMode="External"/><Relationship Id="rId13" Type="http://schemas.openxmlformats.org/officeDocument/2006/relationships/hyperlink" Target="https://projectcatalyst.io/funds/12/f12-cardano-use-cases-mvp/profile-nfts-incentivizing-socialblockchain-engagement-w-achievements-and-connecting-discord-to-cardano" TargetMode="External"/><Relationship Id="rId12" Type="http://schemas.openxmlformats.org/officeDocument/2006/relationships/hyperlink" Target="https://projectcatalyst.io/funds/12/f12-cardano-use-cases-mvp/zkfold-x-zkpass-bring-zkpass-to-cardano" TargetMode="External"/><Relationship Id="rId15" Type="http://schemas.openxmlformats.org/officeDocument/2006/relationships/hyperlink" Target="https://projectcatalyst.io/funds/12/f12-cardano-use-cases-mvp/profile-nfts-customizable-nft-webpage-w-user-data-on-chain-in-datums" TargetMode="External"/><Relationship Id="rId14" Type="http://schemas.openxmlformats.org/officeDocument/2006/relationships/hyperlink" Target="https://projectcatalyst.io/funds/12/f12-cardano-use-cases-mvp/do-you-want-a-go-cardano-node-because-this-is-how-you-get-a-go-cardano-node" TargetMode="External"/><Relationship Id="rId17" Type="http://schemas.openxmlformats.org/officeDocument/2006/relationships/hyperlink" Target="https://projectcatalyst.io/funds/12/f12-cardano-use-cases-mvp/hlabs-a-radically-different-approach-for-amm-swaps-trustless-and-deterministic-1-tx" TargetMode="External"/><Relationship Id="rId16" Type="http://schemas.openxmlformats.org/officeDocument/2006/relationships/hyperlink" Target="https://projectcatalyst.io/funds/12/f12-cardano-use-cases-mvp/an-all-in-one-crypto-accounting-system-compatible-with-tax-regulations-including-those-of-japan-and-also-supporting-staking-and-defi-transactions" TargetMode="External"/><Relationship Id="rId19" Type="http://schemas.openxmlformats.org/officeDocument/2006/relationships/hyperlink" Target="https://projectcatalyst.io/funds/12/f12-cardano-use-cases-mvp/kaa-by-snek-your-friendly-ai-companion-for-onboarding-masses-and-enhancing-community-engagement" TargetMode="External"/><Relationship Id="rId18" Type="http://schemas.openxmlformats.org/officeDocument/2006/relationships/hyperlink" Target="https://projectcatalyst.io/funds/12/f12-cardano-use-cases-mvp/zkfold-x-defy-cross-border-payment-infra-using-zk-tech" TargetMode="External"/><Relationship Id="rId84" Type="http://schemas.openxmlformats.org/officeDocument/2006/relationships/hyperlink" Target="https://projectcatalyst.io/funds/12/f12-cardano-use-cases-mvp/cardano-ai-aggregator" TargetMode="External"/><Relationship Id="rId83" Type="http://schemas.openxmlformats.org/officeDocument/2006/relationships/hyperlink" Target="https://projectcatalyst.io/funds/12/f12-cardano-use-cases-mvp/domino-dao-where-impact-measurement-impact-investing-and-impact-evaluation-collide-with-decentralization-for-a-positive-ripple-effect" TargetMode="External"/><Relationship Id="rId86" Type="http://schemas.openxmlformats.org/officeDocument/2006/relationships/hyperlink" Target="https://projectcatalyst.io/funds/12/f12-cardano-use-cases-mvp/white-label-kyc-for-mbo" TargetMode="External"/><Relationship Id="rId85" Type="http://schemas.openxmlformats.org/officeDocument/2006/relationships/hyperlink" Target="https://projectcatalyst.io/funds/12/f12-cardano-use-cases-mvp/mayz-protocol-audit" TargetMode="External"/><Relationship Id="rId88" Type="http://schemas.openxmlformats.org/officeDocument/2006/relationships/hyperlink" Target="https://projectcatalyst.io/funds/12/f12-cardano-use-cases-mvp/unlocking-value-cardano-based-smart-contracts-for-tangible-asset-auctions" TargetMode="External"/><Relationship Id="rId87" Type="http://schemas.openxmlformats.org/officeDocument/2006/relationships/hyperlink" Target="https://projectcatalyst.io/funds/12/f12-cardano-use-cases-mvp/cardano-ai-sentiment-tracker-ca061" TargetMode="External"/><Relationship Id="rId89" Type="http://schemas.openxmlformats.org/officeDocument/2006/relationships/hyperlink" Target="https://projectcatalyst.io/funds/12/f12-cardano-use-cases-mvp/buy-ada-instantly-by-bank-transfer" TargetMode="External"/><Relationship Id="rId80" Type="http://schemas.openxmlformats.org/officeDocument/2006/relationships/hyperlink" Target="https://projectcatalyst.io/funds/12/f12-cardano-use-cases-mvp/dao-suisse-compliant-dao-launcher-on-cardano" TargetMode="External"/><Relationship Id="rId82" Type="http://schemas.openxmlformats.org/officeDocument/2006/relationships/hyperlink" Target="https://projectcatalyst.io/funds/12/f12-cardano-use-cases-mvp/metera-protocol-dex-aggregator-integration" TargetMode="External"/><Relationship Id="rId81" Type="http://schemas.openxmlformats.org/officeDocument/2006/relationships/hyperlink" Target="https://projectcatalyst.io/funds/12/f12-cardano-use-cases-mvp/gridrepublic-llm-intelligence-as-a-service-for-the-cardano-ecosystem" TargetMode="External"/><Relationship Id="rId73" Type="http://schemas.openxmlformats.org/officeDocument/2006/relationships/hyperlink" Target="https://projectcatalyst.io/funds/12/f12-cardano-use-cases-mvp/triphut-mlabs-mainnet-launch" TargetMode="External"/><Relationship Id="rId72" Type="http://schemas.openxmlformats.org/officeDocument/2006/relationships/hyperlink" Target="https://projectcatalyst.io/funds/12/f12-cardano-use-cases-mvp/cardano-marketplace-sdk" TargetMode="External"/><Relationship Id="rId75" Type="http://schemas.openxmlformats.org/officeDocument/2006/relationships/hyperlink" Target="https://projectcatalyst.io/funds/12/f12-cardano-use-cases-mvp/subbitxyz-cardanos-featherweight-l2" TargetMode="External"/><Relationship Id="rId74" Type="http://schemas.openxmlformats.org/officeDocument/2006/relationships/hyperlink" Target="https://projectcatalyst.io/funds/12/f12-cardano-use-cases-mvp/cswap-systems-appleandroid-wallet-ada-pass-nfc" TargetMode="External"/><Relationship Id="rId77" Type="http://schemas.openxmlformats.org/officeDocument/2006/relationships/hyperlink" Target="https://projectcatalyst.io/funds/12/f12-cardano-use-cases-mvp/make-cardano-look-great-design-as-a-service-web3-agency-for-projects" TargetMode="External"/><Relationship Id="rId76" Type="http://schemas.openxmlformats.org/officeDocument/2006/relationships/hyperlink" Target="https://projectcatalyst.io/funds/12/f12-cardano-use-cases-mvp/anvil-x-c360-cardano-in-every-stadium-across-the-world" TargetMode="External"/><Relationship Id="rId79" Type="http://schemas.openxmlformats.org/officeDocument/2006/relationships/hyperlink" Target="https://projectcatalyst.io/funds/12/f12-cardano-use-cases-mvp/extending-cardano-mempool-explorer-for-user-level-analytics" TargetMode="External"/><Relationship Id="rId78" Type="http://schemas.openxmlformats.org/officeDocument/2006/relationships/hyperlink" Target="https://projectcatalyst.io/funds/12/f12-cardano-use-cases-mvp/dlt360-auditshare-a-powerful-audit-sharing-platform-mvp" TargetMode="External"/><Relationship Id="rId71" Type="http://schemas.openxmlformats.org/officeDocument/2006/relationships/hyperlink" Target="https://projectcatalyst.io/funds/12/f12-cardano-use-cases-mvp/cardano-forest-blocktreeasia-foster-trust-in-reforestation-impact-report-apply-iots-in-collecting-forest-data" TargetMode="External"/><Relationship Id="rId70" Type="http://schemas.openxmlformats.org/officeDocument/2006/relationships/hyperlink" Target="https://projectcatalyst.io/funds/12/f12-cardano-use-cases-mvp/real-world-job-contract-signing-on-cardano-utilizing-ssi" TargetMode="External"/><Relationship Id="rId62" Type="http://schemas.openxmlformats.org/officeDocument/2006/relationships/hyperlink" Target="https://projectcatalyst.io/funds/12/f12-cardano-use-cases-mvp/ada-flow-intuitive-transaction-insights-and-visualization-tool" TargetMode="External"/><Relationship Id="rId61" Type="http://schemas.openxmlformats.org/officeDocument/2006/relationships/hyperlink" Target="https://projectcatalyst.io/funds/12/f12-cardano-use-cases-mvp/web3-carbon-dashboard-with-positiveblockchain-and-ecota" TargetMode="External"/><Relationship Id="rId64" Type="http://schemas.openxmlformats.org/officeDocument/2006/relationships/hyperlink" Target="https://projectcatalyst.io/funds/12/f12-cardano-use-cases-mvp/ai-powered-tokenization-of-regenerative-assets-on-cardano" TargetMode="External"/><Relationship Id="rId63" Type="http://schemas.openxmlformats.org/officeDocument/2006/relationships/hyperlink" Target="https://projectcatalyst.io/funds/12/f12-cardano-use-cases-mvp/mayz-cardano-index-funds-escrow-smart-contracts" TargetMode="External"/><Relationship Id="rId66" Type="http://schemas.openxmlformats.org/officeDocument/2006/relationships/hyperlink" Target="https://projectcatalyst.io/funds/12/f12-cardano-use-cases-mvp/torii-shopify-plugin-free-expanding-reach-to-cardano-collections" TargetMode="External"/><Relationship Id="rId65" Type="http://schemas.openxmlformats.org/officeDocument/2006/relationships/hyperlink" Target="https://projectcatalyst.io/funds/12/f12-cardano-use-cases-mvp/tokenized-solar-pv-ownership-on-cardano-rwas-renewable-energy-fractions-platform" TargetMode="External"/><Relationship Id="rId68" Type="http://schemas.openxmlformats.org/officeDocument/2006/relationships/hyperlink" Target="https://projectcatalyst.io/funds/12/f12-cardano-use-cases-mvp/xsigner-cardano-multisig-wallet" TargetMode="External"/><Relationship Id="rId67" Type="http://schemas.openxmlformats.org/officeDocument/2006/relationships/hyperlink" Target="https://projectcatalyst.io/funds/12/f12-cardano-use-cases-mvp/unbox-launching-cardanos-first-native-programmable-token" TargetMode="External"/><Relationship Id="rId60" Type="http://schemas.openxmlformats.org/officeDocument/2006/relationships/hyperlink" Target="https://projectcatalyst.io/funds/12/f12-cardano-use-cases-mvp/fida-reinsurance-investment-marketplace" TargetMode="External"/><Relationship Id="rId69" Type="http://schemas.openxmlformats.org/officeDocument/2006/relationships/hyperlink" Target="https://projectcatalyst.io/funds/12/f12-cardano-use-cases-mvp/coffee-carbon-credits-sold-at-nmkr-triggers-dollar9-trillion-in-climate-change-finance-for-cardano" TargetMode="External"/><Relationship Id="rId51" Type="http://schemas.openxmlformats.org/officeDocument/2006/relationships/hyperlink" Target="https://projectcatalyst.io/funds/12/f12-cardano-use-cases-mvp/catalyst-and-cardano-dreps-evaluation-and-reputation-protocol-by-trustlevel" TargetMode="External"/><Relationship Id="rId50" Type="http://schemas.openxmlformats.org/officeDocument/2006/relationships/hyperlink" Target="https://projectcatalyst.io/funds/12/f12-cardano-use-cases-mvp/ikigai-or-free-walletless-cip-68-minting-platform-and-tooling" TargetMode="External"/><Relationship Id="rId53" Type="http://schemas.openxmlformats.org/officeDocument/2006/relationships/hyperlink" Target="https://projectcatalyst.io/funds/12/f12-cardano-use-cases-mvp/plutarch-dex-defi-mvp-smart-contract-functions-audit-and-bug-bounty" TargetMode="External"/><Relationship Id="rId52" Type="http://schemas.openxmlformats.org/officeDocument/2006/relationships/hyperlink" Target="https://projectcatalyst.io/funds/12/f12-cardano-use-cases-mvp/pledgio-an-innovative-community-crowdfunding-solution" TargetMode="External"/><Relationship Id="rId55" Type="http://schemas.openxmlformats.org/officeDocument/2006/relationships/hyperlink" Target="https://projectcatalyst.io/funds/12/f12-cardano-use-cases-mvp/impact-web3s-proof-of-impact-platform-scaling-positive-impact-bridging-cardano4good-projects-to-the-wider-sustainability-world" TargetMode="External"/><Relationship Id="rId54" Type="http://schemas.openxmlformats.org/officeDocument/2006/relationships/hyperlink" Target="https://projectcatalyst.io/funds/12/f12-cardano-use-cases-mvp/cardano-on-bigquery-open-fast-and-easy-querying-of-on-chain-data" TargetMode="External"/><Relationship Id="rId57" Type="http://schemas.openxmlformats.org/officeDocument/2006/relationships/hyperlink" Target="https://projectcatalyst.io/funds/12/f12-cardano-use-cases-mvp/metera-protocol-smart-contract-audit" TargetMode="External"/><Relationship Id="rId56" Type="http://schemas.openxmlformats.org/officeDocument/2006/relationships/hyperlink" Target="https://projectcatalyst.io/funds/12/f12-cardano-use-cases-mvp/open-source-decentralized-on-chain-ecosystem-mapping-tool" TargetMode="External"/><Relationship Id="rId59" Type="http://schemas.openxmlformats.org/officeDocument/2006/relationships/hyperlink" Target="https://projectcatalyst.io/funds/12/f12-cardano-use-cases-mvp/rypreach-your-people-governance-stakepool-and-on-chain-activity-right-to-your-inbox" TargetMode="External"/><Relationship Id="rId58" Type="http://schemas.openxmlformats.org/officeDocument/2006/relationships/hyperlink" Target="https://projectcatalyst.io/funds/12/f12-cardano-use-cases-mvp/on-chain-subscriptions-and-pay-as-you-go-protocol-with-utxo-locking-mechanism" TargetMode="External"/><Relationship Id="rId107" Type="http://schemas.openxmlformats.org/officeDocument/2006/relationships/hyperlink" Target="https://projectcatalyst.io/funds/12/f12-cardano-use-cases-mvp/cardano-powered-generative-ai-services" TargetMode="External"/><Relationship Id="rId106" Type="http://schemas.openxmlformats.org/officeDocument/2006/relationships/hyperlink" Target="https://projectcatalyst.io/funds/12/f12-cardano-use-cases-mvp/adabetio-or-sport-betting-on-chain-mvp-version" TargetMode="External"/><Relationship Id="rId105" Type="http://schemas.openxmlformats.org/officeDocument/2006/relationships/hyperlink" Target="https://projectcatalyst.io/funds/12/f12-cardano-use-cases-mvp/cardano-search-the-intuitive-explorer-ca069" TargetMode="External"/><Relationship Id="rId104" Type="http://schemas.openxmlformats.org/officeDocument/2006/relationships/hyperlink" Target="https://projectcatalyst.io/funds/12/f12-cardano-use-cases-mvp/bananaclip-harnessing-cardano-to-transform-casual-games-for-25percent-of-humanity-with-seamless-web2-onboarding" TargetMode="External"/><Relationship Id="rId109" Type="http://schemas.openxmlformats.org/officeDocument/2006/relationships/hyperlink" Target="https://projectcatalyst.io/funds/12/f12-cardano-use-cases-mvp/csign-sign-certify-and-verify-agreements" TargetMode="External"/><Relationship Id="rId108" Type="http://schemas.openxmlformats.org/officeDocument/2006/relationships/hyperlink" Target="https://projectcatalyst.io/funds/12/f12-cardano-use-cases-mvp/bowery-ocfug-updating-traditional-bricks-and-mortar-green-grocery-that-lives-in-web-3" TargetMode="External"/><Relationship Id="rId103" Type="http://schemas.openxmlformats.org/officeDocument/2006/relationships/hyperlink" Target="https://projectcatalyst.io/funds/12/f12-cardano-use-cases-mvp/covercrypto-cardano-nfts-as-cryptoasset-insurance-documentation" TargetMode="External"/><Relationship Id="rId102" Type="http://schemas.openxmlformats.org/officeDocument/2006/relationships/hyperlink" Target="https://projectcatalyst.io/funds/12/f12-cardano-use-cases-mvp/ampdid-effortless-web3-authentication-008f1" TargetMode="External"/><Relationship Id="rId101" Type="http://schemas.openxmlformats.org/officeDocument/2006/relationships/hyperlink" Target="https://projectcatalyst.io/funds/12/f12-cardano-use-cases-mvp/chaincrib-or-tokenizing-real-estate-properties-on-cardano" TargetMode="External"/><Relationship Id="rId100" Type="http://schemas.openxmlformats.org/officeDocument/2006/relationships/hyperlink" Target="https://projectcatalyst.io/funds/12/f12-cardano-use-cases-mvp/hungry-app-food-ordering-service-with-low-takeout-fees-and-high-driver-pay-0eb7b" TargetMode="External"/><Relationship Id="rId129" Type="http://schemas.openxmlformats.org/officeDocument/2006/relationships/hyperlink" Target="https://projectcatalyst.io/funds/12/f12-cardano-use-cases-mvp/keysphere-simpler-self-custody-using-yubikeys" TargetMode="External"/><Relationship Id="rId128" Type="http://schemas.openxmlformats.org/officeDocument/2006/relationships/hyperlink" Target="https://projectcatalyst.io/funds/12/f12-cardano-use-cases-mvp/cswap-systems-bring-rwa-eg-pokemon-to-cardano-nfts" TargetMode="External"/><Relationship Id="rId127" Type="http://schemas.openxmlformats.org/officeDocument/2006/relationships/hyperlink" Target="https://projectcatalyst.io/funds/12/f12-cardano-use-cases-mvp/tribaldaos-group-onboarding-solution-for-community-registrations-membership-identity" TargetMode="External"/><Relationship Id="rId126" Type="http://schemas.openxmlformats.org/officeDocument/2006/relationships/hyperlink" Target="https://projectcatalyst.io/funds/12/f12-cardano-use-cases-mvp/developing-remostart-into-a-cardano-powered-dapp" TargetMode="External"/><Relationship Id="rId121" Type="http://schemas.openxmlformats.org/officeDocument/2006/relationships/hyperlink" Target="https://projectcatalyst.io/funds/12/f12-cardano-use-cases-mvp/decentralized-esports-fantasy-sports-platform-on-cardano" TargetMode="External"/><Relationship Id="rId120" Type="http://schemas.openxmlformats.org/officeDocument/2006/relationships/hyperlink" Target="https://projectcatalyst.io/funds/12/f12-cardano-use-cases-mvp/empowerment-of-web2-developers-to-build-on-cardano-ecosystem" TargetMode="External"/><Relationship Id="rId125" Type="http://schemas.openxmlformats.org/officeDocument/2006/relationships/hyperlink" Target="https://projectcatalyst.io/funds/12/f12-cardano-use-cases-mvp/estate-ledger-bridging-the-gap-between-real-estate-and-blockchain-6c629" TargetMode="External"/><Relationship Id="rId124" Type="http://schemas.openxmlformats.org/officeDocument/2006/relationships/hyperlink" Target="https://projectcatalyst.io/funds/12/f12-cardano-use-cases-mvp/dmm-your-web3-outlet-marketplace-for-everyday-needs" TargetMode="External"/><Relationship Id="rId123" Type="http://schemas.openxmlformats.org/officeDocument/2006/relationships/hyperlink" Target="https://projectcatalyst.io/funds/12/f12-cardano-use-cases-mvp/xraygraph-output-cardano-distributed-apis-provider" TargetMode="External"/><Relationship Id="rId122" Type="http://schemas.openxmlformats.org/officeDocument/2006/relationships/hyperlink" Target="https://projectcatalyst.io/funds/12/f12-cardano-use-cases-mvp/realtoro-real-assets-registry-mortgage-smart-contract-test-trials-ui-development-and-audit" TargetMode="External"/><Relationship Id="rId95" Type="http://schemas.openxmlformats.org/officeDocument/2006/relationships/hyperlink" Target="https://projectcatalyst.io/funds/12/f12-cardano-use-cases-mvp/rypreach-your-people-cross-chain-integration" TargetMode="External"/><Relationship Id="rId94" Type="http://schemas.openxmlformats.org/officeDocument/2006/relationships/hyperlink" Target="https://projectcatalyst.io/funds/12/f12-cardano-use-cases-mvp/cross-chain-caravan-driving-adoption-education-and-community-engagement-mvp" TargetMode="External"/><Relationship Id="rId97" Type="http://schemas.openxmlformats.org/officeDocument/2006/relationships/hyperlink" Target="https://projectcatalyst.io/funds/12/f12-cardano-use-cases-mvp/veralidity-single-sign-on-shop-anonymously-on-250k-adobe-commerce-and-magento-2-open-source-storefronts-using-encrypted-data" TargetMode="External"/><Relationship Id="rId96" Type="http://schemas.openxmlformats.org/officeDocument/2006/relationships/hyperlink" Target="https://projectcatalyst.io/funds/12/f12-cardano-use-cases-mvp/demu-jukebox-be-your-own-music-platform-shopify-for-music-38615" TargetMode="External"/><Relationship Id="rId99" Type="http://schemas.openxmlformats.org/officeDocument/2006/relationships/hyperlink" Target="https://projectcatalyst.io/funds/12/f12-cardano-use-cases-mvp/knowledge-ledger-revolutionizing-learning-and-development-on-cardano-91595" TargetMode="External"/><Relationship Id="rId98" Type="http://schemas.openxmlformats.org/officeDocument/2006/relationships/hyperlink" Target="https://projectcatalyst.io/funds/12/f12-cardano-use-cases-mvp/enterprise-grade-b2b-payments-in-austral-bridging-the-gap-between-coinbase-and-oracle-netsuite-with-bitwave" TargetMode="External"/><Relationship Id="rId91" Type="http://schemas.openxmlformats.org/officeDocument/2006/relationships/hyperlink" Target="https://projectcatalyst.io/funds/12/f12-cardano-use-cases-mvp/enigmi-live-gamified-multiplayer-nft-platform-mvp-0aa2b" TargetMode="External"/><Relationship Id="rId90" Type="http://schemas.openxmlformats.org/officeDocument/2006/relationships/hyperlink" Target="https://projectcatalyst.io/funds/12/f12-cardano-use-cases-mvp/cardano-beam-gps-smart-contracts" TargetMode="External"/><Relationship Id="rId93" Type="http://schemas.openxmlformats.org/officeDocument/2006/relationships/hyperlink" Target="https://projectcatalyst.io/funds/12/f12-cardano-use-cases-mvp/nuauth-a-zk-protocol-for-verifying-content-authenticity-and-origin-addressing-misinformation-and-ai-deepfakes" TargetMode="External"/><Relationship Id="rId92" Type="http://schemas.openxmlformats.org/officeDocument/2006/relationships/hyperlink" Target="https://projectcatalyst.io/funds/12/f12-cardano-use-cases-mvp/adatag-a-universal-nft-based-username-service-on-the-cardano-blockchain" TargetMode="External"/><Relationship Id="rId118" Type="http://schemas.openxmlformats.org/officeDocument/2006/relationships/hyperlink" Target="https://projectcatalyst.io/funds/12/f12-cardano-use-cases-mvp/skybrain-neurotech-advancing-neurotech-with-cardano" TargetMode="External"/><Relationship Id="rId117" Type="http://schemas.openxmlformats.org/officeDocument/2006/relationships/hyperlink" Target="https://projectcatalyst.io/funds/12/f12-cardano-use-cases-mvp/cardano-powered-i-commerce" TargetMode="External"/><Relationship Id="rId116" Type="http://schemas.openxmlformats.org/officeDocument/2006/relationships/hyperlink" Target="https://projectcatalyst.io/funds/12/f12-cardano-use-cases-mvp/adaxon-harmonyai-cardano-defi-assistant" TargetMode="External"/><Relationship Id="rId115" Type="http://schemas.openxmlformats.org/officeDocument/2006/relationships/hyperlink" Target="https://projectcatalyst.io/funds/12/f12-cardano-use-cases-mvp/blott-transparency-onchain-self-govern-lottery-system" TargetMode="External"/><Relationship Id="rId119" Type="http://schemas.openxmlformats.org/officeDocument/2006/relationships/hyperlink" Target="https://projectcatalyst.io/funds/12/f12-cardano-use-cases-mvp/casia-x-c4g-cardano4good-a-dapp-fundraising-platform-for-social-good-projects-phase-2" TargetMode="External"/><Relationship Id="rId110" Type="http://schemas.openxmlformats.org/officeDocument/2006/relationships/hyperlink" Target="https://projectcatalyst.io/funds/12/f12-cardano-use-cases-mvp/decentralized-sports-betting-with-transparency-betttingadacom" TargetMode="External"/><Relationship Id="rId114" Type="http://schemas.openxmlformats.org/officeDocument/2006/relationships/hyperlink" Target="https://projectcatalyst.io/funds/12/f12-cardano-use-cases-mvp/cpoker-development-453eb" TargetMode="External"/><Relationship Id="rId113" Type="http://schemas.openxmlformats.org/officeDocument/2006/relationships/hyperlink" Target="https://projectcatalyst.io/funds/12/f12-cardano-use-cases-mvp/accelerate-oli-education-platform-onboarding-and-user-loyalty-via-gamification" TargetMode="External"/><Relationship Id="rId112" Type="http://schemas.openxmlformats.org/officeDocument/2006/relationships/hyperlink" Target="https://projectcatalyst.io/funds/12/f12-cardano-use-cases-mvp/cardanoflow" TargetMode="External"/><Relationship Id="rId111" Type="http://schemas.openxmlformats.org/officeDocument/2006/relationships/hyperlink" Target="https://projectcatalyst.io/funds/12/f12-cardano-use-cases-mvp/citaldoc-health-token-ai-agents-for-medical-psychology-and-nutrition-multilingual-and-globa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ojectcatalyst.io/funds/12/f12-cardano-use-cases-product/anastasia-labs-midgard-cardano-layer-2" TargetMode="External"/><Relationship Id="rId2" Type="http://schemas.openxmlformats.org/officeDocument/2006/relationships/hyperlink" Target="https://projectcatalyst.io/funds/12/f12-cardano-use-cases-product/zkfold-x-anastasia-labs-zk-bridge-using-mithril" TargetMode="External"/><Relationship Id="rId3" Type="http://schemas.openxmlformats.org/officeDocument/2006/relationships/hyperlink" Target="https://projectcatalyst.io/funds/12/f12-cardano-use-cases-product/minswap-fluid-tokens-a-smart-token-dex-on-cardano" TargetMode="External"/><Relationship Id="rId4" Type="http://schemas.openxmlformats.org/officeDocument/2006/relationships/hyperlink" Target="https://projectcatalyst.io/funds/12/f12-cardano-use-cases-product/minswap-ios-app-open-source" TargetMode="External"/><Relationship Id="rId9" Type="http://schemas.openxmlformats.org/officeDocument/2006/relationships/hyperlink" Target="https://projectcatalyst.io/funds/12/f12-cardano-use-cases-product/xerberus-platform-front-end-upgrade" TargetMode="External"/><Relationship Id="rId5" Type="http://schemas.openxmlformats.org/officeDocument/2006/relationships/hyperlink" Target="https://projectcatalyst.io/funds/12/f12-cardano-use-cases-product/accelerate-mass-adoption-open-source-atala-wallet-sdk-with-no-seed-phrase-vulnerability-and-a-no-code-self-sovereign-identity-platform" TargetMode="External"/><Relationship Id="rId6" Type="http://schemas.openxmlformats.org/officeDocument/2006/relationships/hyperlink" Target="https://projectcatalyst.io/funds/12/f12-cardano-use-cases-product/begin-wallet-version-2-by-francis-fluid-and-iamx-for-voting-biometric-seedphrase-payment-module-shopify-wallet-can-handle-bitcoin" TargetMode="External"/><Relationship Id="rId7" Type="http://schemas.openxmlformats.org/officeDocument/2006/relationships/hyperlink" Target="https://projectcatalyst.io/funds/12/f12-cardano-use-cases-product/orcfax-explorer-improving-trust-but-verify" TargetMode="External"/><Relationship Id="rId8" Type="http://schemas.openxmlformats.org/officeDocument/2006/relationships/hyperlink" Target="https://projectcatalyst.io/funds/12/f12-cardano-use-cases-product/iagon-statur-reputation-model-for-cardano-ecosystem-that-encourages-positive-behavior" TargetMode="External"/><Relationship Id="rId40" Type="http://schemas.openxmlformats.org/officeDocument/2006/relationships/hyperlink" Target="https://projectcatalyst.io/funds/12/f12-cardano-use-cases-product/marlowe-2025" TargetMode="External"/><Relationship Id="rId42" Type="http://schemas.openxmlformats.org/officeDocument/2006/relationships/hyperlink" Target="https://projectcatalyst.io/funds/12/f12-cardano-use-cases-product/cexplorer-enhancements-rewamp-open-source-web3-sdk-api" TargetMode="External"/><Relationship Id="rId41" Type="http://schemas.openxmlformats.org/officeDocument/2006/relationships/hyperlink" Target="https://projectcatalyst.io/funds/12/f12-cardano-use-cases-product/revolutionize-daos-integrate-kyc-kyb-kyt-aml-into-clarity-unlock-next-level-decentralized-management-on-cardano" TargetMode="External"/><Relationship Id="rId44" Type="http://schemas.openxmlformats.org/officeDocument/2006/relationships/hyperlink" Target="https://projectcatalyst.io/funds/12/f12-cardano-use-cases-product/muesliswap-next-gen-open-source-orderbook-dex" TargetMode="External"/><Relationship Id="rId43" Type="http://schemas.openxmlformats.org/officeDocument/2006/relationships/hyperlink" Target="https://projectcatalyst.io/funds/12/f12-cardano-use-cases-product/nmkr-api-integration-and-nft-encryption" TargetMode="External"/><Relationship Id="rId46" Type="http://schemas.openxmlformats.org/officeDocument/2006/relationships/hyperlink" Target="https://projectcatalyst.io/funds/12/f12-cardano-use-cases-product/open-source-arbitrage-bot" TargetMode="External"/><Relationship Id="rId45" Type="http://schemas.openxmlformats.org/officeDocument/2006/relationships/hyperlink" Target="https://projectcatalyst.io/funds/12/f12-cardano-use-cases-product/tempo-empowering-cardanos-community-governance" TargetMode="External"/><Relationship Id="rId48" Type="http://schemas.openxmlformats.org/officeDocument/2006/relationships/hyperlink" Target="https://projectcatalyst.io/funds/12/f12-cardano-use-cases-product/dropspot-embeddable-marketplace" TargetMode="External"/><Relationship Id="rId47" Type="http://schemas.openxmlformats.org/officeDocument/2006/relationships/hyperlink" Target="https://projectcatalyst.io/funds/12/f12-cardano-use-cases-product/vespr-turbo" TargetMode="External"/><Relationship Id="rId49" Type="http://schemas.openxmlformats.org/officeDocument/2006/relationships/hyperlink" Target="https://projectcatalyst.io/funds/12/f12-cardano-use-cases-product/tokeo-audit-and-source-availability" TargetMode="External"/><Relationship Id="rId31" Type="http://schemas.openxmlformats.org/officeDocument/2006/relationships/hyperlink" Target="https://projectcatalyst.io/funds/12/f12-cardano-use-cases-product/vespr-x-dexhunter-stable-swaps-aggregation" TargetMode="External"/><Relationship Id="rId30" Type="http://schemas.openxmlformats.org/officeDocument/2006/relationships/hyperlink" Target="https://projectcatalyst.io/funds/12/f12-cardano-use-cases-product/genius-yield-or-easily-swap-40-reward-tokens-in-one-transaction" TargetMode="External"/><Relationship Id="rId33" Type="http://schemas.openxmlformats.org/officeDocument/2006/relationships/hyperlink" Target="https://projectcatalyst.io/funds/12/f12-cardano-use-cases-product/vault3-token-gated-forms-no-code-platform-to-create-and-manage-custom-forms-with-access-conditions" TargetMode="External"/><Relationship Id="rId32" Type="http://schemas.openxmlformats.org/officeDocument/2006/relationships/hyperlink" Target="https://projectcatalyst.io/funds/12/f12-cardano-use-cases-product/satellite-oracles-towards-trustless-dissemination-of-earth-observation-data-by-txpipe-nmkr-and-gamma-earth" TargetMode="External"/><Relationship Id="rId35" Type="http://schemas.openxmlformats.org/officeDocument/2006/relationships/hyperlink" Target="https://projectcatalyst.io/funds/12/f12-cardano-use-cases-product/vespr-x-splash-cardano-based-user-rewards" TargetMode="External"/><Relationship Id="rId34" Type="http://schemas.openxmlformats.org/officeDocument/2006/relationships/hyperlink" Target="https://projectcatalyst.io/funds/12/f12-cardano-use-cases-product/plastiks-x-nmkr-bringing-successful-plastic-credits-marketplace-from-celo-blockchain-to-cardano" TargetMode="External"/><Relationship Id="rId37" Type="http://schemas.openxmlformats.org/officeDocument/2006/relationships/hyperlink" Target="https://projectcatalyst.io/funds/12/f12-cardano-use-cases-product/oada-leverage-borrowing-dapp-or-efficient-leverage-for-cardano-defi" TargetMode="External"/><Relationship Id="rId36" Type="http://schemas.openxmlformats.org/officeDocument/2006/relationships/hyperlink" Target="https://projectcatalyst.io/funds/12/f12-cardano-use-cases-product/iagon-fluxion-a-visualization-tool-for-cardano-blockchain-32b52" TargetMode="External"/><Relationship Id="rId39" Type="http://schemas.openxmlformats.org/officeDocument/2006/relationships/hyperlink" Target="https://projectcatalyst.io/funds/12/f12-cardano-use-cases-product/secure-anonymity-with-crypt-keeper" TargetMode="External"/><Relationship Id="rId38" Type="http://schemas.openxmlformats.org/officeDocument/2006/relationships/hyperlink" Target="https://projectcatalyst.io/funds/12/f12-cardano-use-cases-product/smartplaces-advertising-campaign-manager-using-geolocation-and-incentivized-nfts" TargetMode="External"/><Relationship Id="rId20" Type="http://schemas.openxmlformats.org/officeDocument/2006/relationships/hyperlink" Target="https://projectcatalyst.io/funds/12/f12-cardano-use-cases-product/wanchains-cardano-bridge-audit" TargetMode="External"/><Relationship Id="rId22" Type="http://schemas.openxmlformats.org/officeDocument/2006/relationships/hyperlink" Target="https://projectcatalyst.io/funds/12/f12-cardano-use-cases-product/genius-yield-or-options-trading-platform-on-cardano" TargetMode="External"/><Relationship Id="rId21" Type="http://schemas.openxmlformats.org/officeDocument/2006/relationships/hyperlink" Target="https://projectcatalyst.io/funds/12/f12-cardano-use-cases-product/catalystexplorercom-for-project-catalyst-research-acceleration-and-analytics-platform" TargetMode="External"/><Relationship Id="rId24" Type="http://schemas.openxmlformats.org/officeDocument/2006/relationships/hyperlink" Target="https://projectcatalyst.io/funds/12/f12-cardano-use-cases-product/ikigai-mlabs-hydra-auction-update-fully-backed-bids" TargetMode="External"/><Relationship Id="rId23" Type="http://schemas.openxmlformats.org/officeDocument/2006/relationships/hyperlink" Target="https://projectcatalyst.io/funds/12/f12-cardano-use-cases-product/tokeo-and-maestro-cross-chain-swaps-via-maya-protocol" TargetMode="External"/><Relationship Id="rId26" Type="http://schemas.openxmlformats.org/officeDocument/2006/relationships/hyperlink" Target="https://projectcatalyst.io/funds/12/f12-cardano-use-cases-product/dexhunter-interface-upgrade" TargetMode="External"/><Relationship Id="rId25" Type="http://schemas.openxmlformats.org/officeDocument/2006/relationships/hyperlink" Target="https://projectcatalyst.io/funds/12/f12-cardano-use-cases-product/e-sign-solution-with-swisscom-and-did-decentralized-identifier-on-cardano" TargetMode="External"/><Relationship Id="rId28" Type="http://schemas.openxmlformats.org/officeDocument/2006/relationships/hyperlink" Target="https://projectcatalyst.io/funds/12/f12-cardano-use-cases-product/enhancing-nmkr-with-a-top-quality-business-onboarding-program-and-launchpad" TargetMode="External"/><Relationship Id="rId27" Type="http://schemas.openxmlformats.org/officeDocument/2006/relationships/hyperlink" Target="https://projectcatalyst.io/funds/12/f12-cardano-use-cases-product/genius-yield-or-add-support-for-usdmcnt-trading-pairs" TargetMode="External"/><Relationship Id="rId29" Type="http://schemas.openxmlformats.org/officeDocument/2006/relationships/hyperlink" Target="https://projectcatalyst.io/funds/12/f12-cardano-use-cases-product/oada-tvl-volume-and-network-sustainability-via-defi-yield" TargetMode="External"/><Relationship Id="rId11" Type="http://schemas.openxmlformats.org/officeDocument/2006/relationships/hyperlink" Target="https://projectcatalyst.io/funds/12/f12-cardano-use-cases-product/revuto-mastercard-integration-greatergreatergreater-to-bring-cardano-native-tokens-to-debit-cards-supporting-crypto-lesslessless-and-remove-friction-between-crypto-liquidity-and-real-world-eco-53cdd" TargetMode="External"/><Relationship Id="rId10" Type="http://schemas.openxmlformats.org/officeDocument/2006/relationships/hyperlink" Target="https://projectcatalyst.io/funds/12/f12-cardano-use-cases-product/work-courses-onboarding-the-dollar142b-edtech-industry-and-the-70m-students-using-digital-learning-to-cardano" TargetMode="External"/><Relationship Id="rId13" Type="http://schemas.openxmlformats.org/officeDocument/2006/relationships/hyperlink" Target="https://projectcatalyst.io/funds/12/f12-cardano-use-cases-product/zkfold-smart-contract-wallet-backend" TargetMode="External"/><Relationship Id="rId12" Type="http://schemas.openxmlformats.org/officeDocument/2006/relationships/hyperlink" Target="https://projectcatalyst.io/funds/12/f12-cardano-use-cases-product/orcfax-architecture-audit" TargetMode="External"/><Relationship Id="rId15" Type="http://schemas.openxmlformats.org/officeDocument/2006/relationships/hyperlink" Target="https://projectcatalyst.io/funds/12/f12-cardano-use-cases-product/genius-yield-or-regulatory-compliant-rwa-swaps" TargetMode="External"/><Relationship Id="rId14" Type="http://schemas.openxmlformats.org/officeDocument/2006/relationships/hyperlink" Target="https://projectcatalyst.io/funds/12/f12-cardano-use-cases-product/enhancing-the-l-earning-bazaar-platform-and-onboarding-new-personas" TargetMode="External"/><Relationship Id="rId17" Type="http://schemas.openxmlformats.org/officeDocument/2006/relationships/hyperlink" Target="https://projectcatalyst.io/funds/12/f12-cardano-use-cases-product/adding-leverage-to-dexhunter" TargetMode="External"/><Relationship Id="rId16" Type="http://schemas.openxmlformats.org/officeDocument/2006/relationships/hyperlink" Target="https://projectcatalyst.io/funds/12/f12-cardano-use-cases-product/genius-yield-or-atlas-20-pab-improvements-and-advanced-utxo-features" TargetMode="External"/><Relationship Id="rId19" Type="http://schemas.openxmlformats.org/officeDocument/2006/relationships/hyperlink" Target="https://projectcatalyst.io/funds/12/f12-cardano-use-cases-product/bitcoin-runes-on-cardano-via-rosen-bridge" TargetMode="External"/><Relationship Id="rId18" Type="http://schemas.openxmlformats.org/officeDocument/2006/relationships/hyperlink" Target="https://projectcatalyst.io/funds/12/f12-cardano-use-cases-product/taptools-wallet-fraud-detection" TargetMode="External"/><Relationship Id="rId84" Type="http://schemas.openxmlformats.org/officeDocument/2006/relationships/hyperlink" Target="https://projectcatalyst.io/funds/12/f12-cardano-use-cases-product/compliant-cfo-tech-stack-for-global-enterprise-adoption" TargetMode="External"/><Relationship Id="rId83" Type="http://schemas.openxmlformats.org/officeDocument/2006/relationships/hyperlink" Target="https://projectcatalyst.io/funds/12/f12-cardano-use-cases-product/wally-all-in-one-wallet-tracker-by-cardanobi" TargetMode="External"/><Relationship Id="rId86" Type="http://schemas.openxmlformats.org/officeDocument/2006/relationships/hyperlink" Target="https://projectcatalyst.io/funds/12/f12-cardano-use-cases-product/kuberide-20-audit-readiness-module-preparing-your-smart-contracts-for-audit" TargetMode="External"/><Relationship Id="rId85" Type="http://schemas.openxmlformats.org/officeDocument/2006/relationships/hyperlink" Target="https://projectcatalyst.io/funds/12/f12-cardano-use-cases-product/xraygraph-price-api-dexs-prices-and-volumes-tracking" TargetMode="External"/><Relationship Id="rId88" Type="http://schemas.openxmlformats.org/officeDocument/2006/relationships/hyperlink" Target="https://projectcatalyst.io/funds/12/f12-cardano-use-cases-product/cardano-native-integration-on-transak-for-fiat-to-crypto-on-ramp" TargetMode="External"/><Relationship Id="rId87" Type="http://schemas.openxmlformats.org/officeDocument/2006/relationships/hyperlink" Target="https://projectcatalyst.io/funds/12/f12-cardano-use-cases-product/building-a-socialfi-platform-on-the-cardano-blockchain-smile" TargetMode="External"/><Relationship Id="rId89" Type="http://schemas.openxmlformats.org/officeDocument/2006/relationships/hyperlink" Target="https://projectcatalyst.io/funds/12/f12-cardano-use-cases-product/nftioio-cardano-search-engine" TargetMode="External"/><Relationship Id="rId80" Type="http://schemas.openxmlformats.org/officeDocument/2006/relationships/hyperlink" Target="https://projectcatalyst.io/funds/12/f12-cardano-use-cases-product/a-cardano-fortnite-experience-realm-striders" TargetMode="External"/><Relationship Id="rId82" Type="http://schemas.openxmlformats.org/officeDocument/2006/relationships/hyperlink" Target="https://projectcatalyst.io/funds/12/f12-cardano-use-cases-product/make-cardano-data-accessible-to-everyone-provide-data-infrastructure-including-data-visualization-analytics-tool-and-data-apis" TargetMode="External"/><Relationship Id="rId81" Type="http://schemas.openxmlformats.org/officeDocument/2006/relationships/hyperlink" Target="https://projectcatalyst.io/funds/12/f12-cardano-use-cases-product/cardano-racers-web3-gamefi-dapp" TargetMode="External"/><Relationship Id="rId73" Type="http://schemas.openxmlformats.org/officeDocument/2006/relationships/hyperlink" Target="https://projectcatalyst.io/funds/12/f12-cardano-use-cases-product/anvil-a-sdk-built-for-adoption" TargetMode="External"/><Relationship Id="rId72" Type="http://schemas.openxmlformats.org/officeDocument/2006/relationships/hyperlink" Target="https://projectcatalyst.io/funds/12/f12-cardano-use-cases-product/crossing-blockchains-onboarding-ethereum-and-solana-users-to-cardano-through-free-e-sports-gaming" TargetMode="External"/><Relationship Id="rId75" Type="http://schemas.openxmlformats.org/officeDocument/2006/relationships/hyperlink" Target="https://projectcatalyst.io/funds/12/f12-cardano-use-cases-product/kickass-career-portal-connecting-talent-to-web3-opportunities-in-cardano-using-splash-job-portal" TargetMode="External"/><Relationship Id="rId74" Type="http://schemas.openxmlformats.org/officeDocument/2006/relationships/hyperlink" Target="https://projectcatalyst.io/funds/12/f12-cardano-use-cases-product/decentralized-ownership-verification-of-real-estate-assets" TargetMode="External"/><Relationship Id="rId77" Type="http://schemas.openxmlformats.org/officeDocument/2006/relationships/hyperlink" Target="https://projectcatalyst.io/funds/12/f12-cardano-use-cases-product/integration-of-ada-and-cardano-native-assets-for-custody-and-tokenisation-on-palisade-custody-platform" TargetMode="External"/><Relationship Id="rId76" Type="http://schemas.openxmlformats.org/officeDocument/2006/relationships/hyperlink" Target="https://projectcatalyst.io/funds/12/f12-cardano-use-cases-product/cardano-cube-easy-onboarding-getting-started-on-cardano" TargetMode="External"/><Relationship Id="rId79" Type="http://schemas.openxmlformats.org/officeDocument/2006/relationships/hyperlink" Target="https://projectcatalyst.io/funds/12/f12-cardano-use-cases-product/integration-of-cardano-ecosystem-into-the-one-stop-infinity-wallet-and-browser-for-web3" TargetMode="External"/><Relationship Id="rId78" Type="http://schemas.openxmlformats.org/officeDocument/2006/relationships/hyperlink" Target="https://projectcatalyst.io/funds/12/f12-cardano-use-cases-product/genun-or-wallet-to-steam-account-linking-feat-ascent-rivals" TargetMode="External"/><Relationship Id="rId71" Type="http://schemas.openxmlformats.org/officeDocument/2006/relationships/hyperlink" Target="https://projectcatalyst.io/funds/12/f12-cardano-use-cases-product/cardano-cube-content-creator-hub-centralized-cardano-content" TargetMode="External"/><Relationship Id="rId70" Type="http://schemas.openxmlformats.org/officeDocument/2006/relationships/hyperlink" Target="https://projectcatalyst.io/funds/12/f12-cardano-use-cases-product/mayz-cardano-fully-decentralized-indexing-vending-machine" TargetMode="External"/><Relationship Id="rId62" Type="http://schemas.openxmlformats.org/officeDocument/2006/relationships/hyperlink" Target="https://projectcatalyst.io/funds/12/f12-cardano-use-cases-product/cardano-statistics" TargetMode="External"/><Relationship Id="rId61" Type="http://schemas.openxmlformats.org/officeDocument/2006/relationships/hyperlink" Target="https://projectcatalyst.io/funds/12/f12-cardano-use-cases-product/summon-feedback-polls-for-dreps-and-spos" TargetMode="External"/><Relationship Id="rId64" Type="http://schemas.openxmlformats.org/officeDocument/2006/relationships/hyperlink" Target="https://projectcatalyst.io/funds/12/f12-cardano-use-cases-product/land-registry-and-ownership-document-parser-using-artificial-intelligence-ai" TargetMode="External"/><Relationship Id="rId63" Type="http://schemas.openxmlformats.org/officeDocument/2006/relationships/hyperlink" Target="https://projectcatalyst.io/funds/12/f12-cardano-use-cases-product/dao-dapp-for-on-chain-community-collaboration" TargetMode="External"/><Relationship Id="rId66" Type="http://schemas.openxmlformats.org/officeDocument/2006/relationships/hyperlink" Target="https://projectcatalyst.io/funds/12/f12-cardano-use-cases-product/fueling-africas-cardano-revolution-empowering-university-graduates-with-prism-based-credentials-that-facilitate-job-opportunities-in-europe" TargetMode="External"/><Relationship Id="rId65" Type="http://schemas.openxmlformats.org/officeDocument/2006/relationships/hyperlink" Target="https://projectcatalyst.io/funds/12/f12-cardano-use-cases-product/cardano-warriors-driving-cardano-adoption-through-mainstream-gaming-platforms" TargetMode="External"/><Relationship Id="rId68" Type="http://schemas.openxmlformats.org/officeDocument/2006/relationships/hyperlink" Target="https://projectcatalyst.io/funds/12/f12-cardano-use-cases-product/endubis-wallet-v20-or-upgrade-of-ui-and-more-fiat-withdrawals-across-africa" TargetMode="External"/><Relationship Id="rId67" Type="http://schemas.openxmlformats.org/officeDocument/2006/relationships/hyperlink" Target="https://projectcatalyst.io/funds/12/f12-cardano-use-cases-product/vyfinance-auto-harvester-87f81" TargetMode="External"/><Relationship Id="rId60" Type="http://schemas.openxmlformats.org/officeDocument/2006/relationships/hyperlink" Target="https://projectcatalyst.io/funds/12/f12-cardano-use-cases-product/nio-cardano-defi-investment-tracker" TargetMode="External"/><Relationship Id="rId69" Type="http://schemas.openxmlformats.org/officeDocument/2006/relationships/hyperlink" Target="https://projectcatalyst.io/funds/12/f12-cardano-use-cases-product/minefreeukraine-cardano-based-defi-platform-for-large-scale-humanitarian-demining-and-socio-economic-recovery-of-ukraine" TargetMode="External"/><Relationship Id="rId51" Type="http://schemas.openxmlformats.org/officeDocument/2006/relationships/hyperlink" Target="https://projectcatalyst.io/funds/12/f12-cardano-use-cases-product/bring-ticketme-most-successful-japanese-nft-ticketing-company-to-cardano" TargetMode="External"/><Relationship Id="rId50" Type="http://schemas.openxmlformats.org/officeDocument/2006/relationships/hyperlink" Target="https://projectcatalyst.io/funds/12/f12-cardano-use-cases-product/web3-learning-platform-for-online-courses-certificates-and-hackathons" TargetMode="External"/><Relationship Id="rId53" Type="http://schemas.openxmlformats.org/officeDocument/2006/relationships/hyperlink" Target="https://projectcatalyst.io/funds/12/f12-cardano-use-cases-product/summon-vaults-intent-based-treasuries" TargetMode="External"/><Relationship Id="rId52" Type="http://schemas.openxmlformats.org/officeDocument/2006/relationships/hyperlink" Target="https://projectcatalyst.io/funds/12/f12-cardano-use-cases-product/nftcdnio-free-high-speed-and-optimised-nft-image-and-file-api-for-developers" TargetMode="External"/><Relationship Id="rId55" Type="http://schemas.openxmlformats.org/officeDocument/2006/relationships/hyperlink" Target="https://projectcatalyst.io/funds/12/f12-cardano-use-cases-product/nftcdnio-nsfw-nft-identification-tool" TargetMode="External"/><Relationship Id="rId54" Type="http://schemas.openxmlformats.org/officeDocument/2006/relationships/hyperlink" Target="https://projectcatalyst.io/funds/12/f12-cardano-use-cases-product/on-chain-nft-battle-card-game-swagger" TargetMode="External"/><Relationship Id="rId57" Type="http://schemas.openxmlformats.org/officeDocument/2006/relationships/hyperlink" Target="https://projectcatalyst.io/funds/12/f12-cardano-use-cases-product/tempi-professional-web-and-landing-page-builder-for-web3" TargetMode="External"/><Relationship Id="rId56" Type="http://schemas.openxmlformats.org/officeDocument/2006/relationships/hyperlink" Target="https://projectcatalyst.io/funds/12/f12-cardano-use-cases-product/blockchain-academic-registry-for-universities" TargetMode="External"/><Relationship Id="rId59" Type="http://schemas.openxmlformats.org/officeDocument/2006/relationships/hyperlink" Target="https://projectcatalyst.io/funds/12/f12-cardano-use-cases-product/xsy-automated-dapp-penetration-testing-tool" TargetMode="External"/><Relationship Id="rId58" Type="http://schemas.openxmlformats.org/officeDocument/2006/relationships/hyperlink" Target="https://projectcatalyst.io/funds/12/f12-cardano-use-cases-product/rare-rewards-cardano-native-asset-loyalty-points-and-nft-ticketing-platform-powered-by-rare-network-rare-evo" TargetMode="External"/><Relationship Id="rId107" Type="http://schemas.openxmlformats.org/officeDocument/2006/relationships/drawing" Target="../drawings/drawing5.xml"/><Relationship Id="rId106" Type="http://schemas.openxmlformats.org/officeDocument/2006/relationships/hyperlink" Target="https://projectcatalyst.io/funds/12/f12-cardano-use-cases-product/cardano-hunt-in-real-life-tubbly" TargetMode="External"/><Relationship Id="rId105" Type="http://schemas.openxmlformats.org/officeDocument/2006/relationships/hyperlink" Target="https://projectcatalyst.io/funds/12/f12-cardano-use-cases-product/onboarding-the-next-1000000-xtreamers-into-token-gated-xperiences-with-ioxtream-cca15" TargetMode="External"/><Relationship Id="rId104" Type="http://schemas.openxmlformats.org/officeDocument/2006/relationships/hyperlink" Target="https://projectcatalyst.io/funds/12/f12-cardano-use-cases-product/plika-on-chain-transaction-analysis-platform" TargetMode="External"/><Relationship Id="rId103" Type="http://schemas.openxmlformats.org/officeDocument/2006/relationships/hyperlink" Target="https://projectcatalyst.io/funds/12/f12-cardano-use-cases-product/vyra-social-network" TargetMode="External"/><Relationship Id="rId102" Type="http://schemas.openxmlformats.org/officeDocument/2006/relationships/hyperlink" Target="https://projectcatalyst.io/funds/12/f12-cardano-use-cases-product/white-label-nft-marketplace-shopify-of-web3-coming-to-cardano" TargetMode="External"/><Relationship Id="rId101" Type="http://schemas.openxmlformats.org/officeDocument/2006/relationships/hyperlink" Target="https://projectcatalyst.io/funds/12/f12-cardano-use-cases-product/cardano-hub-orbler-community-building-in-bali-indonesia" TargetMode="External"/><Relationship Id="rId100" Type="http://schemas.openxmlformats.org/officeDocument/2006/relationships/hyperlink" Target="https://projectcatalyst.io/funds/12/f12-cardano-use-cases-product/torque-drift-2-in-cardano" TargetMode="External"/><Relationship Id="rId95" Type="http://schemas.openxmlformats.org/officeDocument/2006/relationships/hyperlink" Target="https://projectcatalyst.io/funds/12/f12-cardano-use-cases-product/cardano-payment-processing-smart-contract-and-nft-creation-and-deployment-within-the-birble-ai-dashboard" TargetMode="External"/><Relationship Id="rId94" Type="http://schemas.openxmlformats.org/officeDocument/2006/relationships/hyperlink" Target="https://projectcatalyst.io/funds/12/f12-cardano-use-cases-product/walkers-gamification-for-mass-adoption-discover-the-next-level-complete-gamification-on-pioneering-gamefi-walk2earn-app-on-cardano" TargetMode="External"/><Relationship Id="rId97" Type="http://schemas.openxmlformats.org/officeDocument/2006/relationships/hyperlink" Target="https://projectcatalyst.io/funds/12/f12-cardano-use-cases-product/provide-ai-driven-growth-tools-to-help-cardano-ecosystem-expand-adoption" TargetMode="External"/><Relationship Id="rId96" Type="http://schemas.openxmlformats.org/officeDocument/2006/relationships/hyperlink" Target="https://projectcatalyst.io/funds/12/f12-cardano-use-cases-product/speezard-web3-project-incubator-co-created-with-1200-builders-from-the-ecosystem-helping-impactful-projects-grow" TargetMode="External"/><Relationship Id="rId99" Type="http://schemas.openxmlformats.org/officeDocument/2006/relationships/hyperlink" Target="https://projectcatalyst.io/funds/12/f12-cardano-use-cases-product/dcone-crypto-the-multi-language-exploration-platform-web3-and-swaps-aggregation-tubor-connects-with-api-sdk-and-bot" TargetMode="External"/><Relationship Id="rId98" Type="http://schemas.openxmlformats.org/officeDocument/2006/relationships/hyperlink" Target="https://projectcatalyst.io/funds/12/f12-cardano-use-cases-product/foreon-network-or-decentralized-prediction-market-on-cardano" TargetMode="External"/><Relationship Id="rId91" Type="http://schemas.openxmlformats.org/officeDocument/2006/relationships/hyperlink" Target="https://projectcatalyst.io/funds/12/f12-cardano-use-cases-product/walkers-empowering-cardano-adoption-amplifying-walkers-app-engagement-with-real-life-rewards-and-virtual-marathons" TargetMode="External"/><Relationship Id="rId90" Type="http://schemas.openxmlformats.org/officeDocument/2006/relationships/hyperlink" Target="https://projectcatalyst.io/funds/12/f12-cardano-use-cases-product/nftstorage-low-cost-transparent-nft-preservation-for-cardano" TargetMode="External"/><Relationship Id="rId93" Type="http://schemas.openxmlformats.org/officeDocument/2006/relationships/hyperlink" Target="https://projectcatalyst.io/funds/12/f12-cardano-use-cases-product/genun-or-esport-sponsorship-solution-ascent-rivals" TargetMode="External"/><Relationship Id="rId92" Type="http://schemas.openxmlformats.org/officeDocument/2006/relationships/hyperlink" Target="https://projectcatalyst.io/funds/12/f12-cardano-use-cases-product/cardano-dessert-haven-a-new-wave-in-cafe-cultur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jectcatalyst.io/funds/12/cardano-partners-and-real-world-integrations/finest-investments-tokenization-launchpad-v2-by-nmkr-fluid-and-iamx-bafin-compliant-compartment-for-access-to-capital-markets-for-cardano-projects" TargetMode="External"/><Relationship Id="rId2" Type="http://schemas.openxmlformats.org/officeDocument/2006/relationships/hyperlink" Target="https://projectcatalyst.io/funds/12/cardano-partners-and-real-world-integrations/tokenization-of-real-world-assets-rwa-nairobi-securities-exchange-empowa" TargetMode="External"/><Relationship Id="rId3" Type="http://schemas.openxmlformats.org/officeDocument/2006/relationships/hyperlink" Target="https://projectcatalyst.io/funds/12/cardano-partners-and-real-world-integrations/cutting-edge-web3-threat-detection-for-the-cardano-network-by-check-point-software-security" TargetMode="External"/><Relationship Id="rId4" Type="http://schemas.openxmlformats.org/officeDocument/2006/relationships/hyperlink" Target="https://projectcatalyst.io/funds/12/cardano-partners-and-real-world-integrations/tokenized-gold-on-cardano-with-the-apex-group" TargetMode="External"/><Relationship Id="rId9" Type="http://schemas.openxmlformats.org/officeDocument/2006/relationships/hyperlink" Target="https://projectcatalyst.io/funds/12/cardano-partners-and-real-world-integrations/securing-forensic-chain-of-custody-for-indian-state-govt-1million-cases-per-year-using-cardano-and-zero-knowledge-proofs" TargetMode="External"/><Relationship Id="rId5" Type="http://schemas.openxmlformats.org/officeDocument/2006/relationships/hyperlink" Target="https://projectcatalyst.io/funds/12/cardano-partners-and-real-world-integrations/creating-social-implementation-use-cases-of-cardano-in-the-shikoku-region-japan" TargetMode="External"/><Relationship Id="rId6" Type="http://schemas.openxmlformats.org/officeDocument/2006/relationships/hyperlink" Target="https://projectcatalyst.io/funds/12/cardano-partners-and-real-world-integrations/fc-barcelona-community-management-using-cardano-tech" TargetMode="External"/><Relationship Id="rId7" Type="http://schemas.openxmlformats.org/officeDocument/2006/relationships/hyperlink" Target="https://projectcatalyst.io/funds/12/cardano-partners-and-real-world-integrations/cardano-and-kluh-group-iam-blueprint-for-the-security-industry-kluh-group-1bn-eur-revenues-59000-employees-across-49-branches-4200-b2b-customers" TargetMode="External"/><Relationship Id="rId8" Type="http://schemas.openxmlformats.org/officeDocument/2006/relationships/hyperlink" Target="https://projectcatalyst.io/funds/12/cardano-partners-and-real-world-integrations/cardano-ecosystem-advertising-campaign-on-brave-browsers-ad-platform" TargetMode="External"/><Relationship Id="rId11" Type="http://schemas.openxmlformats.org/officeDocument/2006/relationships/hyperlink" Target="https://projectcatalyst.io/funds/12/cardano-partners-and-real-world-integrations/acco2-the-end-of-eco-fraud-an-open-source-blockchain-and-science-based-framework-for-carbon-accounting-acco2-in-the-steel-industry" TargetMode="External"/><Relationship Id="rId10" Type="http://schemas.openxmlformats.org/officeDocument/2006/relationships/hyperlink" Target="https://projectcatalyst.io/funds/12/cardano-partners-and-real-world-integrations/cardano-powered-real-world-asset-tokenization-unlocking-a-dollar70t-market" TargetMode="External"/><Relationship Id="rId13" Type="http://schemas.openxmlformats.org/officeDocument/2006/relationships/drawing" Target="../drawings/drawing6.xml"/><Relationship Id="rId12" Type="http://schemas.openxmlformats.org/officeDocument/2006/relationships/hyperlink" Target="https://projectcatalyst.io/funds/12/cardano-partners-and-real-world-integrations/techstars-investment-readiness-program-for-cardano-builder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ojectcatalyst.io/funds/12/f12-cardano-use-cases-mvp/graph-instant-untraceable-payments-in-cardano" TargetMode="External"/><Relationship Id="rId2" Type="http://schemas.openxmlformats.org/officeDocument/2006/relationships/hyperlink" Target="https://projectcatalyst.io/funds/12/f12-cardano-use-cases-mvp/transparency-impact-grants-platform-for-united-nations-and-agencies-porting-over-from-algorand-untapped-multi-billion-development-market" TargetMode="External"/><Relationship Id="rId3" Type="http://schemas.openxmlformats.org/officeDocument/2006/relationships/hyperlink" Target="https://projectcatalyst.io/funds/12/f12-cardano-open-developers/reinventing-voting-with-digital-identity-trust-and-anonymity" TargetMode="External"/><Relationship Id="rId4" Type="http://schemas.openxmlformats.org/officeDocument/2006/relationships/hyperlink" Target="https://projectcatalyst.io/funds/12/f12-cardano-open-developers/cardano-laboratory-a-development-and-testing-environment-for-cardano" TargetMode="External"/><Relationship Id="rId9" Type="http://schemas.openxmlformats.org/officeDocument/2006/relationships/hyperlink" Target="https://projectcatalyst.io/funds/12/f12-cardano-open-developers/gasless-tx-library-empowering-cardano-dapps-and-daos-to-sponsor-gas-fees-to-increase-user-base-and-adoption-open-source" TargetMode="External"/><Relationship Id="rId5" Type="http://schemas.openxmlformats.org/officeDocument/2006/relationships/hyperlink" Target="https://projectcatalyst.io/funds/12/f12-cardano-open-developers/redesign-of-catalysts-proposal-review-system-and-methodology-by-trustlevel-photrek-and-lidonation" TargetMode="External"/><Relationship Id="rId6" Type="http://schemas.openxmlformats.org/officeDocument/2006/relationships/hyperlink" Target="https://projectcatalyst.io/funds/12/f12-cardano-open-developers/stablepay-crypto-payment-widget-to-allow-decentralized-stablecoins-to-be-used-for-payments-in-merchant-websites" TargetMode="External"/><Relationship Id="rId7" Type="http://schemas.openxmlformats.org/officeDocument/2006/relationships/hyperlink" Target="https://projectcatalyst.io/funds/12/f12-cardano-use-cases-mvp/from-vacancy-to-vitality-cardano-dao-and-rwas-transforming-424000-homes-into-dollar33-billion-economic-hubs" TargetMode="External"/><Relationship Id="rId8" Type="http://schemas.openxmlformats.org/officeDocument/2006/relationships/hyperlink" Target="https://projectcatalyst.io/funds/12/f12-cardano-open-developers/anvil-open-source-universal-wallet-connector-crosschain" TargetMode="External"/><Relationship Id="rId40" Type="http://schemas.openxmlformats.org/officeDocument/2006/relationships/hyperlink" Target="https://projectcatalyst.io/funds/12/f12-cardano-open-developers/misra-compliant-c-sdk-for-blockfrost-api" TargetMode="External"/><Relationship Id="rId42" Type="http://schemas.openxmlformats.org/officeDocument/2006/relationships/hyperlink" Target="https://projectcatalyst.io/funds/12/f12-cardano-open-developers/elixir-implementation-of-ouroboros-networking" TargetMode="External"/><Relationship Id="rId41" Type="http://schemas.openxmlformats.org/officeDocument/2006/relationships/hyperlink" Target="https://projectcatalyst.io/funds/12/f12-cardano-use-cases-mvp/launching-landano-land-rights-on-cardano-mainnet" TargetMode="External"/><Relationship Id="rId44" Type="http://schemas.openxmlformats.org/officeDocument/2006/relationships/hyperlink" Target="https://projectcatalyst.io/funds/12/f12-cardano-open-developers/dandelion-lite-decentralized-nodes-for-dummies-for-gc-gimbalabs-roundtable-and-devs" TargetMode="External"/><Relationship Id="rId43" Type="http://schemas.openxmlformats.org/officeDocument/2006/relationships/hyperlink" Target="https://projectcatalyst.io/funds/12/f12-cardano-open-developers/hydrogenuine-open-source-track-and-trace-platform-with-green-energy-use-case-on-cardano" TargetMode="External"/><Relationship Id="rId46" Type="http://schemas.openxmlformats.org/officeDocument/2006/relationships/hyperlink" Target="https://projectcatalyst.io/funds/12/f12-cardano-open-developers/cardano-playground-code-compile-and-deploy-in-one-place" TargetMode="External"/><Relationship Id="rId45" Type="http://schemas.openxmlformats.org/officeDocument/2006/relationships/hyperlink" Target="https://projectcatalyst.io/funds/12/f12-cardano-open-developers/cardano-dev-assistant-an-ai-powered-vs-code-extension" TargetMode="External"/><Relationship Id="rId48" Type="http://schemas.openxmlformats.org/officeDocument/2006/relationships/hyperlink" Target="https://projectcatalyst.io/funds/12/f12-cardano-use-cases-mvp/paideia-open-source-dao-management-app-mobile-and-desktop" TargetMode="External"/><Relationship Id="rId47" Type="http://schemas.openxmlformats.org/officeDocument/2006/relationships/hyperlink" Target="https://projectcatalyst.io/funds/12/f12-cardano-open-developers/scalus-multiplatform-tx-builder-same-code-for-frontandbackend" TargetMode="External"/><Relationship Id="rId49" Type="http://schemas.openxmlformats.org/officeDocument/2006/relationships/hyperlink" Target="https://projectcatalyst.io/funds/12/f12-cardano-open-developers/pocket-pool-one-click-solution-for-launching-a-stake-pool-on-ubuntu" TargetMode="External"/><Relationship Id="rId31" Type="http://schemas.openxmlformats.org/officeDocument/2006/relationships/hyperlink" Target="https://projectcatalyst.io/funds/12/f12-cardano-open-developers/open-source-for-wallet-on-telegram-integrated-sanchonet-gov-tool" TargetMode="External"/><Relationship Id="rId30" Type="http://schemas.openxmlformats.org/officeDocument/2006/relationships/hyperlink" Target="https://projectcatalyst.io/funds/12/f12-cardano-use-cases-mvp/splash-simplifying-catalyst-proposal-discovery-for-token-holders-and-stake-pool-delegators" TargetMode="External"/><Relationship Id="rId33" Type="http://schemas.openxmlformats.org/officeDocument/2006/relationships/hyperlink" Target="https://projectcatalyst.io/funds/12/f12-cardano-use-cases-mvp/the-bridge-from-japan-to-latam-by-token-allies-dao" TargetMode="External"/><Relationship Id="rId32" Type="http://schemas.openxmlformats.org/officeDocument/2006/relationships/hyperlink" Target="https://projectcatalyst.io/funds/12/f12-cardano-open-developers/cardano-smart-contract-auditing-tool-that-saves-millions-of-dollars-from-being-stolen" TargetMode="External"/><Relationship Id="rId35" Type="http://schemas.openxmlformats.org/officeDocument/2006/relationships/hyperlink" Target="https://projectcatalyst.io/funds/12/f12-cardano-open-developers/incorporating-plonk-into-ak-381-zero-knowledge-library" TargetMode="External"/><Relationship Id="rId34" Type="http://schemas.openxmlformats.org/officeDocument/2006/relationships/hyperlink" Target="https://projectcatalyst.io/funds/12/f12-cardano-use-cases-mvp/ada-solar-collaborative-solar-energy-investment-platform-on-cardano" TargetMode="External"/><Relationship Id="rId37" Type="http://schemas.openxmlformats.org/officeDocument/2006/relationships/hyperlink" Target="https://projectcatalyst.io/funds/12/f12-cardano-open-developers/build-a-customised-llm-for-aiken-smart-contract-code-analysis-and-release-on-hugging-face" TargetMode="External"/><Relationship Id="rId36" Type="http://schemas.openxmlformats.org/officeDocument/2006/relationships/hyperlink" Target="https://projectcatalyst.io/funds/12/f12-cardano-open-developers/scalus-plutus-v3-support" TargetMode="External"/><Relationship Id="rId39" Type="http://schemas.openxmlformats.org/officeDocument/2006/relationships/hyperlink" Target="https://projectcatalyst.io/funds/12/f12-cardano-open-developers/yepple-beginner-friendly-nft-metadata-and-image-creation" TargetMode="External"/><Relationship Id="rId38" Type="http://schemas.openxmlformats.org/officeDocument/2006/relationships/hyperlink" Target="https://projectcatalyst.io/funds/12/f12-cardano-use-cases-mvp/adapting-on-chain-reputation-to-catalyst-voices" TargetMode="External"/><Relationship Id="rId20" Type="http://schemas.openxmlformats.org/officeDocument/2006/relationships/hyperlink" Target="https://projectcatalyst.io/funds/12/f12-cardano-use-cases-mvp/adalink-multichain-tip-links" TargetMode="External"/><Relationship Id="rId22" Type="http://schemas.openxmlformats.org/officeDocument/2006/relationships/hyperlink" Target="https://projectcatalyst.io/funds/12/f12-cardano-open-developers/ouroboros-stress-test-and-early-warning-system" TargetMode="External"/><Relationship Id="rId21" Type="http://schemas.openxmlformats.org/officeDocument/2006/relationships/hyperlink" Target="https://projectcatalyst.io/funds/12/f12-cardano-open-developers/marlowe-starter-kit-ready-to-use-components-next-and-ts-sdk" TargetMode="External"/><Relationship Id="rId24" Type="http://schemas.openxmlformats.org/officeDocument/2006/relationships/hyperlink" Target="https://projectcatalyst.io/funds/12/f12-cardano-open-developers/account-abstraction-replacing-seed-phrases-with-user-friendly-mechanism-for-non-custodial-wallets-on-cardano" TargetMode="External"/><Relationship Id="rId23" Type="http://schemas.openxmlformats.org/officeDocument/2006/relationships/hyperlink" Target="https://projectcatalyst.io/funds/12/f12-cardano-use-cases-mvp/skills-and-contribution-infrastructure-on-cardano" TargetMode="External"/><Relationship Id="rId26" Type="http://schemas.openxmlformats.org/officeDocument/2006/relationships/hyperlink" Target="https://projectcatalyst.io/funds/12/f12-cardano-open-developers/cardano-cross-chain-interoperability-protocol-integration" TargetMode="External"/><Relationship Id="rId25" Type="http://schemas.openxmlformats.org/officeDocument/2006/relationships/hyperlink" Target="https://projectcatalyst.io/funds/12/f12-cardano-open-developers/blaze-plutus-data-serialisation" TargetMode="External"/><Relationship Id="rId28" Type="http://schemas.openxmlformats.org/officeDocument/2006/relationships/hyperlink" Target="https://projectcatalyst.io/funds/12/f12-cardano-use-cases-mvp/rare-events-mobile-app-cardano-nft-ticketing-and-conference-goer-platform-powered-by-rare-network-rare-evo" TargetMode="External"/><Relationship Id="rId27" Type="http://schemas.openxmlformats.org/officeDocument/2006/relationships/hyperlink" Target="https://projectcatalyst.io/funds/12/f12-cardano-open-developers/vista-ibc-codebase-supporting-cardano-cosmos-interoperability" TargetMode="External"/><Relationship Id="rId29" Type="http://schemas.openxmlformats.org/officeDocument/2006/relationships/hyperlink" Target="https://projectcatalyst.io/funds/12/f12-cardano-open-developers/link-nft-with-any-purchase" TargetMode="External"/><Relationship Id="rId11" Type="http://schemas.openxmlformats.org/officeDocument/2006/relationships/hyperlink" Target="https://projectcatalyst.io/funds/12/f12-cardano-open-developers/open-source-one-click-wallet-library-no-extensions-needed" TargetMode="External"/><Relationship Id="rId10" Type="http://schemas.openxmlformats.org/officeDocument/2006/relationships/hyperlink" Target="https://projectcatalyst.io/funds/12/f12-cardano-open-developers/cardano-explorer-upgrade-advanced-analytics-and-visualization" TargetMode="External"/><Relationship Id="rId13" Type="http://schemas.openxmlformats.org/officeDocument/2006/relationships/hyperlink" Target="https://projectcatalyst.io/funds/12/f12-cardano-open-developers/personal-cardano-empowering-local-blockchain-development" TargetMode="External"/><Relationship Id="rId12" Type="http://schemas.openxmlformats.org/officeDocument/2006/relationships/hyperlink" Target="https://projectcatalyst.io/funds/12/f12-cardano-open-developers/devx-wallet-the-cardano-developer-wallet" TargetMode="External"/><Relationship Id="rId15" Type="http://schemas.openxmlformats.org/officeDocument/2006/relationships/hyperlink" Target="https://projectcatalyst.io/funds/12/f12-cardano-use-cases-mvp/anvil-x-nuvola-collateralization-hub" TargetMode="External"/><Relationship Id="rId14" Type="http://schemas.openxmlformats.org/officeDocument/2006/relationships/hyperlink" Target="https://projectcatalyst.io/funds/12/f12-cardano-use-cases-mvp/deltadefi-pioneering-high-frequency-trading-on-cardano" TargetMode="External"/><Relationship Id="rId17" Type="http://schemas.openxmlformats.org/officeDocument/2006/relationships/hyperlink" Target="https://projectcatalyst.io/funds/12/f12-cardano-open-developers/djed-shu-stablecoin-implementation" TargetMode="External"/><Relationship Id="rId16" Type="http://schemas.openxmlformats.org/officeDocument/2006/relationships/hyperlink" Target="https://projectcatalyst.io/funds/12/f12-cardano-use-cases-mvp/adalink-frenchie-dex-a-true-orderbook-decentralized-exchange" TargetMode="External"/><Relationship Id="rId19" Type="http://schemas.openxmlformats.org/officeDocument/2006/relationships/hyperlink" Target="https://projectcatalyst.io/funds/12/f12-cardano-use-cases-mvp/xsy-trinity-extreme-capital-efficiency-defi" TargetMode="External"/><Relationship Id="rId18" Type="http://schemas.openxmlformats.org/officeDocument/2006/relationships/hyperlink" Target="https://projectcatalyst.io/funds/12/f12-cardano-open-developers/cardano-ui-component-library-by-lido-nation" TargetMode="External"/><Relationship Id="rId84" Type="http://schemas.openxmlformats.org/officeDocument/2006/relationships/hyperlink" Target="https://projectcatalyst.io/funds/12/f12-cardano-use-cases-mvp/fida-reinsurance-investment-marketplace" TargetMode="External"/><Relationship Id="rId83" Type="http://schemas.openxmlformats.org/officeDocument/2006/relationships/hyperlink" Target="https://projectcatalyst.io/funds/12/f12-cardano-use-cases-mvp/rypreach-your-people-governance-stakepool-and-on-chain-activity-right-to-your-inbox" TargetMode="External"/><Relationship Id="rId86" Type="http://schemas.openxmlformats.org/officeDocument/2006/relationships/hyperlink" Target="https://projectcatalyst.io/funds/12/f12-cardano-open-developers/grabbit-or-onchain-charity-registry" TargetMode="External"/><Relationship Id="rId85" Type="http://schemas.openxmlformats.org/officeDocument/2006/relationships/hyperlink" Target="https://projectcatalyst.io/funds/12/f12-cardano-open-developers/empowering-taiwan-cardano-educational-platform" TargetMode="External"/><Relationship Id="rId88" Type="http://schemas.openxmlformats.org/officeDocument/2006/relationships/hyperlink" Target="https://projectcatalyst.io/funds/12/f12-cardano-use-cases-mvp/web3-carbon-dashboard-with-positiveblockchain-and-ecota" TargetMode="External"/><Relationship Id="rId87" Type="http://schemas.openxmlformats.org/officeDocument/2006/relationships/hyperlink" Target="https://projectcatalyst.io/funds/12/f12-cardano-open-developers/cardano-contract-explorer" TargetMode="External"/><Relationship Id="rId89" Type="http://schemas.openxmlformats.org/officeDocument/2006/relationships/hyperlink" Target="https://projectcatalyst.io/funds/12/f12-cardano-open-ecosystem/production-grade-code-education-aiken-plutarch-and-plutustx" TargetMode="External"/><Relationship Id="rId80" Type="http://schemas.openxmlformats.org/officeDocument/2006/relationships/hyperlink" Target="https://projectcatalyst.io/funds/12/f12-cardano-use-cases-mvp/metera-protocol-smart-contract-audit" TargetMode="External"/><Relationship Id="rId82" Type="http://schemas.openxmlformats.org/officeDocument/2006/relationships/hyperlink" Target="https://projectcatalyst.io/funds/12/f12-cardano-open-developers/cloudflare-workers-cardano-sdk" TargetMode="External"/><Relationship Id="rId81" Type="http://schemas.openxmlformats.org/officeDocument/2006/relationships/hyperlink" Target="https://projectcatalyst.io/funds/12/f12-cardano-use-cases-mvp/on-chain-subscriptions-and-pay-as-you-go-protocol-with-utxo-locking-mechanism" TargetMode="External"/><Relationship Id="rId73" Type="http://schemas.openxmlformats.org/officeDocument/2006/relationships/hyperlink" Target="https://projectcatalyst.io/funds/12/f12-cardano-use-cases-mvp/cardano-on-bigquery-open-fast-and-easy-querying-of-on-chain-data" TargetMode="External"/><Relationship Id="rId72" Type="http://schemas.openxmlformats.org/officeDocument/2006/relationships/hyperlink" Target="https://projectcatalyst.io/funds/12/f12-cardano-open-developers/bind-friendly-c-library-for-ledger-hardware-wallet-cardano-app" TargetMode="External"/><Relationship Id="rId75" Type="http://schemas.openxmlformats.org/officeDocument/2006/relationships/hyperlink" Target="https://projectcatalyst.io/funds/12/f12-cardano-use-cases-mvp/impact-web3s-proof-of-impact-platform-scaling-positive-impact-bridging-cardano4good-projects-to-the-wider-sustainability-world" TargetMode="External"/><Relationship Id="rId74" Type="http://schemas.openxmlformats.org/officeDocument/2006/relationships/hyperlink" Target="https://projectcatalyst.io/funds/12/f12-cardano-open-developers/cardano-ecommerce-application" TargetMode="External"/><Relationship Id="rId77" Type="http://schemas.openxmlformats.org/officeDocument/2006/relationships/hyperlink" Target="https://projectcatalyst.io/funds/12/f12-cardano-open-developers/cardano-multipurpose-hub-dependency-for-mobile-web-desktop-and-embedded-devices" TargetMode="External"/><Relationship Id="rId76" Type="http://schemas.openxmlformats.org/officeDocument/2006/relationships/hyperlink" Target="https://projectcatalyst.io/funds/12/f12-cardano-open-developers/modular-depin-sdk-unlocking-new-revenue-streams-for-spos" TargetMode="External"/><Relationship Id="rId79" Type="http://schemas.openxmlformats.org/officeDocument/2006/relationships/hyperlink" Target="https://projectcatalyst.io/funds/12/f12-cardano-use-cases-mvp/open-source-decentralized-on-chain-ecosystem-mapping-tool" TargetMode="External"/><Relationship Id="rId78" Type="http://schemas.openxmlformats.org/officeDocument/2006/relationships/hyperlink" Target="https://projectcatalyst.io/funds/12/f12-cardano-open-developers/dappsoncardano-analytics-and-dapp-store-for-all-cardano-dapps" TargetMode="External"/><Relationship Id="rId71" Type="http://schemas.openxmlformats.org/officeDocument/2006/relationships/hyperlink" Target="https://projectcatalyst.io/funds/12/f12-cardano-open-developers/genun-or-non-predatory-betting-protocol-in-ascent-rivals" TargetMode="External"/><Relationship Id="rId70" Type="http://schemas.openxmlformats.org/officeDocument/2006/relationships/hyperlink" Target="https://projectcatalyst.io/funds/12/f12-cardano-open-developers/shopify-cardano-nfts-token-gating-web3-for-e-commerces-stores" TargetMode="External"/><Relationship Id="rId62" Type="http://schemas.openxmlformats.org/officeDocument/2006/relationships/hyperlink" Target="https://projectcatalyst.io/funds/12/f12-cardano-open-developers/marlowe-vscode-extension-suite" TargetMode="External"/><Relationship Id="rId61" Type="http://schemas.openxmlformats.org/officeDocument/2006/relationships/hyperlink" Target="https://projectcatalyst.io/funds/12/f12-cardano-open-developers/yepple-beginner-friendly-nft-and-token-airdrops-tools" TargetMode="External"/><Relationship Id="rId64" Type="http://schemas.openxmlformats.org/officeDocument/2006/relationships/hyperlink" Target="https://projectcatalyst.io/funds/12/f12-cardano-open-developers/cardano-developer-toolkit" TargetMode="External"/><Relationship Id="rId63" Type="http://schemas.openxmlformats.org/officeDocument/2006/relationships/hyperlink" Target="https://projectcatalyst.io/funds/12/f12-cardano-open-developers/cardano-devtrack-a-cardano-development-and-tooling-platform" TargetMode="External"/><Relationship Id="rId66" Type="http://schemas.openxmlformats.org/officeDocument/2006/relationships/hyperlink" Target="https://projectcatalyst.io/funds/12/f12-cardano-open-developers/nft-guild-customizable-airdrops-and-escrow-tools-for-creators" TargetMode="External"/><Relationship Id="rId65" Type="http://schemas.openxmlformats.org/officeDocument/2006/relationships/hyperlink" Target="https://projectcatalyst.io/funds/12/f12-cardano-use-cases-mvp/catalyst-and-cardano-dreps-evaluation-and-reputation-protocol-by-trustlevel" TargetMode="External"/><Relationship Id="rId68" Type="http://schemas.openxmlformats.org/officeDocument/2006/relationships/hyperlink" Target="https://projectcatalyst.io/funds/12/f12-cardano-use-cases-mvp/pledgio-an-innovative-community-crowdfunding-solution" TargetMode="External"/><Relationship Id="rId67" Type="http://schemas.openxmlformats.org/officeDocument/2006/relationships/hyperlink" Target="https://projectcatalyst.io/funds/12/f12-cardano-open-developers/cardano-game-development-sdk-for-godot" TargetMode="External"/><Relationship Id="rId60" Type="http://schemas.openxmlformats.org/officeDocument/2006/relationships/hyperlink" Target="https://projectcatalyst.io/funds/12/f12-cardano-open-developers/low-code-cardano-smart-contract-generator" TargetMode="External"/><Relationship Id="rId69" Type="http://schemas.openxmlformats.org/officeDocument/2006/relationships/hyperlink" Target="https://projectcatalyst.io/funds/12/f12-cardano-use-cases-mvp/plutarch-dex-defi-mvp-smart-contract-functions-audit-and-bug-bounty" TargetMode="External"/><Relationship Id="rId51" Type="http://schemas.openxmlformats.org/officeDocument/2006/relationships/hyperlink" Target="https://projectcatalyst.io/funds/12/f12-cardano-use-cases-mvp/drepwatch-a-sustainable-platform-for-informed-voters" TargetMode="External"/><Relationship Id="rId50" Type="http://schemas.openxmlformats.org/officeDocument/2006/relationships/hyperlink" Target="https://projectcatalyst.io/funds/12/f12-cardano-use-cases-mvp/cardano-privacy-layer-zero-knowledge-proof-based-membership-verification-and-anonymous-voting-and-signaling-phase-2" TargetMode="External"/><Relationship Id="rId53" Type="http://schemas.openxmlformats.org/officeDocument/2006/relationships/hyperlink" Target="https://projectcatalyst.io/funds/12/f12-cardano-open-developers/paideia-building-blocks-for-complex-treasury-management" TargetMode="External"/><Relationship Id="rId52" Type="http://schemas.openxmlformats.org/officeDocument/2006/relationships/hyperlink" Target="https://projectcatalyst.io/funds/12/f12-cardano-open-developers/open-source-refi-protocol-and-usdm-with-plastic-credit" TargetMode="External"/><Relationship Id="rId55" Type="http://schemas.openxmlformats.org/officeDocument/2006/relationships/hyperlink" Target="https://projectcatalyst.io/funds/12/f12-cardano-use-cases-mvp/healthpilot-navigating-a-new-era-in-healthcare-with-ai-and-blockchain-innovation" TargetMode="External"/><Relationship Id="rId54" Type="http://schemas.openxmlformats.org/officeDocument/2006/relationships/hyperlink" Target="https://projectcatalyst.io/funds/12/f12-cardano-open-developers/cardanocrops-cultivating-cardano-smart-contract-development-skills" TargetMode="External"/><Relationship Id="rId57" Type="http://schemas.openxmlformats.org/officeDocument/2006/relationships/hyperlink" Target="https://projectcatalyst.io/funds/12/f12-cardano-use-cases-mvp/karbon-ledger-blockchain-based-carbon-neutrality-protocol" TargetMode="External"/><Relationship Id="rId56" Type="http://schemas.openxmlformats.org/officeDocument/2006/relationships/hyperlink" Target="https://projectcatalyst.io/funds/12/f12-cardano-open-developers/pondora-typescript-sdk-simplifying-interaction-with-next-gen-defi-protocols" TargetMode="External"/><Relationship Id="rId59" Type="http://schemas.openxmlformats.org/officeDocument/2006/relationships/hyperlink" Target="https://projectcatalyst.io/funds/12/f12-cardano-use-cases-mvp/ikigai-or-free-walletless-cip-68-minting-platform-and-tooling" TargetMode="External"/><Relationship Id="rId58" Type="http://schemas.openxmlformats.org/officeDocument/2006/relationships/hyperlink" Target="https://projectcatalyst.io/funds/12/f12-cardano-use-cases-mvp/telegram-alert-bot-token-price-wallet-tx-burnmint-of-tokens" TargetMode="External"/><Relationship Id="rId107" Type="http://schemas.openxmlformats.org/officeDocument/2006/relationships/hyperlink" Target="https://projectcatalyst.io/funds/12/f12-cardano-open-ecosystem/nerds-latam-cardano-hackathon-series" TargetMode="External"/><Relationship Id="rId106" Type="http://schemas.openxmlformats.org/officeDocument/2006/relationships/hyperlink" Target="https://projectcatalyst.io/funds/12/f12-cardano-open-ecosystem/onboarding-women-entrepreneurs-in-the-ivory-coast-with-seedstars-and-project-catalyst" TargetMode="External"/><Relationship Id="rId105" Type="http://schemas.openxmlformats.org/officeDocument/2006/relationships/hyperlink" Target="https://projectcatalyst.io/funds/12/f12-cardano-use-cases-mvp/unbox-launching-cardanos-first-native-programmable-token" TargetMode="External"/><Relationship Id="rId104" Type="http://schemas.openxmlformats.org/officeDocument/2006/relationships/hyperlink" Target="https://projectcatalyst.io/funds/12/f12-cardano-use-cases-mvp/torii-shopify-plugin-free-expanding-reach-to-cardano-collections" TargetMode="External"/><Relationship Id="rId109" Type="http://schemas.openxmlformats.org/officeDocument/2006/relationships/hyperlink" Target="https://projectcatalyst.io/funds/12/f12-cardano-open-ecosystem/cardano-innovation-network-australrgentina-2024-desci-and-governmental-transformation-workshops" TargetMode="External"/><Relationship Id="rId108" Type="http://schemas.openxmlformats.org/officeDocument/2006/relationships/hyperlink" Target="https://projectcatalyst.io/funds/12/f12-cardano-use-cases-mvp/xsigner-cardano-multisig-wallet" TargetMode="External"/><Relationship Id="rId103" Type="http://schemas.openxmlformats.org/officeDocument/2006/relationships/hyperlink" Target="https://projectcatalyst.io/funds/12/f12-cardano-open-ecosystem/cardano-europe-tour-events-across-europe" TargetMode="External"/><Relationship Id="rId102" Type="http://schemas.openxmlformats.org/officeDocument/2006/relationships/hyperlink" Target="https://projectcatalyst.io/funds/12/f12-cardano-open-ecosystem/east-asia-cardano-cardano-hackathon-devcon" TargetMode="External"/><Relationship Id="rId101" Type="http://schemas.openxmlformats.org/officeDocument/2006/relationships/hyperlink" Target="https://projectcatalyst.io/funds/12/f12-cardano-open-ecosystem/cardano-documentary-we-are-changing-the-world" TargetMode="External"/><Relationship Id="rId100" Type="http://schemas.openxmlformats.org/officeDocument/2006/relationships/hyperlink" Target="https://projectcatalyst.io/funds/12/f12-cardano-open-ecosystem/aiken-alive-a-living-guide-to-aiken-smart-contract-development" TargetMode="External"/><Relationship Id="rId95" Type="http://schemas.openxmlformats.org/officeDocument/2006/relationships/hyperlink" Target="https://projectcatalyst.io/funds/12/f12-cardano-use-cases-mvp/ai-powered-tokenization-of-regenerative-assets-on-cardano" TargetMode="External"/><Relationship Id="rId94" Type="http://schemas.openxmlformats.org/officeDocument/2006/relationships/hyperlink" Target="https://projectcatalyst.io/funds/12/f12-cardano-use-cases-mvp/mayz-cardano-index-funds-escrow-smart-contracts" TargetMode="External"/><Relationship Id="rId97" Type="http://schemas.openxmlformats.org/officeDocument/2006/relationships/hyperlink" Target="https://projectcatalyst.io/funds/12/f12-cardano-open-developers/lemma-sdk-on-chain-marketing-strategy-toolkit-for-founders-and-developers" TargetMode="External"/><Relationship Id="rId96" Type="http://schemas.openxmlformats.org/officeDocument/2006/relationships/hyperlink" Target="https://projectcatalyst.io/funds/12/f12-cardano-open-developers/java-sdk-for-cardanobi-api" TargetMode="External"/><Relationship Id="rId99" Type="http://schemas.openxmlformats.org/officeDocument/2006/relationships/hyperlink" Target="https://projectcatalyst.io/funds/12/f12-cardano-open-developers/koios-rust-client-library" TargetMode="External"/><Relationship Id="rId98" Type="http://schemas.openxmlformats.org/officeDocument/2006/relationships/hyperlink" Target="https://projectcatalyst.io/funds/12/f12-cardano-use-cases-mvp/tokenized-solar-pv-ownership-on-cardano-rwas-renewable-energy-fractions-platform" TargetMode="External"/><Relationship Id="rId91" Type="http://schemas.openxmlformats.org/officeDocument/2006/relationships/hyperlink" Target="https://projectcatalyst.io/funds/12/f12-cardano-open-ecosystem/ai-rag-analysis-of-cip-1694" TargetMode="External"/><Relationship Id="rId90" Type="http://schemas.openxmlformats.org/officeDocument/2006/relationships/hyperlink" Target="https://projectcatalyst.io/funds/12/f12-cardano-open-ecosystem/cardano-governance-working-groups-in-universities" TargetMode="External"/><Relationship Id="rId93" Type="http://schemas.openxmlformats.org/officeDocument/2006/relationships/hyperlink" Target="https://projectcatalyst.io/funds/12/f12-cardano-open-developers/hyperledger-identus-feature-development" TargetMode="External"/><Relationship Id="rId92" Type="http://schemas.openxmlformats.org/officeDocument/2006/relationships/hyperlink" Target="https://projectcatalyst.io/funds/12/f12-cardano-use-cases-mvp/ada-flow-intuitive-transaction-insights-and-visualization-tool" TargetMode="External"/><Relationship Id="rId116" Type="http://schemas.openxmlformats.org/officeDocument/2006/relationships/drawing" Target="../drawings/drawing7.xml"/><Relationship Id="rId115" Type="http://schemas.openxmlformats.org/officeDocument/2006/relationships/hyperlink" Target="https://projectcatalyst.io/funds/12/f12-cardano-open-ecosystem/5pc-cardano-education-video-on-tiktok-for-the-vietnamese-community-phase-2" TargetMode="External"/><Relationship Id="rId110" Type="http://schemas.openxmlformats.org/officeDocument/2006/relationships/hyperlink" Target="https://projectcatalyst.io/funds/12/f12-cardano-open-ecosystem/the-unchaned-web-antwerp-yearly-mini-events" TargetMode="External"/><Relationship Id="rId114" Type="http://schemas.openxmlformats.org/officeDocument/2006/relationships/hyperlink" Target="https://projectcatalyst.io/funds/12/f12-cardano-open-ecosystem/building-the-future-partnering-to-create-chiles-leading-blockchain-lab" TargetMode="External"/><Relationship Id="rId113" Type="http://schemas.openxmlformats.org/officeDocument/2006/relationships/hyperlink" Target="https://projectcatalyst.io/funds/12/f12-cardano-use-cases-mvp/cardano-forest-blocktreeasia-foster-trust-in-reforestation-impact-report-apply-iots-in-collecting-forest-data" TargetMode="External"/><Relationship Id="rId112" Type="http://schemas.openxmlformats.org/officeDocument/2006/relationships/hyperlink" Target="https://projectcatalyst.io/funds/12/f12-cardano-use-cases-mvp/real-world-job-contract-signing-on-cardano-utilizing-ssi" TargetMode="External"/><Relationship Id="rId111" Type="http://schemas.openxmlformats.org/officeDocument/2006/relationships/hyperlink" Target="https://projectcatalyst.io/funds/12/f12-cardano-use-cases-mvp/coffee-carbon-credits-sold-at-nmkr-triggers-dollar9-trillion-in-climate-change-finance-for-cardan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rojectcatalyst.io/funds/12/f12-cardano-use-cases-product/charli3-scaling-oracle-node-operator-pools-with-selector-mechanism" TargetMode="External"/><Relationship Id="rId2" Type="http://schemas.openxmlformats.org/officeDocument/2006/relationships/hyperlink" Target="https://projectcatalyst.io/funds/12/cardano-use-cases-product/charli3-real-fi-data-file-and-record-management-system-on-blockchain"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7" t="s">
        <v>8</v>
      </c>
    </row>
    <row r="2">
      <c r="A2" s="8" t="s">
        <v>9</v>
      </c>
      <c r="B2" s="9">
        <v>747.0</v>
      </c>
      <c r="C2" s="10">
        <v>3.94458517E8</v>
      </c>
      <c r="D2" s="10">
        <v>5.1006393E7</v>
      </c>
      <c r="E2" s="11" t="str">
        <f>IF(C2&gt;percent,"YES","NO")</f>
        <v>YES</v>
      </c>
      <c r="F2" s="12">
        <v>200000.0</v>
      </c>
      <c r="G2" s="13" t="str">
        <f>If(dev&gt;=F2,IF(E2="Yes","FUNDED","NOT FUNDED"),"NOT FUNDED")</f>
        <v>FUNDED</v>
      </c>
      <c r="H2" s="14">
        <f>If(dev&gt;=F2,dev-F2,dev)</f>
        <v>10300000</v>
      </c>
      <c r="I2" s="15" t="str">
        <f t="shared" ref="I2:I190" si="1">If(E2="YES",IF(G2="FUNDED","","Over Budget"),"Approval Threshold")</f>
        <v/>
      </c>
    </row>
    <row r="3">
      <c r="A3" s="8" t="s">
        <v>10</v>
      </c>
      <c r="B3" s="9">
        <v>824.0</v>
      </c>
      <c r="C3" s="10">
        <v>3.42294672E8</v>
      </c>
      <c r="D3" s="10">
        <v>3.0277437E7</v>
      </c>
      <c r="E3" s="11" t="str">
        <f>IF(C3&gt;percent,"YES","NO")</f>
        <v>YES</v>
      </c>
      <c r="F3" s="12">
        <v>127000.0</v>
      </c>
      <c r="G3" s="13" t="str">
        <f t="shared" ref="G3:G190" si="2">If(H2&gt;=F3,IF(E3="Yes","FUNDED","NOT FUNDED"),"NOT FUNDED")</f>
        <v>FUNDED</v>
      </c>
      <c r="H3" s="14">
        <f t="shared" ref="H3:H190" si="3">If(G3="FUNDED",IF(H2&gt;=F3,(H2-F3),H2),H2)</f>
        <v>10173000</v>
      </c>
      <c r="I3" s="15" t="str">
        <f t="shared" si="1"/>
        <v/>
      </c>
    </row>
    <row r="4">
      <c r="A4" s="8" t="s">
        <v>11</v>
      </c>
      <c r="B4" s="9">
        <v>716.0</v>
      </c>
      <c r="C4" s="10">
        <v>3.36151168E8</v>
      </c>
      <c r="D4" s="10">
        <v>3.1055681E7</v>
      </c>
      <c r="E4" s="11" t="str">
        <f>IF(C4&gt;percent,"YES","NO")</f>
        <v>YES</v>
      </c>
      <c r="F4" s="12">
        <v>200000.0</v>
      </c>
      <c r="G4" s="13" t="str">
        <f t="shared" si="2"/>
        <v>FUNDED</v>
      </c>
      <c r="H4" s="14">
        <f t="shared" si="3"/>
        <v>9973000</v>
      </c>
      <c r="I4" s="15" t="str">
        <f t="shared" si="1"/>
        <v/>
      </c>
    </row>
    <row r="5">
      <c r="A5" s="8" t="s">
        <v>12</v>
      </c>
      <c r="B5" s="9">
        <v>358.0</v>
      </c>
      <c r="C5" s="10">
        <v>2.46320687E8</v>
      </c>
      <c r="D5" s="10">
        <v>4.373732E7</v>
      </c>
      <c r="E5" s="11" t="str">
        <f>IF(C5&gt;percent,"YES","NO")</f>
        <v>YES</v>
      </c>
      <c r="F5" s="12">
        <v>200000.0</v>
      </c>
      <c r="G5" s="13" t="str">
        <f t="shared" si="2"/>
        <v>FUNDED</v>
      </c>
      <c r="H5" s="14">
        <f t="shared" si="3"/>
        <v>9773000</v>
      </c>
      <c r="I5" s="15" t="str">
        <f t="shared" si="1"/>
        <v/>
      </c>
    </row>
    <row r="6">
      <c r="A6" s="8" t="s">
        <v>13</v>
      </c>
      <c r="B6" s="9">
        <v>372.0</v>
      </c>
      <c r="C6" s="10">
        <v>2.28465012E8</v>
      </c>
      <c r="D6" s="10">
        <v>3.45267E7</v>
      </c>
      <c r="E6" s="11" t="str">
        <f>IF(C6&gt;percent,"YES","NO")</f>
        <v>YES</v>
      </c>
      <c r="F6" s="12">
        <v>200000.0</v>
      </c>
      <c r="G6" s="13" t="str">
        <f t="shared" si="2"/>
        <v>FUNDED</v>
      </c>
      <c r="H6" s="14">
        <f t="shared" si="3"/>
        <v>9573000</v>
      </c>
      <c r="I6" s="15" t="str">
        <f t="shared" si="1"/>
        <v/>
      </c>
    </row>
    <row r="7">
      <c r="A7" s="8" t="s">
        <v>14</v>
      </c>
      <c r="B7" s="9">
        <v>699.0</v>
      </c>
      <c r="C7" s="10">
        <v>2.2339061E8</v>
      </c>
      <c r="D7" s="10">
        <v>3.0418896E7</v>
      </c>
      <c r="E7" s="11" t="str">
        <f>IF(C7&gt;percent,"YES","NO")</f>
        <v>YES</v>
      </c>
      <c r="F7" s="12">
        <v>200000.0</v>
      </c>
      <c r="G7" s="13" t="str">
        <f t="shared" si="2"/>
        <v>FUNDED</v>
      </c>
      <c r="H7" s="14">
        <f t="shared" si="3"/>
        <v>9373000</v>
      </c>
      <c r="I7" s="15" t="str">
        <f t="shared" si="1"/>
        <v/>
      </c>
    </row>
    <row r="8">
      <c r="A8" s="8" t="s">
        <v>15</v>
      </c>
      <c r="B8" s="9">
        <v>433.0</v>
      </c>
      <c r="C8" s="10">
        <v>2.0640213E8</v>
      </c>
      <c r="D8" s="10">
        <v>3.4698829E7</v>
      </c>
      <c r="E8" s="11" t="str">
        <f>IF(C8&gt;percent,"YES","NO")</f>
        <v>YES</v>
      </c>
      <c r="F8" s="12">
        <v>200000.0</v>
      </c>
      <c r="G8" s="13" t="str">
        <f t="shared" si="2"/>
        <v>FUNDED</v>
      </c>
      <c r="H8" s="14">
        <f t="shared" si="3"/>
        <v>9173000</v>
      </c>
      <c r="I8" s="15" t="str">
        <f t="shared" si="1"/>
        <v/>
      </c>
    </row>
    <row r="9">
      <c r="A9" s="8" t="s">
        <v>16</v>
      </c>
      <c r="B9" s="9">
        <v>430.0</v>
      </c>
      <c r="C9" s="10">
        <v>1.85270027E8</v>
      </c>
      <c r="D9" s="10">
        <v>3.8102561E7</v>
      </c>
      <c r="E9" s="11" t="str">
        <f>IF(C9&gt;percent,"YES","NO")</f>
        <v>YES</v>
      </c>
      <c r="F9" s="12">
        <v>200000.0</v>
      </c>
      <c r="G9" s="13" t="str">
        <f t="shared" si="2"/>
        <v>FUNDED</v>
      </c>
      <c r="H9" s="14">
        <f t="shared" si="3"/>
        <v>8973000</v>
      </c>
      <c r="I9" s="15" t="str">
        <f t="shared" si="1"/>
        <v/>
      </c>
    </row>
    <row r="10">
      <c r="A10" s="8" t="s">
        <v>17</v>
      </c>
      <c r="B10" s="9">
        <v>580.0</v>
      </c>
      <c r="C10" s="10">
        <v>1.78499807E8</v>
      </c>
      <c r="D10" s="10">
        <v>1.731601E7</v>
      </c>
      <c r="E10" s="11" t="str">
        <f>IF(C10&gt;percent,"YES","NO")</f>
        <v>YES</v>
      </c>
      <c r="F10" s="12">
        <v>177500.0</v>
      </c>
      <c r="G10" s="13" t="str">
        <f t="shared" si="2"/>
        <v>FUNDED</v>
      </c>
      <c r="H10" s="14">
        <f t="shared" si="3"/>
        <v>8795500</v>
      </c>
      <c r="I10" s="15" t="str">
        <f t="shared" si="1"/>
        <v/>
      </c>
    </row>
    <row r="11">
      <c r="A11" s="8" t="s">
        <v>18</v>
      </c>
      <c r="B11" s="9">
        <v>472.0</v>
      </c>
      <c r="C11" s="10">
        <v>1.70301314E8</v>
      </c>
      <c r="D11" s="10">
        <v>4.5859787E7</v>
      </c>
      <c r="E11" s="11" t="str">
        <f>IF(C11&gt;percent,"YES","NO")</f>
        <v>YES</v>
      </c>
      <c r="F11" s="12">
        <v>199932.0</v>
      </c>
      <c r="G11" s="13" t="str">
        <f t="shared" si="2"/>
        <v>FUNDED</v>
      </c>
      <c r="H11" s="14">
        <f t="shared" si="3"/>
        <v>8595568</v>
      </c>
      <c r="I11" s="15" t="str">
        <f t="shared" si="1"/>
        <v/>
      </c>
    </row>
    <row r="12">
      <c r="A12" s="8" t="s">
        <v>19</v>
      </c>
      <c r="B12" s="9">
        <v>439.0</v>
      </c>
      <c r="C12" s="10">
        <v>1.56103366E8</v>
      </c>
      <c r="D12" s="10">
        <v>6.2526491E7</v>
      </c>
      <c r="E12" s="11" t="str">
        <f>IF(C12&gt;percent,"YES","NO")</f>
        <v>YES</v>
      </c>
      <c r="F12" s="12">
        <v>200000.0</v>
      </c>
      <c r="G12" s="13" t="str">
        <f t="shared" si="2"/>
        <v>FUNDED</v>
      </c>
      <c r="H12" s="14">
        <f t="shared" si="3"/>
        <v>8395568</v>
      </c>
      <c r="I12" s="15" t="str">
        <f t="shared" si="1"/>
        <v/>
      </c>
    </row>
    <row r="13">
      <c r="A13" s="8" t="s">
        <v>20</v>
      </c>
      <c r="B13" s="9">
        <v>321.0</v>
      </c>
      <c r="C13" s="10">
        <v>1.52582666E8</v>
      </c>
      <c r="D13" s="10">
        <v>2.3383723E7</v>
      </c>
      <c r="E13" s="11" t="str">
        <f>IF(C13&gt;percent,"YES","NO")</f>
        <v>YES</v>
      </c>
      <c r="F13" s="12">
        <v>60000.0</v>
      </c>
      <c r="G13" s="13" t="str">
        <f t="shared" si="2"/>
        <v>FUNDED</v>
      </c>
      <c r="H13" s="14">
        <f t="shared" si="3"/>
        <v>8335568</v>
      </c>
      <c r="I13" s="15" t="str">
        <f t="shared" si="1"/>
        <v/>
      </c>
    </row>
    <row r="14">
      <c r="A14" s="8" t="s">
        <v>21</v>
      </c>
      <c r="B14" s="9">
        <v>348.0</v>
      </c>
      <c r="C14" s="10">
        <v>1.44576512E8</v>
      </c>
      <c r="D14" s="10">
        <v>2.4471763E7</v>
      </c>
      <c r="E14" s="11" t="str">
        <f>IF(C14&gt;percent,"YES","NO")</f>
        <v>YES</v>
      </c>
      <c r="F14" s="12">
        <v>100000.0</v>
      </c>
      <c r="G14" s="13" t="str">
        <f t="shared" si="2"/>
        <v>FUNDED</v>
      </c>
      <c r="H14" s="14">
        <f t="shared" si="3"/>
        <v>8235568</v>
      </c>
      <c r="I14" s="15" t="str">
        <f t="shared" si="1"/>
        <v/>
      </c>
    </row>
    <row r="15">
      <c r="A15" s="8" t="s">
        <v>22</v>
      </c>
      <c r="B15" s="9">
        <v>514.0</v>
      </c>
      <c r="C15" s="10">
        <v>1.40489593E8</v>
      </c>
      <c r="D15" s="10">
        <v>4.4371038E7</v>
      </c>
      <c r="E15" s="11" t="str">
        <f>IF(C15&gt;percent,"YES","NO")</f>
        <v>YES</v>
      </c>
      <c r="F15" s="12">
        <v>198750.0</v>
      </c>
      <c r="G15" s="13" t="str">
        <f t="shared" si="2"/>
        <v>FUNDED</v>
      </c>
      <c r="H15" s="14">
        <f t="shared" si="3"/>
        <v>8036818</v>
      </c>
      <c r="I15" s="15" t="str">
        <f t="shared" si="1"/>
        <v/>
      </c>
    </row>
    <row r="16">
      <c r="A16" s="8" t="s">
        <v>23</v>
      </c>
      <c r="B16" s="9">
        <v>345.0</v>
      </c>
      <c r="C16" s="10">
        <v>1.39444177E8</v>
      </c>
      <c r="D16" s="10">
        <v>3.3887087E7</v>
      </c>
      <c r="E16" s="11" t="str">
        <f>IF(C16&gt;percent,"YES","NO")</f>
        <v>YES</v>
      </c>
      <c r="F16" s="12">
        <v>200000.0</v>
      </c>
      <c r="G16" s="13" t="str">
        <f t="shared" si="2"/>
        <v>FUNDED</v>
      </c>
      <c r="H16" s="14">
        <f t="shared" si="3"/>
        <v>7836818</v>
      </c>
      <c r="I16" s="15" t="str">
        <f t="shared" si="1"/>
        <v/>
      </c>
    </row>
    <row r="17">
      <c r="A17" s="8" t="s">
        <v>24</v>
      </c>
      <c r="B17" s="9">
        <v>485.0</v>
      </c>
      <c r="C17" s="10">
        <v>1.33533861E8</v>
      </c>
      <c r="D17" s="10">
        <v>4.8477606E7</v>
      </c>
      <c r="E17" s="11" t="str">
        <f>IF(C17&gt;percent,"YES","NO")</f>
        <v>YES</v>
      </c>
      <c r="F17" s="12">
        <v>148125.0</v>
      </c>
      <c r="G17" s="13" t="str">
        <f t="shared" si="2"/>
        <v>FUNDED</v>
      </c>
      <c r="H17" s="14">
        <f t="shared" si="3"/>
        <v>7688693</v>
      </c>
      <c r="I17" s="15" t="str">
        <f t="shared" si="1"/>
        <v/>
      </c>
    </row>
    <row r="18">
      <c r="A18" s="8" t="s">
        <v>25</v>
      </c>
      <c r="B18" s="9">
        <v>471.0</v>
      </c>
      <c r="C18" s="10">
        <v>1.31972751E8</v>
      </c>
      <c r="D18" s="10">
        <v>4.2429905E7</v>
      </c>
      <c r="E18" s="11" t="str">
        <f>IF(C18&gt;percent,"YES","NO")</f>
        <v>YES</v>
      </c>
      <c r="F18" s="12">
        <v>196250.0</v>
      </c>
      <c r="G18" s="13" t="str">
        <f t="shared" si="2"/>
        <v>FUNDED</v>
      </c>
      <c r="H18" s="14">
        <f t="shared" si="3"/>
        <v>7492443</v>
      </c>
      <c r="I18" s="15" t="str">
        <f t="shared" si="1"/>
        <v/>
      </c>
    </row>
    <row r="19">
      <c r="A19" s="8" t="s">
        <v>26</v>
      </c>
      <c r="B19" s="9">
        <v>483.0</v>
      </c>
      <c r="C19" s="10">
        <v>1.31252058E8</v>
      </c>
      <c r="D19" s="10">
        <v>4.1681092E7</v>
      </c>
      <c r="E19" s="11" t="str">
        <f>IF(C19&gt;percent,"YES","NO")</f>
        <v>YES</v>
      </c>
      <c r="F19" s="12">
        <v>165333.0</v>
      </c>
      <c r="G19" s="13" t="str">
        <f t="shared" si="2"/>
        <v>FUNDED</v>
      </c>
      <c r="H19" s="14">
        <f t="shared" si="3"/>
        <v>7327110</v>
      </c>
      <c r="I19" s="15" t="str">
        <f t="shared" si="1"/>
        <v/>
      </c>
    </row>
    <row r="20">
      <c r="A20" s="8" t="s">
        <v>27</v>
      </c>
      <c r="B20" s="9">
        <v>488.0</v>
      </c>
      <c r="C20" s="10">
        <v>1.29515884E8</v>
      </c>
      <c r="D20" s="10">
        <v>3.063687E7</v>
      </c>
      <c r="E20" s="11" t="str">
        <f>IF(C20&gt;percent,"YES","NO")</f>
        <v>YES</v>
      </c>
      <c r="F20" s="12">
        <v>200000.0</v>
      </c>
      <c r="G20" s="13" t="str">
        <f t="shared" si="2"/>
        <v>FUNDED</v>
      </c>
      <c r="H20" s="14">
        <f t="shared" si="3"/>
        <v>7127110</v>
      </c>
      <c r="I20" s="15" t="str">
        <f t="shared" si="1"/>
        <v/>
      </c>
    </row>
    <row r="21">
      <c r="A21" s="8" t="s">
        <v>28</v>
      </c>
      <c r="B21" s="9">
        <v>404.0</v>
      </c>
      <c r="C21" s="10">
        <v>1.28042023E8</v>
      </c>
      <c r="D21" s="10">
        <v>3.3460414E7</v>
      </c>
      <c r="E21" s="11" t="str">
        <f>IF(C21&gt;percent,"YES","NO")</f>
        <v>YES</v>
      </c>
      <c r="F21" s="12">
        <v>200000.0</v>
      </c>
      <c r="G21" s="13" t="str">
        <f t="shared" si="2"/>
        <v>FUNDED</v>
      </c>
      <c r="H21" s="14">
        <f t="shared" si="3"/>
        <v>6927110</v>
      </c>
      <c r="I21" s="15" t="str">
        <f t="shared" si="1"/>
        <v/>
      </c>
    </row>
    <row r="22">
      <c r="A22" s="8" t="s">
        <v>29</v>
      </c>
      <c r="B22" s="9">
        <v>356.0</v>
      </c>
      <c r="C22" s="10">
        <v>1.2736143E8</v>
      </c>
      <c r="D22" s="10">
        <v>2.9240079E7</v>
      </c>
      <c r="E22" s="11" t="str">
        <f>IF(C22&gt;percent,"YES","NO")</f>
        <v>YES</v>
      </c>
      <c r="F22" s="12">
        <v>200000.0</v>
      </c>
      <c r="G22" s="13" t="str">
        <f t="shared" si="2"/>
        <v>FUNDED</v>
      </c>
      <c r="H22" s="14">
        <f t="shared" si="3"/>
        <v>6727110</v>
      </c>
      <c r="I22" s="15" t="str">
        <f t="shared" si="1"/>
        <v/>
      </c>
    </row>
    <row r="23">
      <c r="A23" s="8" t="s">
        <v>30</v>
      </c>
      <c r="B23" s="9">
        <v>470.0</v>
      </c>
      <c r="C23" s="10">
        <v>1.26308037E8</v>
      </c>
      <c r="D23" s="10">
        <v>4.1315239E7</v>
      </c>
      <c r="E23" s="11" t="str">
        <f>IF(C23&gt;percent,"YES","NO")</f>
        <v>YES</v>
      </c>
      <c r="F23" s="12">
        <v>60000.0</v>
      </c>
      <c r="G23" s="13" t="str">
        <f t="shared" si="2"/>
        <v>FUNDED</v>
      </c>
      <c r="H23" s="14">
        <f t="shared" si="3"/>
        <v>6667110</v>
      </c>
      <c r="I23" s="15" t="str">
        <f t="shared" si="1"/>
        <v/>
      </c>
    </row>
    <row r="24">
      <c r="A24" s="8" t="s">
        <v>31</v>
      </c>
      <c r="B24" s="9">
        <v>388.0</v>
      </c>
      <c r="C24" s="10">
        <v>1.2540329E8</v>
      </c>
      <c r="D24" s="10">
        <v>3.0596277E7</v>
      </c>
      <c r="E24" s="11" t="str">
        <f>IF(C24&gt;percent,"YES","NO")</f>
        <v>YES</v>
      </c>
      <c r="F24" s="12">
        <v>200000.0</v>
      </c>
      <c r="G24" s="13" t="str">
        <f t="shared" si="2"/>
        <v>FUNDED</v>
      </c>
      <c r="H24" s="14">
        <f t="shared" si="3"/>
        <v>6467110</v>
      </c>
      <c r="I24" s="15" t="str">
        <f t="shared" si="1"/>
        <v/>
      </c>
    </row>
    <row r="25">
      <c r="A25" s="8" t="s">
        <v>32</v>
      </c>
      <c r="B25" s="9">
        <v>529.0</v>
      </c>
      <c r="C25" s="10">
        <v>1.24297851E8</v>
      </c>
      <c r="D25" s="10">
        <v>4.249216E7</v>
      </c>
      <c r="E25" s="11" t="str">
        <f>IF(C25&gt;percent,"YES","NO")</f>
        <v>YES</v>
      </c>
      <c r="F25" s="12">
        <v>197700.0</v>
      </c>
      <c r="G25" s="13" t="str">
        <f t="shared" si="2"/>
        <v>FUNDED</v>
      </c>
      <c r="H25" s="14">
        <f t="shared" si="3"/>
        <v>6269410</v>
      </c>
      <c r="I25" s="15" t="str">
        <f t="shared" si="1"/>
        <v/>
      </c>
    </row>
    <row r="26">
      <c r="A26" s="16" t="s">
        <v>33</v>
      </c>
      <c r="B26" s="9">
        <v>444.0</v>
      </c>
      <c r="C26" s="10">
        <v>1.24018342E8</v>
      </c>
      <c r="D26" s="10">
        <v>3.243267E7</v>
      </c>
      <c r="E26" s="11" t="str">
        <f>IF(C26&gt;percent,"YES","NO")</f>
        <v>YES</v>
      </c>
      <c r="F26" s="12">
        <v>198750.0</v>
      </c>
      <c r="G26" s="13" t="str">
        <f t="shared" si="2"/>
        <v>FUNDED</v>
      </c>
      <c r="H26" s="14">
        <f t="shared" si="3"/>
        <v>6070660</v>
      </c>
      <c r="I26" s="15" t="str">
        <f t="shared" si="1"/>
        <v/>
      </c>
    </row>
    <row r="27">
      <c r="A27" s="8" t="s">
        <v>34</v>
      </c>
      <c r="B27" s="9">
        <v>468.0</v>
      </c>
      <c r="C27" s="10">
        <v>1.23600486E8</v>
      </c>
      <c r="D27" s="10">
        <v>2.2379327E7</v>
      </c>
      <c r="E27" s="11" t="str">
        <f>IF(C27&gt;percent,"YES","NO")</f>
        <v>YES</v>
      </c>
      <c r="F27" s="12">
        <v>135000.0</v>
      </c>
      <c r="G27" s="13" t="str">
        <f t="shared" si="2"/>
        <v>FUNDED</v>
      </c>
      <c r="H27" s="14">
        <f t="shared" si="3"/>
        <v>5935660</v>
      </c>
      <c r="I27" s="15" t="str">
        <f t="shared" si="1"/>
        <v/>
      </c>
    </row>
    <row r="28">
      <c r="A28" s="8" t="s">
        <v>35</v>
      </c>
      <c r="B28" s="9">
        <v>360.0</v>
      </c>
      <c r="C28" s="10">
        <v>1.16727591E8</v>
      </c>
      <c r="D28" s="10">
        <v>3.7453998E7</v>
      </c>
      <c r="E28" s="11" t="str">
        <f>IF(C28&gt;percent,"YES","NO")</f>
        <v>YES</v>
      </c>
      <c r="F28" s="12">
        <v>200000.0</v>
      </c>
      <c r="G28" s="13" t="str">
        <f t="shared" si="2"/>
        <v>FUNDED</v>
      </c>
      <c r="H28" s="14">
        <f t="shared" si="3"/>
        <v>5735660</v>
      </c>
      <c r="I28" s="15" t="str">
        <f t="shared" si="1"/>
        <v/>
      </c>
    </row>
    <row r="29">
      <c r="A29" s="8" t="s">
        <v>36</v>
      </c>
      <c r="B29" s="9">
        <v>380.0</v>
      </c>
      <c r="C29" s="10">
        <v>1.16091156E8</v>
      </c>
      <c r="D29" s="10">
        <v>3.544712E7</v>
      </c>
      <c r="E29" s="11" t="str">
        <f>IF(C29&gt;percent,"YES","NO")</f>
        <v>YES</v>
      </c>
      <c r="F29" s="12">
        <v>200000.0</v>
      </c>
      <c r="G29" s="13" t="str">
        <f t="shared" si="2"/>
        <v>FUNDED</v>
      </c>
      <c r="H29" s="14">
        <f t="shared" si="3"/>
        <v>5535660</v>
      </c>
      <c r="I29" s="15" t="str">
        <f t="shared" si="1"/>
        <v/>
      </c>
    </row>
    <row r="30">
      <c r="A30" s="8" t="s">
        <v>37</v>
      </c>
      <c r="B30" s="9">
        <v>420.0</v>
      </c>
      <c r="C30" s="10">
        <v>1.15767738E8</v>
      </c>
      <c r="D30" s="10">
        <v>2.8955795E7</v>
      </c>
      <c r="E30" s="11" t="str">
        <f>IF(C30&gt;percent,"YES","NO")</f>
        <v>YES</v>
      </c>
      <c r="F30" s="12">
        <v>197700.0</v>
      </c>
      <c r="G30" s="13" t="str">
        <f t="shared" si="2"/>
        <v>FUNDED</v>
      </c>
      <c r="H30" s="14">
        <f t="shared" si="3"/>
        <v>5337960</v>
      </c>
      <c r="I30" s="15" t="str">
        <f t="shared" si="1"/>
        <v/>
      </c>
    </row>
    <row r="31">
      <c r="A31" s="8" t="s">
        <v>38</v>
      </c>
      <c r="B31" s="9">
        <v>417.0</v>
      </c>
      <c r="C31" s="10">
        <v>1.15307584E8</v>
      </c>
      <c r="D31" s="10">
        <v>3.911998E7</v>
      </c>
      <c r="E31" s="11" t="str">
        <f>IF(C31&gt;percent,"YES","NO")</f>
        <v>YES</v>
      </c>
      <c r="F31" s="12">
        <v>200000.0</v>
      </c>
      <c r="G31" s="13" t="str">
        <f t="shared" si="2"/>
        <v>FUNDED</v>
      </c>
      <c r="H31" s="14">
        <f t="shared" si="3"/>
        <v>5137960</v>
      </c>
      <c r="I31" s="15" t="str">
        <f t="shared" si="1"/>
        <v/>
      </c>
    </row>
    <row r="32">
      <c r="A32" s="8" t="s">
        <v>39</v>
      </c>
      <c r="B32" s="9">
        <v>363.0</v>
      </c>
      <c r="C32" s="10">
        <v>1.13244533E8</v>
      </c>
      <c r="D32" s="10">
        <v>3.7608033E7</v>
      </c>
      <c r="E32" s="11" t="str">
        <f>IF(C32&gt;percent,"YES","NO")</f>
        <v>YES</v>
      </c>
      <c r="F32" s="12">
        <v>199641.0</v>
      </c>
      <c r="G32" s="13" t="str">
        <f t="shared" si="2"/>
        <v>FUNDED</v>
      </c>
      <c r="H32" s="14">
        <f t="shared" si="3"/>
        <v>4938319</v>
      </c>
      <c r="I32" s="15" t="str">
        <f t="shared" si="1"/>
        <v/>
      </c>
    </row>
    <row r="33">
      <c r="A33" s="8" t="s">
        <v>40</v>
      </c>
      <c r="B33" s="9">
        <v>502.0</v>
      </c>
      <c r="C33" s="10">
        <v>1.12385971E8</v>
      </c>
      <c r="D33" s="10">
        <v>5.0473737E7</v>
      </c>
      <c r="E33" s="11" t="str">
        <f>IF(C33&gt;percent,"YES","NO")</f>
        <v>YES</v>
      </c>
      <c r="F33" s="12">
        <v>112000.0</v>
      </c>
      <c r="G33" s="13" t="str">
        <f t="shared" si="2"/>
        <v>FUNDED</v>
      </c>
      <c r="H33" s="14">
        <f t="shared" si="3"/>
        <v>4826319</v>
      </c>
      <c r="I33" s="15" t="str">
        <f t="shared" si="1"/>
        <v/>
      </c>
    </row>
    <row r="34">
      <c r="A34" s="8" t="s">
        <v>41</v>
      </c>
      <c r="B34" s="9">
        <v>353.0</v>
      </c>
      <c r="C34" s="10">
        <v>1.07318533E8</v>
      </c>
      <c r="D34" s="10">
        <v>3.3483822E7</v>
      </c>
      <c r="E34" s="11" t="str">
        <f>IF(C34&gt;percent,"YES","NO")</f>
        <v>YES</v>
      </c>
      <c r="F34" s="12">
        <v>141100.0</v>
      </c>
      <c r="G34" s="13" t="str">
        <f t="shared" si="2"/>
        <v>FUNDED</v>
      </c>
      <c r="H34" s="14">
        <f t="shared" si="3"/>
        <v>4685219</v>
      </c>
      <c r="I34" s="15" t="str">
        <f t="shared" si="1"/>
        <v/>
      </c>
    </row>
    <row r="35">
      <c r="A35" s="8" t="s">
        <v>42</v>
      </c>
      <c r="B35" s="9">
        <v>381.0</v>
      </c>
      <c r="C35" s="10">
        <v>1.05879524E8</v>
      </c>
      <c r="D35" s="10">
        <v>3.4867156E7</v>
      </c>
      <c r="E35" s="11" t="str">
        <f>IF(C35&gt;percent,"YES","NO")</f>
        <v>YES</v>
      </c>
      <c r="F35" s="12">
        <v>200000.0</v>
      </c>
      <c r="G35" s="13" t="str">
        <f t="shared" si="2"/>
        <v>FUNDED</v>
      </c>
      <c r="H35" s="14">
        <f t="shared" si="3"/>
        <v>4485219</v>
      </c>
      <c r="I35" s="15" t="str">
        <f t="shared" si="1"/>
        <v/>
      </c>
    </row>
    <row r="36">
      <c r="A36" s="8" t="s">
        <v>43</v>
      </c>
      <c r="B36" s="9">
        <v>497.0</v>
      </c>
      <c r="C36" s="10">
        <v>1.03221409E8</v>
      </c>
      <c r="D36" s="10">
        <v>1.04092102E8</v>
      </c>
      <c r="E36" s="11" t="str">
        <f>IF(C36&gt;percent,"YES","NO")</f>
        <v>YES</v>
      </c>
      <c r="F36" s="12">
        <v>93000.0</v>
      </c>
      <c r="G36" s="13" t="str">
        <f t="shared" si="2"/>
        <v>FUNDED</v>
      </c>
      <c r="H36" s="14">
        <f t="shared" si="3"/>
        <v>4392219</v>
      </c>
      <c r="I36" s="15" t="str">
        <f t="shared" si="1"/>
        <v/>
      </c>
    </row>
    <row r="37">
      <c r="A37" s="8" t="s">
        <v>44</v>
      </c>
      <c r="B37" s="9">
        <v>480.0</v>
      </c>
      <c r="C37" s="10">
        <v>1.03125524E8</v>
      </c>
      <c r="D37" s="10">
        <v>3.5501671E7</v>
      </c>
      <c r="E37" s="11" t="str">
        <f>IF(C37&gt;percent,"YES","NO")</f>
        <v>YES</v>
      </c>
      <c r="F37" s="12">
        <v>195349.0</v>
      </c>
      <c r="G37" s="13" t="str">
        <f t="shared" si="2"/>
        <v>FUNDED</v>
      </c>
      <c r="H37" s="14">
        <f t="shared" si="3"/>
        <v>4196870</v>
      </c>
      <c r="I37" s="15" t="str">
        <f t="shared" si="1"/>
        <v/>
      </c>
    </row>
    <row r="38">
      <c r="A38" s="8" t="s">
        <v>45</v>
      </c>
      <c r="B38" s="9">
        <v>310.0</v>
      </c>
      <c r="C38" s="10">
        <v>1.0234793E8</v>
      </c>
      <c r="D38" s="10">
        <v>3.4720799E7</v>
      </c>
      <c r="E38" s="11" t="str">
        <f>IF(C38&gt;percent,"YES","NO")</f>
        <v>YES</v>
      </c>
      <c r="F38" s="12">
        <v>127059.0</v>
      </c>
      <c r="G38" s="13" t="str">
        <f t="shared" si="2"/>
        <v>FUNDED</v>
      </c>
      <c r="H38" s="14">
        <f t="shared" si="3"/>
        <v>4069811</v>
      </c>
      <c r="I38" s="15" t="str">
        <f t="shared" si="1"/>
        <v/>
      </c>
    </row>
    <row r="39">
      <c r="A39" s="8" t="s">
        <v>46</v>
      </c>
      <c r="B39" s="9">
        <v>371.0</v>
      </c>
      <c r="C39" s="10">
        <v>1.02169914E8</v>
      </c>
      <c r="D39" s="10">
        <v>1.6866184E7</v>
      </c>
      <c r="E39" s="11" t="str">
        <f>IF(C39&gt;percent,"YES","NO")</f>
        <v>YES</v>
      </c>
      <c r="F39" s="12">
        <v>199893.0</v>
      </c>
      <c r="G39" s="13" t="str">
        <f t="shared" si="2"/>
        <v>FUNDED</v>
      </c>
      <c r="H39" s="14">
        <f t="shared" si="3"/>
        <v>3869918</v>
      </c>
      <c r="I39" s="15" t="str">
        <f t="shared" si="1"/>
        <v/>
      </c>
    </row>
    <row r="40">
      <c r="A40" s="8" t="s">
        <v>47</v>
      </c>
      <c r="B40" s="9">
        <v>366.0</v>
      </c>
      <c r="C40" s="10">
        <v>1.01923496E8</v>
      </c>
      <c r="D40" s="10">
        <v>5.3857372E7</v>
      </c>
      <c r="E40" s="11" t="str">
        <f>IF(C40&gt;percent,"YES","NO")</f>
        <v>YES</v>
      </c>
      <c r="F40" s="12">
        <v>175000.0</v>
      </c>
      <c r="G40" s="13" t="str">
        <f t="shared" si="2"/>
        <v>FUNDED</v>
      </c>
      <c r="H40" s="14">
        <f t="shared" si="3"/>
        <v>3694918</v>
      </c>
      <c r="I40" s="15" t="str">
        <f t="shared" si="1"/>
        <v/>
      </c>
    </row>
    <row r="41">
      <c r="A41" s="8" t="s">
        <v>48</v>
      </c>
      <c r="B41" s="9">
        <v>452.0</v>
      </c>
      <c r="C41" s="10">
        <v>1.01640403E8</v>
      </c>
      <c r="D41" s="10">
        <v>2.0073927E7</v>
      </c>
      <c r="E41" s="11" t="str">
        <f>IF(C41&gt;percent,"YES","NO")</f>
        <v>YES</v>
      </c>
      <c r="F41" s="12">
        <v>80000.0</v>
      </c>
      <c r="G41" s="13" t="str">
        <f t="shared" si="2"/>
        <v>FUNDED</v>
      </c>
      <c r="H41" s="14">
        <f t="shared" si="3"/>
        <v>3614918</v>
      </c>
      <c r="I41" s="15" t="str">
        <f t="shared" si="1"/>
        <v/>
      </c>
    </row>
    <row r="42">
      <c r="A42" s="8" t="s">
        <v>49</v>
      </c>
      <c r="B42" s="9">
        <v>465.0</v>
      </c>
      <c r="C42" s="10">
        <v>1.01246179E8</v>
      </c>
      <c r="D42" s="10">
        <v>2.6748056E7</v>
      </c>
      <c r="E42" s="11" t="str">
        <f>IF(C42&gt;percent,"YES","NO")</f>
        <v>YES</v>
      </c>
      <c r="F42" s="12">
        <v>180000.0</v>
      </c>
      <c r="G42" s="13" t="str">
        <f t="shared" si="2"/>
        <v>FUNDED</v>
      </c>
      <c r="H42" s="14">
        <f t="shared" si="3"/>
        <v>3434918</v>
      </c>
      <c r="I42" s="15" t="str">
        <f t="shared" si="1"/>
        <v/>
      </c>
    </row>
    <row r="43">
      <c r="A43" s="8" t="s">
        <v>50</v>
      </c>
      <c r="B43" s="9">
        <v>382.0</v>
      </c>
      <c r="C43" s="10">
        <v>1.01077318E8</v>
      </c>
      <c r="D43" s="10">
        <v>8.4922658E7</v>
      </c>
      <c r="E43" s="11" t="str">
        <f>IF(C43&gt;percent,"YES","NO")</f>
        <v>YES</v>
      </c>
      <c r="F43" s="12">
        <v>200000.0</v>
      </c>
      <c r="G43" s="13" t="str">
        <f t="shared" si="2"/>
        <v>FUNDED</v>
      </c>
      <c r="H43" s="14">
        <f t="shared" si="3"/>
        <v>3234918</v>
      </c>
      <c r="I43" s="15" t="str">
        <f t="shared" si="1"/>
        <v/>
      </c>
    </row>
    <row r="44">
      <c r="A44" s="8" t="s">
        <v>51</v>
      </c>
      <c r="B44" s="9">
        <v>358.0</v>
      </c>
      <c r="C44" s="10">
        <v>9.9904998E7</v>
      </c>
      <c r="D44" s="10">
        <v>1.7140778E7</v>
      </c>
      <c r="E44" s="11" t="str">
        <f>IF(C44&gt;percent,"YES","NO")</f>
        <v>YES</v>
      </c>
      <c r="F44" s="12">
        <v>190000.0</v>
      </c>
      <c r="G44" s="13" t="str">
        <f t="shared" si="2"/>
        <v>FUNDED</v>
      </c>
      <c r="H44" s="14">
        <f t="shared" si="3"/>
        <v>3044918</v>
      </c>
      <c r="I44" s="15" t="str">
        <f t="shared" si="1"/>
        <v/>
      </c>
    </row>
    <row r="45">
      <c r="A45" s="8" t="s">
        <v>52</v>
      </c>
      <c r="B45" s="17">
        <v>438.0</v>
      </c>
      <c r="C45" s="10">
        <v>9.9240143E7</v>
      </c>
      <c r="D45" s="10">
        <v>3.6340621E7</v>
      </c>
      <c r="E45" s="11" t="str">
        <f>IF(C45&gt;percent,"YES","NO")</f>
        <v>YES</v>
      </c>
      <c r="F45" s="12">
        <v>199375.0</v>
      </c>
      <c r="G45" s="13" t="str">
        <f t="shared" si="2"/>
        <v>FUNDED</v>
      </c>
      <c r="H45" s="14">
        <f t="shared" si="3"/>
        <v>2845543</v>
      </c>
      <c r="I45" s="15" t="str">
        <f t="shared" si="1"/>
        <v/>
      </c>
    </row>
    <row r="46">
      <c r="A46" s="8" t="s">
        <v>53</v>
      </c>
      <c r="B46" s="17">
        <v>380.0</v>
      </c>
      <c r="C46" s="10">
        <v>9.916705E7</v>
      </c>
      <c r="D46" s="10">
        <v>2.6358236E7</v>
      </c>
      <c r="E46" s="11" t="str">
        <f>IF(C46&gt;percent,"YES","NO")</f>
        <v>YES</v>
      </c>
      <c r="F46" s="12">
        <v>120000.0</v>
      </c>
      <c r="G46" s="13" t="str">
        <f t="shared" si="2"/>
        <v>FUNDED</v>
      </c>
      <c r="H46" s="14">
        <f t="shared" si="3"/>
        <v>2725543</v>
      </c>
      <c r="I46" s="15" t="str">
        <f t="shared" si="1"/>
        <v/>
      </c>
    </row>
    <row r="47">
      <c r="A47" s="8" t="s">
        <v>54</v>
      </c>
      <c r="B47" s="17">
        <v>378.0</v>
      </c>
      <c r="C47" s="10">
        <v>9.7335255E7</v>
      </c>
      <c r="D47" s="10">
        <v>4.8452932E7</v>
      </c>
      <c r="E47" s="11" t="str">
        <f>IF(C47&gt;percent,"YES","NO")</f>
        <v>YES</v>
      </c>
      <c r="F47" s="12">
        <v>180000.0</v>
      </c>
      <c r="G47" s="13" t="str">
        <f t="shared" si="2"/>
        <v>FUNDED</v>
      </c>
      <c r="H47" s="14">
        <f t="shared" si="3"/>
        <v>2545543</v>
      </c>
      <c r="I47" s="15" t="str">
        <f t="shared" si="1"/>
        <v/>
      </c>
    </row>
    <row r="48">
      <c r="A48" s="8" t="s">
        <v>55</v>
      </c>
      <c r="B48" s="17">
        <v>489.0</v>
      </c>
      <c r="C48" s="10">
        <v>9.6498059E7</v>
      </c>
      <c r="D48" s="10">
        <v>4.8721452E7</v>
      </c>
      <c r="E48" s="11" t="str">
        <f>IF(C48&gt;percent,"YES","NO")</f>
        <v>YES</v>
      </c>
      <c r="F48" s="12">
        <v>75000.0</v>
      </c>
      <c r="G48" s="13" t="str">
        <f t="shared" si="2"/>
        <v>FUNDED</v>
      </c>
      <c r="H48" s="14">
        <f t="shared" si="3"/>
        <v>2470543</v>
      </c>
      <c r="I48" s="15" t="str">
        <f t="shared" si="1"/>
        <v/>
      </c>
    </row>
    <row r="49">
      <c r="A49" s="8" t="s">
        <v>56</v>
      </c>
      <c r="B49" s="17">
        <v>318.0</v>
      </c>
      <c r="C49" s="10">
        <v>9.5494185E7</v>
      </c>
      <c r="D49" s="10">
        <v>3.7865178E7</v>
      </c>
      <c r="E49" s="11" t="str">
        <f>IF(C49&gt;percent,"YES","NO")</f>
        <v>YES</v>
      </c>
      <c r="F49" s="12">
        <v>176000.0</v>
      </c>
      <c r="G49" s="13" t="str">
        <f t="shared" si="2"/>
        <v>FUNDED</v>
      </c>
      <c r="H49" s="14">
        <f t="shared" si="3"/>
        <v>2294543</v>
      </c>
      <c r="I49" s="15" t="str">
        <f t="shared" si="1"/>
        <v/>
      </c>
    </row>
    <row r="50">
      <c r="A50" s="8" t="s">
        <v>57</v>
      </c>
      <c r="B50" s="17">
        <v>327.0</v>
      </c>
      <c r="C50" s="10">
        <v>9.3469409E7</v>
      </c>
      <c r="D50" s="10">
        <v>1.8988065E7</v>
      </c>
      <c r="E50" s="11" t="str">
        <f>IF(C50&gt;percent,"YES","NO")</f>
        <v>YES</v>
      </c>
      <c r="F50" s="12">
        <v>115000.0</v>
      </c>
      <c r="G50" s="13" t="str">
        <f t="shared" si="2"/>
        <v>FUNDED</v>
      </c>
      <c r="H50" s="14">
        <f t="shared" si="3"/>
        <v>2179543</v>
      </c>
      <c r="I50" s="15" t="str">
        <f t="shared" si="1"/>
        <v/>
      </c>
    </row>
    <row r="51">
      <c r="A51" s="8" t="s">
        <v>58</v>
      </c>
      <c r="B51" s="17">
        <v>326.0</v>
      </c>
      <c r="C51" s="10">
        <v>9.158201E7</v>
      </c>
      <c r="D51" s="10">
        <v>3.8057407E7</v>
      </c>
      <c r="E51" s="11" t="str">
        <f>IF(C51&gt;percent,"YES","NO")</f>
        <v>YES</v>
      </c>
      <c r="F51" s="12">
        <v>200000.0</v>
      </c>
      <c r="G51" s="13" t="str">
        <f t="shared" si="2"/>
        <v>FUNDED</v>
      </c>
      <c r="H51" s="14">
        <f t="shared" si="3"/>
        <v>1979543</v>
      </c>
      <c r="I51" s="15" t="str">
        <f t="shared" si="1"/>
        <v/>
      </c>
    </row>
    <row r="52">
      <c r="A52" s="8" t="s">
        <v>59</v>
      </c>
      <c r="B52" s="17">
        <v>366.0</v>
      </c>
      <c r="C52" s="10">
        <v>9.075223E7</v>
      </c>
      <c r="D52" s="10">
        <v>1.695541E7</v>
      </c>
      <c r="E52" s="11" t="str">
        <f>IF(C52&gt;percent,"YES","NO")</f>
        <v>YES</v>
      </c>
      <c r="F52" s="12">
        <v>84000.0</v>
      </c>
      <c r="G52" s="13" t="str">
        <f t="shared" si="2"/>
        <v>FUNDED</v>
      </c>
      <c r="H52" s="14">
        <f t="shared" si="3"/>
        <v>1895543</v>
      </c>
      <c r="I52" s="15" t="str">
        <f t="shared" si="1"/>
        <v/>
      </c>
    </row>
    <row r="53">
      <c r="A53" s="8" t="s">
        <v>60</v>
      </c>
      <c r="B53" s="17">
        <v>321.0</v>
      </c>
      <c r="C53" s="10">
        <v>9.0476954E7</v>
      </c>
      <c r="D53" s="10">
        <v>3.3787086E7</v>
      </c>
      <c r="E53" s="11" t="str">
        <f>IF(C53&gt;percent,"YES","NO")</f>
        <v>YES</v>
      </c>
      <c r="F53" s="12">
        <v>150000.0</v>
      </c>
      <c r="G53" s="13" t="str">
        <f t="shared" si="2"/>
        <v>FUNDED</v>
      </c>
      <c r="H53" s="14">
        <f t="shared" si="3"/>
        <v>1745543</v>
      </c>
      <c r="I53" s="15" t="str">
        <f t="shared" si="1"/>
        <v/>
      </c>
    </row>
    <row r="54">
      <c r="A54" s="8" t="s">
        <v>61</v>
      </c>
      <c r="B54" s="17">
        <v>351.0</v>
      </c>
      <c r="C54" s="10">
        <v>8.9302488E7</v>
      </c>
      <c r="D54" s="10">
        <v>6.8185085E7</v>
      </c>
      <c r="E54" s="11" t="str">
        <f>IF(C54&gt;percent,"YES","NO")</f>
        <v>YES</v>
      </c>
      <c r="F54" s="12">
        <v>200000.0</v>
      </c>
      <c r="G54" s="13" t="str">
        <f t="shared" si="2"/>
        <v>FUNDED</v>
      </c>
      <c r="H54" s="14">
        <f t="shared" si="3"/>
        <v>1545543</v>
      </c>
      <c r="I54" s="15" t="str">
        <f t="shared" si="1"/>
        <v/>
      </c>
    </row>
    <row r="55">
      <c r="A55" s="8" t="s">
        <v>62</v>
      </c>
      <c r="B55" s="17">
        <v>468.0</v>
      </c>
      <c r="C55" s="10">
        <v>8.8080436E7</v>
      </c>
      <c r="D55" s="10">
        <v>2.0816604E7</v>
      </c>
      <c r="E55" s="11" t="str">
        <f>IF(C55&gt;percent,"YES","NO")</f>
        <v>YES</v>
      </c>
      <c r="F55" s="12">
        <v>200000.0</v>
      </c>
      <c r="G55" s="13" t="str">
        <f t="shared" si="2"/>
        <v>FUNDED</v>
      </c>
      <c r="H55" s="14">
        <f t="shared" si="3"/>
        <v>1345543</v>
      </c>
      <c r="I55" s="15" t="str">
        <f t="shared" si="1"/>
        <v/>
      </c>
    </row>
    <row r="56">
      <c r="A56" s="8" t="s">
        <v>63</v>
      </c>
      <c r="B56" s="17">
        <v>275.0</v>
      </c>
      <c r="C56" s="10">
        <v>8.7830489E7</v>
      </c>
      <c r="D56" s="10">
        <v>3.7779569E7</v>
      </c>
      <c r="E56" s="11" t="str">
        <f>IF(C56&gt;percent,"YES","NO")</f>
        <v>YES</v>
      </c>
      <c r="F56" s="12">
        <v>150000.0</v>
      </c>
      <c r="G56" s="13" t="str">
        <f t="shared" si="2"/>
        <v>FUNDED</v>
      </c>
      <c r="H56" s="14">
        <f t="shared" si="3"/>
        <v>1195543</v>
      </c>
      <c r="I56" s="15" t="str">
        <f t="shared" si="1"/>
        <v/>
      </c>
    </row>
    <row r="57">
      <c r="A57" s="8" t="s">
        <v>64</v>
      </c>
      <c r="B57" s="17">
        <v>303.0</v>
      </c>
      <c r="C57" s="10">
        <v>8.7527773E7</v>
      </c>
      <c r="D57" s="10">
        <v>3.637161E7</v>
      </c>
      <c r="E57" s="11" t="str">
        <f>IF(C57&gt;percent,"YES","NO")</f>
        <v>YES</v>
      </c>
      <c r="F57" s="12">
        <v>200000.0</v>
      </c>
      <c r="G57" s="13" t="str">
        <f t="shared" si="2"/>
        <v>FUNDED</v>
      </c>
      <c r="H57" s="14">
        <f t="shared" si="3"/>
        <v>995543</v>
      </c>
      <c r="I57" s="15" t="str">
        <f t="shared" si="1"/>
        <v/>
      </c>
    </row>
    <row r="58">
      <c r="A58" s="8" t="s">
        <v>65</v>
      </c>
      <c r="B58" s="17">
        <v>370.0</v>
      </c>
      <c r="C58" s="10">
        <v>8.6755149E7</v>
      </c>
      <c r="D58" s="10">
        <v>2.9690571E7</v>
      </c>
      <c r="E58" s="11" t="str">
        <f>IF(C58&gt;percent,"YES","NO")</f>
        <v>YES</v>
      </c>
      <c r="F58" s="12">
        <v>145000.0</v>
      </c>
      <c r="G58" s="13" t="str">
        <f t="shared" si="2"/>
        <v>FUNDED</v>
      </c>
      <c r="H58" s="14">
        <f t="shared" si="3"/>
        <v>850543</v>
      </c>
      <c r="I58" s="15" t="str">
        <f t="shared" si="1"/>
        <v/>
      </c>
    </row>
    <row r="59">
      <c r="A59" s="8" t="s">
        <v>66</v>
      </c>
      <c r="B59" s="17">
        <v>427.0</v>
      </c>
      <c r="C59" s="10">
        <v>8.6665191E7</v>
      </c>
      <c r="D59" s="10">
        <v>5.7981909E7</v>
      </c>
      <c r="E59" s="11" t="str">
        <f>IF(C59&gt;percent,"YES","NO")</f>
        <v>YES</v>
      </c>
      <c r="F59" s="12">
        <v>180000.0</v>
      </c>
      <c r="G59" s="13" t="str">
        <f t="shared" si="2"/>
        <v>FUNDED</v>
      </c>
      <c r="H59" s="14">
        <f t="shared" si="3"/>
        <v>670543</v>
      </c>
      <c r="I59" s="15" t="str">
        <f t="shared" si="1"/>
        <v/>
      </c>
    </row>
    <row r="60">
      <c r="A60" s="8" t="s">
        <v>67</v>
      </c>
      <c r="B60" s="17">
        <v>336.0</v>
      </c>
      <c r="C60" s="10">
        <v>8.6505468E7</v>
      </c>
      <c r="D60" s="10">
        <v>4.615667E7</v>
      </c>
      <c r="E60" s="11" t="str">
        <f>IF(C60&gt;percent,"YES","NO")</f>
        <v>YES</v>
      </c>
      <c r="F60" s="12">
        <v>90000.0</v>
      </c>
      <c r="G60" s="13" t="str">
        <f t="shared" si="2"/>
        <v>FUNDED</v>
      </c>
      <c r="H60" s="14">
        <f t="shared" si="3"/>
        <v>580543</v>
      </c>
      <c r="I60" s="15" t="str">
        <f t="shared" si="1"/>
        <v/>
      </c>
    </row>
    <row r="61">
      <c r="A61" s="8" t="s">
        <v>68</v>
      </c>
      <c r="B61" s="17">
        <v>261.0</v>
      </c>
      <c r="C61" s="10">
        <v>8.6385933E7</v>
      </c>
      <c r="D61" s="10">
        <v>4.4948525E7</v>
      </c>
      <c r="E61" s="11" t="str">
        <f>IF(C61&gt;percent,"YES","NO")</f>
        <v>YES</v>
      </c>
      <c r="F61" s="12">
        <v>75000.0</v>
      </c>
      <c r="G61" s="13" t="str">
        <f t="shared" si="2"/>
        <v>FUNDED</v>
      </c>
      <c r="H61" s="14">
        <f t="shared" si="3"/>
        <v>505543</v>
      </c>
      <c r="I61" s="15" t="str">
        <f t="shared" si="1"/>
        <v/>
      </c>
    </row>
    <row r="62">
      <c r="A62" s="8" t="s">
        <v>69</v>
      </c>
      <c r="B62" s="17">
        <v>341.0</v>
      </c>
      <c r="C62" s="10">
        <v>8.5476592E7</v>
      </c>
      <c r="D62" s="10">
        <v>4.9136298E7</v>
      </c>
      <c r="E62" s="11" t="str">
        <f>IF(C62&gt;percent,"YES","NO")</f>
        <v>YES</v>
      </c>
      <c r="F62" s="12">
        <v>200000.0</v>
      </c>
      <c r="G62" s="13" t="str">
        <f t="shared" si="2"/>
        <v>FUNDED</v>
      </c>
      <c r="H62" s="14">
        <f t="shared" si="3"/>
        <v>305543</v>
      </c>
      <c r="I62" s="15" t="str">
        <f t="shared" si="1"/>
        <v/>
      </c>
    </row>
    <row r="63">
      <c r="A63" s="8" t="s">
        <v>70</v>
      </c>
      <c r="B63" s="17">
        <v>338.0</v>
      </c>
      <c r="C63" s="10">
        <v>8.3918006E7</v>
      </c>
      <c r="D63" s="10">
        <v>2.0765171E7</v>
      </c>
      <c r="E63" s="11" t="str">
        <f>IF(C63&gt;percent,"YES","NO")</f>
        <v>YES</v>
      </c>
      <c r="F63" s="12">
        <v>198800.0</v>
      </c>
      <c r="G63" s="13" t="str">
        <f t="shared" si="2"/>
        <v>FUNDED</v>
      </c>
      <c r="H63" s="14">
        <f t="shared" si="3"/>
        <v>106743</v>
      </c>
      <c r="I63" s="15" t="str">
        <f t="shared" si="1"/>
        <v/>
      </c>
    </row>
    <row r="64">
      <c r="A64" s="8" t="s">
        <v>71</v>
      </c>
      <c r="B64" s="17">
        <v>343.0</v>
      </c>
      <c r="C64" s="10">
        <v>8.3654268E7</v>
      </c>
      <c r="D64" s="10">
        <v>3.4789999E7</v>
      </c>
      <c r="E64" s="11" t="str">
        <f>IF(C64&gt;percent,"YES","NO")</f>
        <v>YES</v>
      </c>
      <c r="F64" s="12">
        <v>176500.0</v>
      </c>
      <c r="G64" s="13" t="str">
        <f t="shared" si="2"/>
        <v>NOT FUNDED</v>
      </c>
      <c r="H64" s="14">
        <f t="shared" si="3"/>
        <v>106743</v>
      </c>
      <c r="I64" s="15" t="str">
        <f t="shared" si="1"/>
        <v>Over Budget</v>
      </c>
    </row>
    <row r="65">
      <c r="A65" s="8" t="s">
        <v>72</v>
      </c>
      <c r="B65" s="17">
        <v>362.0</v>
      </c>
      <c r="C65" s="10">
        <v>8.1250663E7</v>
      </c>
      <c r="D65" s="10">
        <v>3.9778445E7</v>
      </c>
      <c r="E65" s="11" t="str">
        <f>IF(C65&gt;percent,"YES","NO")</f>
        <v>YES</v>
      </c>
      <c r="F65" s="12">
        <v>200000.0</v>
      </c>
      <c r="G65" s="13" t="str">
        <f t="shared" si="2"/>
        <v>NOT FUNDED</v>
      </c>
      <c r="H65" s="14">
        <f t="shared" si="3"/>
        <v>106743</v>
      </c>
      <c r="I65" s="15" t="str">
        <f t="shared" si="1"/>
        <v>Over Budget</v>
      </c>
    </row>
    <row r="66">
      <c r="A66" s="8" t="s">
        <v>73</v>
      </c>
      <c r="B66" s="17">
        <v>323.0</v>
      </c>
      <c r="C66" s="10">
        <v>8.0976355E7</v>
      </c>
      <c r="D66" s="10">
        <v>2.162863E7</v>
      </c>
      <c r="E66" s="11" t="str">
        <f>IF(C66&gt;percent,"YES","NO")</f>
        <v>YES</v>
      </c>
      <c r="F66" s="12">
        <v>200000.0</v>
      </c>
      <c r="G66" s="13" t="str">
        <f t="shared" si="2"/>
        <v>NOT FUNDED</v>
      </c>
      <c r="H66" s="14">
        <f t="shared" si="3"/>
        <v>106743</v>
      </c>
      <c r="I66" s="15" t="str">
        <f t="shared" si="1"/>
        <v>Over Budget</v>
      </c>
    </row>
    <row r="67">
      <c r="A67" s="8" t="s">
        <v>74</v>
      </c>
      <c r="B67" s="17">
        <v>356.0</v>
      </c>
      <c r="C67" s="10">
        <v>8.0721273E7</v>
      </c>
      <c r="D67" s="10">
        <v>1.06150136E8</v>
      </c>
      <c r="E67" s="11" t="str">
        <f>IF(C67&gt;percent,"YES","NO")</f>
        <v>YES</v>
      </c>
      <c r="F67" s="12">
        <v>106000.0</v>
      </c>
      <c r="G67" s="13" t="str">
        <f t="shared" si="2"/>
        <v>FUNDED</v>
      </c>
      <c r="H67" s="14">
        <f t="shared" si="3"/>
        <v>743</v>
      </c>
      <c r="I67" s="15" t="str">
        <f t="shared" si="1"/>
        <v/>
      </c>
    </row>
    <row r="68">
      <c r="A68" s="8" t="s">
        <v>75</v>
      </c>
      <c r="B68" s="17">
        <v>391.0</v>
      </c>
      <c r="C68" s="10">
        <v>8.0186257E7</v>
      </c>
      <c r="D68" s="10">
        <v>2.7153455E7</v>
      </c>
      <c r="E68" s="11" t="str">
        <f>IF(C68&gt;percent,"YES","NO")</f>
        <v>YES</v>
      </c>
      <c r="F68" s="12">
        <v>200000.0</v>
      </c>
      <c r="G68" s="13" t="str">
        <f t="shared" si="2"/>
        <v>NOT FUNDED</v>
      </c>
      <c r="H68" s="14">
        <f t="shared" si="3"/>
        <v>743</v>
      </c>
      <c r="I68" s="15" t="str">
        <f t="shared" si="1"/>
        <v>Over Budget</v>
      </c>
    </row>
    <row r="69">
      <c r="A69" s="8" t="s">
        <v>76</v>
      </c>
      <c r="B69" s="17">
        <v>381.0</v>
      </c>
      <c r="C69" s="10">
        <v>7.9182597E7</v>
      </c>
      <c r="D69" s="10">
        <v>4.6621933E7</v>
      </c>
      <c r="E69" s="11" t="str">
        <f>IF(C69&gt;percent,"YES","NO")</f>
        <v>YES</v>
      </c>
      <c r="F69" s="12">
        <v>145000.0</v>
      </c>
      <c r="G69" s="13" t="str">
        <f t="shared" si="2"/>
        <v>NOT FUNDED</v>
      </c>
      <c r="H69" s="14">
        <f t="shared" si="3"/>
        <v>743</v>
      </c>
      <c r="I69" s="15" t="str">
        <f t="shared" si="1"/>
        <v>Over Budget</v>
      </c>
    </row>
    <row r="70">
      <c r="A70" s="8" t="s">
        <v>77</v>
      </c>
      <c r="B70" s="17">
        <v>330.0</v>
      </c>
      <c r="C70" s="10">
        <v>7.8832855E7</v>
      </c>
      <c r="D70" s="10">
        <v>3.2283569E7</v>
      </c>
      <c r="E70" s="11" t="str">
        <f>IF(C70&gt;percent,"YES","NO")</f>
        <v>YES</v>
      </c>
      <c r="F70" s="12">
        <v>120000.0</v>
      </c>
      <c r="G70" s="13" t="str">
        <f t="shared" si="2"/>
        <v>NOT FUNDED</v>
      </c>
      <c r="H70" s="14">
        <f t="shared" si="3"/>
        <v>743</v>
      </c>
      <c r="I70" s="15" t="str">
        <f t="shared" si="1"/>
        <v>Over Budget</v>
      </c>
    </row>
    <row r="71">
      <c r="A71" s="8" t="s">
        <v>78</v>
      </c>
      <c r="B71" s="17">
        <v>284.0</v>
      </c>
      <c r="C71" s="10">
        <v>7.8761338E7</v>
      </c>
      <c r="D71" s="10">
        <v>3.1616134E7</v>
      </c>
      <c r="E71" s="11" t="str">
        <f>IF(C71&gt;percent,"YES","NO")</f>
        <v>YES</v>
      </c>
      <c r="F71" s="12">
        <v>126000.0</v>
      </c>
      <c r="G71" s="13" t="str">
        <f t="shared" si="2"/>
        <v>NOT FUNDED</v>
      </c>
      <c r="H71" s="14">
        <f t="shared" si="3"/>
        <v>743</v>
      </c>
      <c r="I71" s="15" t="str">
        <f t="shared" si="1"/>
        <v>Over Budget</v>
      </c>
    </row>
    <row r="72">
      <c r="A72" s="8" t="s">
        <v>79</v>
      </c>
      <c r="B72" s="17">
        <v>340.0</v>
      </c>
      <c r="C72" s="10">
        <v>7.8421861E7</v>
      </c>
      <c r="D72" s="10">
        <v>5.1918704E7</v>
      </c>
      <c r="E72" s="11" t="str">
        <f>IF(C72&gt;percent,"YES","NO")</f>
        <v>YES</v>
      </c>
      <c r="F72" s="12">
        <v>190000.0</v>
      </c>
      <c r="G72" s="13" t="str">
        <f t="shared" si="2"/>
        <v>NOT FUNDED</v>
      </c>
      <c r="H72" s="14">
        <f t="shared" si="3"/>
        <v>743</v>
      </c>
      <c r="I72" s="15" t="str">
        <f t="shared" si="1"/>
        <v>Over Budget</v>
      </c>
    </row>
    <row r="73">
      <c r="A73" s="8" t="s">
        <v>80</v>
      </c>
      <c r="B73" s="17">
        <v>373.0</v>
      </c>
      <c r="C73" s="10">
        <v>7.7489262E7</v>
      </c>
      <c r="D73" s="10">
        <v>3.2455921E7</v>
      </c>
      <c r="E73" s="11" t="str">
        <f>IF(C73&gt;percent,"YES","NO")</f>
        <v>YES</v>
      </c>
      <c r="F73" s="12">
        <v>140000.0</v>
      </c>
      <c r="G73" s="13" t="str">
        <f t="shared" si="2"/>
        <v>NOT FUNDED</v>
      </c>
      <c r="H73" s="14">
        <f t="shared" si="3"/>
        <v>743</v>
      </c>
      <c r="I73" s="15" t="str">
        <f t="shared" si="1"/>
        <v>Over Budget</v>
      </c>
    </row>
    <row r="74">
      <c r="A74" s="8" t="s">
        <v>81</v>
      </c>
      <c r="B74" s="17">
        <v>258.0</v>
      </c>
      <c r="C74" s="10">
        <v>7.748817E7</v>
      </c>
      <c r="D74" s="10">
        <v>1.9183361E7</v>
      </c>
      <c r="E74" s="11" t="str">
        <f>IF(C74&gt;percent,"YES","NO")</f>
        <v>YES</v>
      </c>
      <c r="F74" s="12">
        <v>80000.0</v>
      </c>
      <c r="G74" s="13" t="str">
        <f t="shared" si="2"/>
        <v>NOT FUNDED</v>
      </c>
      <c r="H74" s="14">
        <f t="shared" si="3"/>
        <v>743</v>
      </c>
      <c r="I74" s="15" t="str">
        <f t="shared" si="1"/>
        <v>Over Budget</v>
      </c>
    </row>
    <row r="75">
      <c r="A75" s="8" t="s">
        <v>82</v>
      </c>
      <c r="B75" s="17">
        <v>385.0</v>
      </c>
      <c r="C75" s="10">
        <v>7.6642468E7</v>
      </c>
      <c r="D75" s="10">
        <v>3.6834694E7</v>
      </c>
      <c r="E75" s="11" t="str">
        <f>IF(C75&gt;percent,"YES","NO")</f>
        <v>YES</v>
      </c>
      <c r="F75" s="12">
        <v>200000.0</v>
      </c>
      <c r="G75" s="13" t="str">
        <f t="shared" si="2"/>
        <v>NOT FUNDED</v>
      </c>
      <c r="H75" s="14">
        <f t="shared" si="3"/>
        <v>743</v>
      </c>
      <c r="I75" s="15" t="str">
        <f t="shared" si="1"/>
        <v>Over Budget</v>
      </c>
    </row>
    <row r="76">
      <c r="A76" s="8" t="s">
        <v>83</v>
      </c>
      <c r="B76" s="17">
        <v>355.0</v>
      </c>
      <c r="C76" s="10">
        <v>7.6624415E7</v>
      </c>
      <c r="D76" s="10">
        <v>3.2258485E7</v>
      </c>
      <c r="E76" s="11" t="str">
        <f>IF(C76&gt;percent,"YES","NO")</f>
        <v>YES</v>
      </c>
      <c r="F76" s="12">
        <v>140000.0</v>
      </c>
      <c r="G76" s="13" t="str">
        <f t="shared" si="2"/>
        <v>NOT FUNDED</v>
      </c>
      <c r="H76" s="14">
        <f t="shared" si="3"/>
        <v>743</v>
      </c>
      <c r="I76" s="15" t="str">
        <f t="shared" si="1"/>
        <v>Over Budget</v>
      </c>
    </row>
    <row r="77">
      <c r="A77" s="8" t="s">
        <v>84</v>
      </c>
      <c r="B77" s="17">
        <v>371.0</v>
      </c>
      <c r="C77" s="10">
        <v>7.5078656E7</v>
      </c>
      <c r="D77" s="10">
        <v>2.9734079E7</v>
      </c>
      <c r="E77" s="11" t="str">
        <f>IF(C77&gt;percent,"YES","NO")</f>
        <v>YES</v>
      </c>
      <c r="F77" s="12">
        <v>120400.0</v>
      </c>
      <c r="G77" s="13" t="str">
        <f t="shared" si="2"/>
        <v>NOT FUNDED</v>
      </c>
      <c r="H77" s="14">
        <f t="shared" si="3"/>
        <v>743</v>
      </c>
      <c r="I77" s="15" t="str">
        <f t="shared" si="1"/>
        <v>Over Budget</v>
      </c>
    </row>
    <row r="78">
      <c r="A78" s="8" t="s">
        <v>85</v>
      </c>
      <c r="B78" s="17">
        <v>472.0</v>
      </c>
      <c r="C78" s="10">
        <v>7.4610538E7</v>
      </c>
      <c r="D78" s="10">
        <v>4.3987066E7</v>
      </c>
      <c r="E78" s="11" t="str">
        <f>IF(C78&gt;percent,"YES","NO")</f>
        <v>YES</v>
      </c>
      <c r="F78" s="12">
        <v>150000.0</v>
      </c>
      <c r="G78" s="13" t="str">
        <f t="shared" si="2"/>
        <v>NOT FUNDED</v>
      </c>
      <c r="H78" s="14">
        <f t="shared" si="3"/>
        <v>743</v>
      </c>
      <c r="I78" s="15" t="str">
        <f t="shared" si="1"/>
        <v>Over Budget</v>
      </c>
    </row>
    <row r="79">
      <c r="A79" s="8" t="s">
        <v>86</v>
      </c>
      <c r="B79" s="17">
        <v>312.0</v>
      </c>
      <c r="C79" s="10">
        <v>7.3203348E7</v>
      </c>
      <c r="D79" s="10">
        <v>2.4016171E7</v>
      </c>
      <c r="E79" s="11" t="str">
        <f>IF(C79&gt;percent,"YES","NO")</f>
        <v>YES</v>
      </c>
      <c r="F79" s="12">
        <v>120000.0</v>
      </c>
      <c r="G79" s="13" t="str">
        <f t="shared" si="2"/>
        <v>NOT FUNDED</v>
      </c>
      <c r="H79" s="14">
        <f t="shared" si="3"/>
        <v>743</v>
      </c>
      <c r="I79" s="15" t="str">
        <f t="shared" si="1"/>
        <v>Over Budget</v>
      </c>
    </row>
    <row r="80">
      <c r="A80" s="8" t="s">
        <v>87</v>
      </c>
      <c r="B80" s="17">
        <v>322.0</v>
      </c>
      <c r="C80" s="10">
        <v>7.2626591E7</v>
      </c>
      <c r="D80" s="10">
        <v>5.169568E7</v>
      </c>
      <c r="E80" s="11" t="str">
        <f>IF(C80&gt;percent,"YES","NO")</f>
        <v>YES</v>
      </c>
      <c r="F80" s="12">
        <v>80000.0</v>
      </c>
      <c r="G80" s="13" t="str">
        <f t="shared" si="2"/>
        <v>NOT FUNDED</v>
      </c>
      <c r="H80" s="14">
        <f t="shared" si="3"/>
        <v>743</v>
      </c>
      <c r="I80" s="15" t="str">
        <f t="shared" si="1"/>
        <v>Over Budget</v>
      </c>
    </row>
    <row r="81">
      <c r="A81" s="8" t="s">
        <v>88</v>
      </c>
      <c r="B81" s="17">
        <v>427.0</v>
      </c>
      <c r="C81" s="10">
        <v>7.2026953E7</v>
      </c>
      <c r="D81" s="10">
        <v>3.7806827E7</v>
      </c>
      <c r="E81" s="11" t="str">
        <f>IF(C81&gt;percent,"YES","NO")</f>
        <v>YES</v>
      </c>
      <c r="F81" s="12">
        <v>185570.0</v>
      </c>
      <c r="G81" s="13" t="str">
        <f t="shared" si="2"/>
        <v>NOT FUNDED</v>
      </c>
      <c r="H81" s="14">
        <f t="shared" si="3"/>
        <v>743</v>
      </c>
      <c r="I81" s="15" t="str">
        <f t="shared" si="1"/>
        <v>Over Budget</v>
      </c>
    </row>
    <row r="82">
      <c r="A82" s="8" t="s">
        <v>89</v>
      </c>
      <c r="B82" s="17">
        <v>338.0</v>
      </c>
      <c r="C82" s="10">
        <v>7.0790908E7</v>
      </c>
      <c r="D82" s="10">
        <v>4.8552733E7</v>
      </c>
      <c r="E82" s="11" t="str">
        <f>IF(C82&gt;percent,"YES","NO")</f>
        <v>YES</v>
      </c>
      <c r="F82" s="12">
        <v>200000.0</v>
      </c>
      <c r="G82" s="13" t="str">
        <f t="shared" si="2"/>
        <v>NOT FUNDED</v>
      </c>
      <c r="H82" s="14">
        <f t="shared" si="3"/>
        <v>743</v>
      </c>
      <c r="I82" s="15" t="str">
        <f t="shared" si="1"/>
        <v>Over Budget</v>
      </c>
    </row>
    <row r="83">
      <c r="A83" s="8" t="s">
        <v>90</v>
      </c>
      <c r="B83" s="17">
        <v>273.0</v>
      </c>
      <c r="C83" s="10">
        <v>6.9346868E7</v>
      </c>
      <c r="D83" s="10">
        <v>5.2834936E7</v>
      </c>
      <c r="E83" s="11" t="str">
        <f>IF(C83&gt;percent,"YES","NO")</f>
        <v>YES</v>
      </c>
      <c r="F83" s="12">
        <v>177717.0</v>
      </c>
      <c r="G83" s="13" t="str">
        <f t="shared" si="2"/>
        <v>NOT FUNDED</v>
      </c>
      <c r="H83" s="14">
        <f t="shared" si="3"/>
        <v>743</v>
      </c>
      <c r="I83" s="15" t="str">
        <f t="shared" si="1"/>
        <v>Over Budget</v>
      </c>
    </row>
    <row r="84">
      <c r="A84" s="8" t="s">
        <v>91</v>
      </c>
      <c r="B84" s="17">
        <v>327.0</v>
      </c>
      <c r="C84" s="10">
        <v>6.869965E7</v>
      </c>
      <c r="D84" s="10">
        <v>2.9401052E7</v>
      </c>
      <c r="E84" s="11" t="str">
        <f>IF(C84&gt;percent,"YES","NO")</f>
        <v>YES</v>
      </c>
      <c r="F84" s="12">
        <v>136000.0</v>
      </c>
      <c r="G84" s="13" t="str">
        <f t="shared" si="2"/>
        <v>NOT FUNDED</v>
      </c>
      <c r="H84" s="14">
        <f t="shared" si="3"/>
        <v>743</v>
      </c>
      <c r="I84" s="15" t="str">
        <f t="shared" si="1"/>
        <v>Over Budget</v>
      </c>
    </row>
    <row r="85">
      <c r="A85" s="8" t="s">
        <v>92</v>
      </c>
      <c r="B85" s="17">
        <v>393.0</v>
      </c>
      <c r="C85" s="10">
        <v>6.824185E7</v>
      </c>
      <c r="D85" s="10">
        <v>5.5243087E7</v>
      </c>
      <c r="E85" s="11" t="str">
        <f>IF(C85&gt;percent,"YES","NO")</f>
        <v>YES</v>
      </c>
      <c r="F85" s="12">
        <v>185000.0</v>
      </c>
      <c r="G85" s="13" t="str">
        <f t="shared" si="2"/>
        <v>NOT FUNDED</v>
      </c>
      <c r="H85" s="14">
        <f t="shared" si="3"/>
        <v>743</v>
      </c>
      <c r="I85" s="15" t="str">
        <f t="shared" si="1"/>
        <v>Over Budget</v>
      </c>
    </row>
    <row r="86">
      <c r="A86" s="8" t="s">
        <v>93</v>
      </c>
      <c r="B86" s="17">
        <v>268.0</v>
      </c>
      <c r="C86" s="10">
        <v>6.732206E7</v>
      </c>
      <c r="D86" s="10">
        <v>2.8385541E7</v>
      </c>
      <c r="E86" s="11" t="str">
        <f>IF(C86&gt;percent,"YES","NO")</f>
        <v>YES</v>
      </c>
      <c r="F86" s="12">
        <v>100000.0</v>
      </c>
      <c r="G86" s="13" t="str">
        <f t="shared" si="2"/>
        <v>NOT FUNDED</v>
      </c>
      <c r="H86" s="14">
        <f t="shared" si="3"/>
        <v>743</v>
      </c>
      <c r="I86" s="15" t="str">
        <f t="shared" si="1"/>
        <v>Over Budget</v>
      </c>
    </row>
    <row r="87">
      <c r="A87" s="8" t="s">
        <v>94</v>
      </c>
      <c r="B87" s="17">
        <v>319.0</v>
      </c>
      <c r="C87" s="10">
        <v>6.7017828E7</v>
      </c>
      <c r="D87" s="10">
        <v>3.557645E7</v>
      </c>
      <c r="E87" s="11" t="str">
        <f>IF(C87&gt;percent,"YES","NO")</f>
        <v>YES</v>
      </c>
      <c r="F87" s="12">
        <v>120000.0</v>
      </c>
      <c r="G87" s="13" t="str">
        <f t="shared" si="2"/>
        <v>NOT FUNDED</v>
      </c>
      <c r="H87" s="14">
        <f t="shared" si="3"/>
        <v>743</v>
      </c>
      <c r="I87" s="15" t="str">
        <f t="shared" si="1"/>
        <v>Over Budget</v>
      </c>
    </row>
    <row r="88">
      <c r="A88" s="8" t="s">
        <v>95</v>
      </c>
      <c r="B88" s="17">
        <v>290.0</v>
      </c>
      <c r="C88" s="10">
        <v>6.6904204E7</v>
      </c>
      <c r="D88" s="10">
        <v>4.6906448E7</v>
      </c>
      <c r="E88" s="11" t="str">
        <f>IF(C88&gt;percent,"YES","NO")</f>
        <v>YES</v>
      </c>
      <c r="F88" s="12">
        <v>24890.0</v>
      </c>
      <c r="G88" s="13" t="str">
        <f t="shared" si="2"/>
        <v>NOT FUNDED</v>
      </c>
      <c r="H88" s="14">
        <f t="shared" si="3"/>
        <v>743</v>
      </c>
      <c r="I88" s="15" t="str">
        <f t="shared" si="1"/>
        <v>Over Budget</v>
      </c>
    </row>
    <row r="89">
      <c r="A89" s="8" t="s">
        <v>96</v>
      </c>
      <c r="B89" s="17">
        <v>296.0</v>
      </c>
      <c r="C89" s="10">
        <v>6.6413174E7</v>
      </c>
      <c r="D89" s="10">
        <v>2.1853883E7</v>
      </c>
      <c r="E89" s="11" t="str">
        <f>IF(C89&gt;percent,"YES","NO")</f>
        <v>YES</v>
      </c>
      <c r="F89" s="12">
        <v>95000.0</v>
      </c>
      <c r="G89" s="13" t="str">
        <f t="shared" si="2"/>
        <v>NOT FUNDED</v>
      </c>
      <c r="H89" s="14">
        <f t="shared" si="3"/>
        <v>743</v>
      </c>
      <c r="I89" s="15" t="str">
        <f t="shared" si="1"/>
        <v>Over Budget</v>
      </c>
    </row>
    <row r="90">
      <c r="A90" s="8" t="s">
        <v>97</v>
      </c>
      <c r="B90" s="17">
        <v>241.0</v>
      </c>
      <c r="C90" s="10">
        <v>6.6145217E7</v>
      </c>
      <c r="D90" s="10">
        <v>1.4250905E7</v>
      </c>
      <c r="E90" s="11" t="str">
        <f>IF(C90&gt;percent,"YES","NO")</f>
        <v>YES</v>
      </c>
      <c r="F90" s="12">
        <v>75000.0</v>
      </c>
      <c r="G90" s="13" t="str">
        <f t="shared" si="2"/>
        <v>NOT FUNDED</v>
      </c>
      <c r="H90" s="14">
        <f t="shared" si="3"/>
        <v>743</v>
      </c>
      <c r="I90" s="15" t="str">
        <f t="shared" si="1"/>
        <v>Over Budget</v>
      </c>
    </row>
    <row r="91">
      <c r="A91" s="8" t="s">
        <v>98</v>
      </c>
      <c r="B91" s="17">
        <v>332.0</v>
      </c>
      <c r="C91" s="10">
        <v>6.4796513E7</v>
      </c>
      <c r="D91" s="10">
        <v>4.1181843E7</v>
      </c>
      <c r="E91" s="11" t="str">
        <f>IF(C91&gt;percent,"YES","NO")</f>
        <v>YES</v>
      </c>
      <c r="F91" s="12">
        <v>90000.0</v>
      </c>
      <c r="G91" s="13" t="str">
        <f t="shared" si="2"/>
        <v>NOT FUNDED</v>
      </c>
      <c r="H91" s="14">
        <f t="shared" si="3"/>
        <v>743</v>
      </c>
      <c r="I91" s="15" t="str">
        <f t="shared" si="1"/>
        <v>Over Budget</v>
      </c>
    </row>
    <row r="92">
      <c r="A92" s="8" t="s">
        <v>99</v>
      </c>
      <c r="B92" s="17">
        <v>296.0</v>
      </c>
      <c r="C92" s="10">
        <v>6.4786625E7</v>
      </c>
      <c r="D92" s="10">
        <v>4.650346E7</v>
      </c>
      <c r="E92" s="11" t="str">
        <f>IF(C92&gt;percent,"YES","NO")</f>
        <v>YES</v>
      </c>
      <c r="F92" s="12">
        <v>200000.0</v>
      </c>
      <c r="G92" s="13" t="str">
        <f t="shared" si="2"/>
        <v>NOT FUNDED</v>
      </c>
      <c r="H92" s="14">
        <f t="shared" si="3"/>
        <v>743</v>
      </c>
      <c r="I92" s="15" t="str">
        <f t="shared" si="1"/>
        <v>Over Budget</v>
      </c>
    </row>
    <row r="93">
      <c r="A93" s="8" t="s">
        <v>100</v>
      </c>
      <c r="B93" s="17">
        <v>310.0</v>
      </c>
      <c r="C93" s="10">
        <v>6.4779884E7</v>
      </c>
      <c r="D93" s="10">
        <v>3.3517419E7</v>
      </c>
      <c r="E93" s="11" t="str">
        <f>IF(C93&gt;percent,"YES","NO")</f>
        <v>YES</v>
      </c>
      <c r="F93" s="12">
        <v>199000.0</v>
      </c>
      <c r="G93" s="13" t="str">
        <f t="shared" si="2"/>
        <v>NOT FUNDED</v>
      </c>
      <c r="H93" s="14">
        <f t="shared" si="3"/>
        <v>743</v>
      </c>
      <c r="I93" s="15" t="str">
        <f t="shared" si="1"/>
        <v>Over Budget</v>
      </c>
    </row>
    <row r="94">
      <c r="A94" s="8" t="s">
        <v>101</v>
      </c>
      <c r="B94" s="17">
        <v>320.0</v>
      </c>
      <c r="C94" s="10">
        <v>6.4662498E7</v>
      </c>
      <c r="D94" s="10">
        <v>3.3638369E7</v>
      </c>
      <c r="E94" s="11" t="str">
        <f>IF(C94&gt;percent,"YES","NO")</f>
        <v>YES</v>
      </c>
      <c r="F94" s="12">
        <v>94700.0</v>
      </c>
      <c r="G94" s="13" t="str">
        <f t="shared" si="2"/>
        <v>NOT FUNDED</v>
      </c>
      <c r="H94" s="14">
        <f t="shared" si="3"/>
        <v>743</v>
      </c>
      <c r="I94" s="15" t="str">
        <f t="shared" si="1"/>
        <v>Over Budget</v>
      </c>
    </row>
    <row r="95">
      <c r="A95" s="8" t="s">
        <v>102</v>
      </c>
      <c r="B95" s="17">
        <v>343.0</v>
      </c>
      <c r="C95" s="10">
        <v>6.4466099E7</v>
      </c>
      <c r="D95" s="10">
        <v>3.9199573E7</v>
      </c>
      <c r="E95" s="11" t="str">
        <f>IF(C95&gt;percent,"YES","NO")</f>
        <v>YES</v>
      </c>
      <c r="F95" s="12">
        <v>95000.0</v>
      </c>
      <c r="G95" s="13" t="str">
        <f t="shared" si="2"/>
        <v>NOT FUNDED</v>
      </c>
      <c r="H95" s="14">
        <f t="shared" si="3"/>
        <v>743</v>
      </c>
      <c r="I95" s="15" t="str">
        <f t="shared" si="1"/>
        <v>Over Budget</v>
      </c>
    </row>
    <row r="96">
      <c r="A96" s="8" t="s">
        <v>103</v>
      </c>
      <c r="B96" s="17">
        <v>277.0</v>
      </c>
      <c r="C96" s="10">
        <v>6.3679712E7</v>
      </c>
      <c r="D96" s="10">
        <v>5.4718539E7</v>
      </c>
      <c r="E96" s="11" t="str">
        <f>IF(C96&gt;percent,"YES","NO")</f>
        <v>YES</v>
      </c>
      <c r="F96" s="12">
        <v>120000.0</v>
      </c>
      <c r="G96" s="13" t="str">
        <f t="shared" si="2"/>
        <v>NOT FUNDED</v>
      </c>
      <c r="H96" s="14">
        <f t="shared" si="3"/>
        <v>743</v>
      </c>
      <c r="I96" s="15" t="str">
        <f t="shared" si="1"/>
        <v>Over Budget</v>
      </c>
    </row>
    <row r="97">
      <c r="A97" s="8" t="s">
        <v>104</v>
      </c>
      <c r="B97" s="17">
        <v>385.0</v>
      </c>
      <c r="C97" s="10">
        <v>6.2871917E7</v>
      </c>
      <c r="D97" s="10">
        <v>4.6670708E7</v>
      </c>
      <c r="E97" s="11" t="str">
        <f>IF(C97&gt;percent,"YES","NO")</f>
        <v>YES</v>
      </c>
      <c r="F97" s="12">
        <v>200000.0</v>
      </c>
      <c r="G97" s="13" t="str">
        <f t="shared" si="2"/>
        <v>NOT FUNDED</v>
      </c>
      <c r="H97" s="14">
        <f t="shared" si="3"/>
        <v>743</v>
      </c>
      <c r="I97" s="15" t="str">
        <f t="shared" si="1"/>
        <v>Over Budget</v>
      </c>
    </row>
    <row r="98">
      <c r="A98" s="8" t="s">
        <v>105</v>
      </c>
      <c r="B98" s="17">
        <v>303.0</v>
      </c>
      <c r="C98" s="10">
        <v>6.1357314E7</v>
      </c>
      <c r="D98" s="10">
        <v>4.9099596E7</v>
      </c>
      <c r="E98" s="11" t="str">
        <f>IF(C98&gt;percent,"YES","NO")</f>
        <v>YES</v>
      </c>
      <c r="F98" s="12">
        <v>198000.0</v>
      </c>
      <c r="G98" s="13" t="str">
        <f t="shared" si="2"/>
        <v>NOT FUNDED</v>
      </c>
      <c r="H98" s="14">
        <f t="shared" si="3"/>
        <v>743</v>
      </c>
      <c r="I98" s="15" t="str">
        <f t="shared" si="1"/>
        <v>Over Budget</v>
      </c>
    </row>
    <row r="99">
      <c r="A99" s="8" t="s">
        <v>106</v>
      </c>
      <c r="B99" s="17">
        <v>299.0</v>
      </c>
      <c r="C99" s="10">
        <v>6.0504933E7</v>
      </c>
      <c r="D99" s="10">
        <v>3.3571942E7</v>
      </c>
      <c r="E99" s="11" t="str">
        <f>IF(C99&gt;percent,"YES","NO")</f>
        <v>YES</v>
      </c>
      <c r="F99" s="12">
        <v>195000.0</v>
      </c>
      <c r="G99" s="13" t="str">
        <f t="shared" si="2"/>
        <v>NOT FUNDED</v>
      </c>
      <c r="H99" s="14">
        <f t="shared" si="3"/>
        <v>743</v>
      </c>
      <c r="I99" s="15" t="str">
        <f t="shared" si="1"/>
        <v>Over Budget</v>
      </c>
    </row>
    <row r="100">
      <c r="A100" s="8" t="s">
        <v>107</v>
      </c>
      <c r="B100" s="17">
        <v>279.0</v>
      </c>
      <c r="C100" s="10">
        <v>6.0430714E7</v>
      </c>
      <c r="D100" s="10">
        <v>1.9273903E7</v>
      </c>
      <c r="E100" s="11" t="str">
        <f>IF(C100&gt;percent,"YES","NO")</f>
        <v>YES</v>
      </c>
      <c r="F100" s="12">
        <v>200000.0</v>
      </c>
      <c r="G100" s="13" t="str">
        <f t="shared" si="2"/>
        <v>NOT FUNDED</v>
      </c>
      <c r="H100" s="14">
        <f t="shared" si="3"/>
        <v>743</v>
      </c>
      <c r="I100" s="15" t="str">
        <f t="shared" si="1"/>
        <v>Over Budget</v>
      </c>
    </row>
    <row r="101">
      <c r="A101" s="8" t="s">
        <v>108</v>
      </c>
      <c r="B101" s="17">
        <v>248.0</v>
      </c>
      <c r="C101" s="10">
        <v>5.9551832E7</v>
      </c>
      <c r="D101" s="10">
        <v>3.5277492E7</v>
      </c>
      <c r="E101" s="11" t="str">
        <f>IF(C101&gt;percent,"YES","NO")</f>
        <v>YES</v>
      </c>
      <c r="F101" s="12">
        <v>107500.0</v>
      </c>
      <c r="G101" s="13" t="str">
        <f t="shared" si="2"/>
        <v>NOT FUNDED</v>
      </c>
      <c r="H101" s="14">
        <f t="shared" si="3"/>
        <v>743</v>
      </c>
      <c r="I101" s="15" t="str">
        <f t="shared" si="1"/>
        <v>Over Budget</v>
      </c>
    </row>
    <row r="102">
      <c r="A102" s="8" t="s">
        <v>109</v>
      </c>
      <c r="B102" s="17">
        <v>320.0</v>
      </c>
      <c r="C102" s="10">
        <v>5.7273373E7</v>
      </c>
      <c r="D102" s="10">
        <v>4.9095001E7</v>
      </c>
      <c r="E102" s="11" t="str">
        <f>IF(C102&gt;percent,"YES","NO")</f>
        <v>YES</v>
      </c>
      <c r="F102" s="12">
        <v>100000.0</v>
      </c>
      <c r="G102" s="13" t="str">
        <f t="shared" si="2"/>
        <v>NOT FUNDED</v>
      </c>
      <c r="H102" s="14">
        <f t="shared" si="3"/>
        <v>743</v>
      </c>
      <c r="I102" s="15" t="str">
        <f t="shared" si="1"/>
        <v>Over Budget</v>
      </c>
    </row>
    <row r="103">
      <c r="A103" s="8" t="s">
        <v>110</v>
      </c>
      <c r="B103" s="17">
        <v>332.0</v>
      </c>
      <c r="C103" s="10">
        <v>5.723863E7</v>
      </c>
      <c r="D103" s="10">
        <v>3.6935036E7</v>
      </c>
      <c r="E103" s="11" t="str">
        <f>IF(C103&gt;percent,"YES","NO")</f>
        <v>YES</v>
      </c>
      <c r="F103" s="12">
        <v>110000.0</v>
      </c>
      <c r="G103" s="13" t="str">
        <f t="shared" si="2"/>
        <v>NOT FUNDED</v>
      </c>
      <c r="H103" s="14">
        <f t="shared" si="3"/>
        <v>743</v>
      </c>
      <c r="I103" s="15" t="str">
        <f t="shared" si="1"/>
        <v>Over Budget</v>
      </c>
    </row>
    <row r="104">
      <c r="A104" s="8" t="s">
        <v>111</v>
      </c>
      <c r="B104" s="17">
        <v>320.0</v>
      </c>
      <c r="C104" s="10">
        <v>5.7047806E7</v>
      </c>
      <c r="D104" s="10">
        <v>3.3197438E7</v>
      </c>
      <c r="E104" s="11" t="str">
        <f>IF(C104&gt;percent,"YES","NO")</f>
        <v>YES</v>
      </c>
      <c r="F104" s="12">
        <v>150000.0</v>
      </c>
      <c r="G104" s="13" t="str">
        <f t="shared" si="2"/>
        <v>NOT FUNDED</v>
      </c>
      <c r="H104" s="14">
        <f t="shared" si="3"/>
        <v>743</v>
      </c>
      <c r="I104" s="15" t="str">
        <f t="shared" si="1"/>
        <v>Over Budget</v>
      </c>
    </row>
    <row r="105">
      <c r="A105" s="8" t="s">
        <v>112</v>
      </c>
      <c r="B105" s="17">
        <v>297.0</v>
      </c>
      <c r="C105" s="10">
        <v>5.6844323E7</v>
      </c>
      <c r="D105" s="10">
        <v>1.6186203E7</v>
      </c>
      <c r="E105" s="11" t="str">
        <f>IF(C105&gt;percent,"YES","NO")</f>
        <v>YES</v>
      </c>
      <c r="F105" s="12">
        <v>117000.0</v>
      </c>
      <c r="G105" s="13" t="str">
        <f t="shared" si="2"/>
        <v>NOT FUNDED</v>
      </c>
      <c r="H105" s="14">
        <f t="shared" si="3"/>
        <v>743</v>
      </c>
      <c r="I105" s="15" t="str">
        <f t="shared" si="1"/>
        <v>Over Budget</v>
      </c>
    </row>
    <row r="106">
      <c r="A106" s="8" t="s">
        <v>113</v>
      </c>
      <c r="B106" s="17">
        <v>321.0</v>
      </c>
      <c r="C106" s="10">
        <v>5.672744E7</v>
      </c>
      <c r="D106" s="10">
        <v>4.6428728E7</v>
      </c>
      <c r="E106" s="11" t="str">
        <f>IF(C106&gt;percent,"YES","NO")</f>
        <v>YES</v>
      </c>
      <c r="F106" s="12">
        <v>170000.0</v>
      </c>
      <c r="G106" s="13" t="str">
        <f t="shared" si="2"/>
        <v>NOT FUNDED</v>
      </c>
      <c r="H106" s="14">
        <f t="shared" si="3"/>
        <v>743</v>
      </c>
      <c r="I106" s="15" t="str">
        <f t="shared" si="1"/>
        <v>Over Budget</v>
      </c>
    </row>
    <row r="107">
      <c r="A107" s="8" t="s">
        <v>114</v>
      </c>
      <c r="B107" s="17">
        <v>297.0</v>
      </c>
      <c r="C107" s="10">
        <v>5.6711878E7</v>
      </c>
      <c r="D107" s="10">
        <v>2.512129E7</v>
      </c>
      <c r="E107" s="11" t="str">
        <f>IF(C107&gt;percent,"YES","NO")</f>
        <v>YES</v>
      </c>
      <c r="F107" s="12">
        <v>199600.0</v>
      </c>
      <c r="G107" s="13" t="str">
        <f t="shared" si="2"/>
        <v>NOT FUNDED</v>
      </c>
      <c r="H107" s="14">
        <f t="shared" si="3"/>
        <v>743</v>
      </c>
      <c r="I107" s="15" t="str">
        <f t="shared" si="1"/>
        <v>Over Budget</v>
      </c>
    </row>
    <row r="108">
      <c r="A108" s="8" t="s">
        <v>115</v>
      </c>
      <c r="B108" s="17">
        <v>371.0</v>
      </c>
      <c r="C108" s="10">
        <v>5.6675749E7</v>
      </c>
      <c r="D108" s="10">
        <v>2.1216782E7</v>
      </c>
      <c r="E108" s="11" t="str">
        <f>IF(C108&gt;percent,"YES","NO")</f>
        <v>YES</v>
      </c>
      <c r="F108" s="12">
        <v>84000.0</v>
      </c>
      <c r="G108" s="13" t="str">
        <f t="shared" si="2"/>
        <v>NOT FUNDED</v>
      </c>
      <c r="H108" s="14">
        <f t="shared" si="3"/>
        <v>743</v>
      </c>
      <c r="I108" s="15" t="str">
        <f t="shared" si="1"/>
        <v>Over Budget</v>
      </c>
    </row>
    <row r="109">
      <c r="A109" s="8" t="s">
        <v>116</v>
      </c>
      <c r="B109" s="17">
        <v>396.0</v>
      </c>
      <c r="C109" s="10">
        <v>5.5871019E7</v>
      </c>
      <c r="D109" s="10">
        <v>6.1645506E7</v>
      </c>
      <c r="E109" s="11" t="str">
        <f>IF(C109&gt;percent,"YES","NO")</f>
        <v>YES</v>
      </c>
      <c r="F109" s="12">
        <v>199893.0</v>
      </c>
      <c r="G109" s="13" t="str">
        <f t="shared" si="2"/>
        <v>NOT FUNDED</v>
      </c>
      <c r="H109" s="14">
        <f t="shared" si="3"/>
        <v>743</v>
      </c>
      <c r="I109" s="15" t="str">
        <f t="shared" si="1"/>
        <v>Over Budget</v>
      </c>
    </row>
    <row r="110">
      <c r="A110" s="8" t="s">
        <v>117</v>
      </c>
      <c r="B110" s="17">
        <v>262.0</v>
      </c>
      <c r="C110" s="10">
        <v>5.5430063E7</v>
      </c>
      <c r="D110" s="10">
        <v>5.2746258E7</v>
      </c>
      <c r="E110" s="11" t="str">
        <f>IF(C110&gt;percent,"YES","NO")</f>
        <v>YES</v>
      </c>
      <c r="F110" s="12">
        <v>182823.0</v>
      </c>
      <c r="G110" s="13" t="str">
        <f t="shared" si="2"/>
        <v>NOT FUNDED</v>
      </c>
      <c r="H110" s="14">
        <f t="shared" si="3"/>
        <v>743</v>
      </c>
      <c r="I110" s="15" t="str">
        <f t="shared" si="1"/>
        <v>Over Budget</v>
      </c>
    </row>
    <row r="111">
      <c r="A111" s="8" t="s">
        <v>118</v>
      </c>
      <c r="B111" s="17">
        <v>340.0</v>
      </c>
      <c r="C111" s="10">
        <v>5.4822096E7</v>
      </c>
      <c r="D111" s="10">
        <v>4.5554663E7</v>
      </c>
      <c r="E111" s="11" t="str">
        <f>IF(C111&gt;percent,"YES","NO")</f>
        <v>YES</v>
      </c>
      <c r="F111" s="12">
        <v>200000.0</v>
      </c>
      <c r="G111" s="13" t="str">
        <f t="shared" si="2"/>
        <v>NOT FUNDED</v>
      </c>
      <c r="H111" s="14">
        <f t="shared" si="3"/>
        <v>743</v>
      </c>
      <c r="I111" s="15" t="str">
        <f t="shared" si="1"/>
        <v>Over Budget</v>
      </c>
    </row>
    <row r="112">
      <c r="A112" s="8" t="s">
        <v>119</v>
      </c>
      <c r="B112" s="17">
        <v>327.0</v>
      </c>
      <c r="C112" s="10">
        <v>5.3604506E7</v>
      </c>
      <c r="D112" s="10">
        <v>3.3762185E7</v>
      </c>
      <c r="E112" s="11" t="str">
        <f>IF(C112&gt;percent,"YES","NO")</f>
        <v>YES</v>
      </c>
      <c r="F112" s="12">
        <v>30000.0</v>
      </c>
      <c r="G112" s="13" t="str">
        <f t="shared" si="2"/>
        <v>NOT FUNDED</v>
      </c>
      <c r="H112" s="14">
        <f t="shared" si="3"/>
        <v>743</v>
      </c>
      <c r="I112" s="15" t="str">
        <f t="shared" si="1"/>
        <v>Over Budget</v>
      </c>
    </row>
    <row r="113">
      <c r="A113" s="8" t="s">
        <v>120</v>
      </c>
      <c r="B113" s="17">
        <v>279.0</v>
      </c>
      <c r="C113" s="10">
        <v>5.3034074E7</v>
      </c>
      <c r="D113" s="10">
        <v>2.2059677E7</v>
      </c>
      <c r="E113" s="11" t="str">
        <f>IF(C113&gt;percent,"YES","NO")</f>
        <v>YES</v>
      </c>
      <c r="F113" s="12">
        <v>150000.0</v>
      </c>
      <c r="G113" s="13" t="str">
        <f t="shared" si="2"/>
        <v>NOT FUNDED</v>
      </c>
      <c r="H113" s="14">
        <f t="shared" si="3"/>
        <v>743</v>
      </c>
      <c r="I113" s="15" t="str">
        <f t="shared" si="1"/>
        <v>Over Budget</v>
      </c>
    </row>
    <row r="114">
      <c r="A114" s="8" t="s">
        <v>121</v>
      </c>
      <c r="B114" s="17">
        <v>288.0</v>
      </c>
      <c r="C114" s="10">
        <v>5.2750349E7</v>
      </c>
      <c r="D114" s="10">
        <v>2.5632939E7</v>
      </c>
      <c r="E114" s="11" t="str">
        <f>IF(C114&gt;percent,"YES","NO")</f>
        <v>YES</v>
      </c>
      <c r="F114" s="12">
        <v>98000.0</v>
      </c>
      <c r="G114" s="13" t="str">
        <f t="shared" si="2"/>
        <v>NOT FUNDED</v>
      </c>
      <c r="H114" s="14">
        <f t="shared" si="3"/>
        <v>743</v>
      </c>
      <c r="I114" s="15" t="str">
        <f t="shared" si="1"/>
        <v>Over Budget</v>
      </c>
    </row>
    <row r="115">
      <c r="A115" s="8" t="s">
        <v>122</v>
      </c>
      <c r="B115" s="17">
        <v>279.0</v>
      </c>
      <c r="C115" s="10">
        <v>5.24491E7</v>
      </c>
      <c r="D115" s="10">
        <v>3.937794E7</v>
      </c>
      <c r="E115" s="11" t="str">
        <f>IF(C115&gt;percent,"YES","NO")</f>
        <v>YES</v>
      </c>
      <c r="F115" s="12">
        <v>180000.0</v>
      </c>
      <c r="G115" s="13" t="str">
        <f t="shared" si="2"/>
        <v>NOT FUNDED</v>
      </c>
      <c r="H115" s="14">
        <f t="shared" si="3"/>
        <v>743</v>
      </c>
      <c r="I115" s="15" t="str">
        <f t="shared" si="1"/>
        <v>Over Budget</v>
      </c>
    </row>
    <row r="116">
      <c r="A116" s="8" t="s">
        <v>123</v>
      </c>
      <c r="B116" s="17">
        <v>341.0</v>
      </c>
      <c r="C116" s="10">
        <v>5.1384742E7</v>
      </c>
      <c r="D116" s="10">
        <v>5.685576E7</v>
      </c>
      <c r="E116" s="11" t="str">
        <f>IF(C116&gt;percent,"YES","NO")</f>
        <v>YES</v>
      </c>
      <c r="F116" s="12">
        <v>35000.0</v>
      </c>
      <c r="G116" s="13" t="str">
        <f t="shared" si="2"/>
        <v>NOT FUNDED</v>
      </c>
      <c r="H116" s="14">
        <f t="shared" si="3"/>
        <v>743</v>
      </c>
      <c r="I116" s="15" t="str">
        <f t="shared" si="1"/>
        <v>Over Budget</v>
      </c>
    </row>
    <row r="117">
      <c r="A117" s="8" t="s">
        <v>124</v>
      </c>
      <c r="B117" s="17">
        <v>319.0</v>
      </c>
      <c r="C117" s="10">
        <v>5.1071543E7</v>
      </c>
      <c r="D117" s="10">
        <v>4.8264013E7</v>
      </c>
      <c r="E117" s="11" t="str">
        <f>IF(C117&gt;percent,"YES","NO")</f>
        <v>YES</v>
      </c>
      <c r="F117" s="12">
        <v>100000.0</v>
      </c>
      <c r="G117" s="13" t="str">
        <f t="shared" si="2"/>
        <v>NOT FUNDED</v>
      </c>
      <c r="H117" s="14">
        <f t="shared" si="3"/>
        <v>743</v>
      </c>
      <c r="I117" s="15" t="str">
        <f t="shared" si="1"/>
        <v>Over Budget</v>
      </c>
    </row>
    <row r="118">
      <c r="A118" s="8" t="s">
        <v>125</v>
      </c>
      <c r="B118" s="17">
        <v>251.0</v>
      </c>
      <c r="C118" s="10">
        <v>5.0737014E7</v>
      </c>
      <c r="D118" s="10">
        <v>1.05172108E8</v>
      </c>
      <c r="E118" s="11" t="str">
        <f>IF(C118&gt;percent,"YES","NO")</f>
        <v>YES</v>
      </c>
      <c r="F118" s="12">
        <v>121882.0</v>
      </c>
      <c r="G118" s="13" t="str">
        <f t="shared" si="2"/>
        <v>NOT FUNDED</v>
      </c>
      <c r="H118" s="14">
        <f t="shared" si="3"/>
        <v>743</v>
      </c>
      <c r="I118" s="15" t="str">
        <f t="shared" si="1"/>
        <v>Over Budget</v>
      </c>
    </row>
    <row r="119">
      <c r="A119" s="8" t="s">
        <v>126</v>
      </c>
      <c r="B119" s="17">
        <v>369.0</v>
      </c>
      <c r="C119" s="10">
        <v>5.0666534E7</v>
      </c>
      <c r="D119" s="10">
        <v>4.0366056E7</v>
      </c>
      <c r="E119" s="11" t="str">
        <f>IF(C119&gt;percent,"YES","NO")</f>
        <v>YES</v>
      </c>
      <c r="F119" s="12">
        <v>194086.0</v>
      </c>
      <c r="G119" s="13" t="str">
        <f t="shared" si="2"/>
        <v>NOT FUNDED</v>
      </c>
      <c r="H119" s="14">
        <f t="shared" si="3"/>
        <v>743</v>
      </c>
      <c r="I119" s="15" t="str">
        <f t="shared" si="1"/>
        <v>Over Budget</v>
      </c>
    </row>
    <row r="120">
      <c r="A120" s="8" t="s">
        <v>127</v>
      </c>
      <c r="B120" s="17">
        <v>329.0</v>
      </c>
      <c r="C120" s="10">
        <v>4.9807357E7</v>
      </c>
      <c r="D120" s="10">
        <v>4.0815523E7</v>
      </c>
      <c r="E120" s="11" t="str">
        <f>IF(C120&gt;percent,"YES","NO")</f>
        <v>YES</v>
      </c>
      <c r="F120" s="12">
        <v>200000.0</v>
      </c>
      <c r="G120" s="13" t="str">
        <f t="shared" si="2"/>
        <v>NOT FUNDED</v>
      </c>
      <c r="H120" s="14">
        <f t="shared" si="3"/>
        <v>743</v>
      </c>
      <c r="I120" s="15" t="str">
        <f t="shared" si="1"/>
        <v>Over Budget</v>
      </c>
    </row>
    <row r="121">
      <c r="A121" s="8" t="s">
        <v>128</v>
      </c>
      <c r="B121" s="17">
        <v>297.0</v>
      </c>
      <c r="C121" s="10">
        <v>4.9370653E7</v>
      </c>
      <c r="D121" s="10">
        <v>4.6637087E7</v>
      </c>
      <c r="E121" s="11" t="str">
        <f>IF(C121&gt;percent,"YES","NO")</f>
        <v>YES</v>
      </c>
      <c r="F121" s="12">
        <v>19950.0</v>
      </c>
      <c r="G121" s="13" t="str">
        <f t="shared" si="2"/>
        <v>NOT FUNDED</v>
      </c>
      <c r="H121" s="14">
        <f t="shared" si="3"/>
        <v>743</v>
      </c>
      <c r="I121" s="15" t="str">
        <f t="shared" si="1"/>
        <v>Over Budget</v>
      </c>
    </row>
    <row r="122">
      <c r="A122" s="8" t="s">
        <v>129</v>
      </c>
      <c r="B122" s="17">
        <v>245.0</v>
      </c>
      <c r="C122" s="10">
        <v>4.9280658E7</v>
      </c>
      <c r="D122" s="10">
        <v>1.07269183E8</v>
      </c>
      <c r="E122" s="11" t="str">
        <f>IF(C122&gt;percent,"YES","NO")</f>
        <v>YES</v>
      </c>
      <c r="F122" s="12">
        <v>100000.0</v>
      </c>
      <c r="G122" s="13" t="str">
        <f t="shared" si="2"/>
        <v>NOT FUNDED</v>
      </c>
      <c r="H122" s="14">
        <f t="shared" si="3"/>
        <v>743</v>
      </c>
      <c r="I122" s="15" t="str">
        <f t="shared" si="1"/>
        <v>Over Budget</v>
      </c>
    </row>
    <row r="123">
      <c r="A123" s="8" t="s">
        <v>130</v>
      </c>
      <c r="B123" s="17">
        <v>272.0</v>
      </c>
      <c r="C123" s="10">
        <v>4.9130802E7</v>
      </c>
      <c r="D123" s="10">
        <v>3.5342941E7</v>
      </c>
      <c r="E123" s="11" t="str">
        <f>IF(C123&gt;percent,"YES","NO")</f>
        <v>YES</v>
      </c>
      <c r="F123" s="12">
        <v>58000.0</v>
      </c>
      <c r="G123" s="13" t="str">
        <f t="shared" si="2"/>
        <v>NOT FUNDED</v>
      </c>
      <c r="H123" s="14">
        <f t="shared" si="3"/>
        <v>743</v>
      </c>
      <c r="I123" s="15" t="str">
        <f t="shared" si="1"/>
        <v>Over Budget</v>
      </c>
    </row>
    <row r="124">
      <c r="A124" s="8" t="s">
        <v>131</v>
      </c>
      <c r="B124" s="17">
        <v>260.0</v>
      </c>
      <c r="C124" s="10">
        <v>4.5316462E7</v>
      </c>
      <c r="D124" s="10">
        <v>3.0472992E7</v>
      </c>
      <c r="E124" s="11" t="str">
        <f>IF(C124&gt;percent,"YES","NO")</f>
        <v>NO</v>
      </c>
      <c r="F124" s="12">
        <v>100000.0</v>
      </c>
      <c r="G124" s="13" t="str">
        <f t="shared" si="2"/>
        <v>NOT FUNDED</v>
      </c>
      <c r="H124" s="14">
        <f t="shared" si="3"/>
        <v>743</v>
      </c>
      <c r="I124" s="15" t="str">
        <f t="shared" si="1"/>
        <v>Approval Threshold</v>
      </c>
    </row>
    <row r="125">
      <c r="A125" s="8" t="s">
        <v>132</v>
      </c>
      <c r="B125" s="17">
        <v>302.0</v>
      </c>
      <c r="C125" s="10">
        <v>4.5304908E7</v>
      </c>
      <c r="D125" s="10">
        <v>3.2541554E7</v>
      </c>
      <c r="E125" s="11" t="str">
        <f>IF(C125&gt;percent,"YES","NO")</f>
        <v>NO</v>
      </c>
      <c r="F125" s="12">
        <v>18000.0</v>
      </c>
      <c r="G125" s="13" t="str">
        <f t="shared" si="2"/>
        <v>NOT FUNDED</v>
      </c>
      <c r="H125" s="14">
        <f t="shared" si="3"/>
        <v>743</v>
      </c>
      <c r="I125" s="15" t="str">
        <f t="shared" si="1"/>
        <v>Approval Threshold</v>
      </c>
    </row>
    <row r="126">
      <c r="A126" s="8" t="s">
        <v>133</v>
      </c>
      <c r="B126" s="17">
        <v>286.0</v>
      </c>
      <c r="C126" s="10">
        <v>4.5178109E7</v>
      </c>
      <c r="D126" s="10">
        <v>3.4068121E7</v>
      </c>
      <c r="E126" s="11" t="str">
        <f>IF(C126&gt;percent,"YES","NO")</f>
        <v>NO</v>
      </c>
      <c r="F126" s="12">
        <v>134002.0</v>
      </c>
      <c r="G126" s="13" t="str">
        <f t="shared" si="2"/>
        <v>NOT FUNDED</v>
      </c>
      <c r="H126" s="14">
        <f t="shared" si="3"/>
        <v>743</v>
      </c>
      <c r="I126" s="15" t="str">
        <f t="shared" si="1"/>
        <v>Approval Threshold</v>
      </c>
    </row>
    <row r="127">
      <c r="A127" s="8" t="s">
        <v>134</v>
      </c>
      <c r="B127" s="17">
        <v>230.0</v>
      </c>
      <c r="C127" s="10">
        <v>4.5016029E7</v>
      </c>
      <c r="D127" s="10">
        <v>1.5150936E7</v>
      </c>
      <c r="E127" s="11" t="str">
        <f>IF(C127&gt;percent,"YES","NO")</f>
        <v>NO</v>
      </c>
      <c r="F127" s="12">
        <v>110000.0</v>
      </c>
      <c r="G127" s="13" t="str">
        <f t="shared" si="2"/>
        <v>NOT FUNDED</v>
      </c>
      <c r="H127" s="14">
        <f t="shared" si="3"/>
        <v>743</v>
      </c>
      <c r="I127" s="15" t="str">
        <f t="shared" si="1"/>
        <v>Approval Threshold</v>
      </c>
    </row>
    <row r="128">
      <c r="A128" s="8" t="s">
        <v>135</v>
      </c>
      <c r="B128" s="17">
        <v>260.0</v>
      </c>
      <c r="C128" s="10">
        <v>4.4990418E7</v>
      </c>
      <c r="D128" s="10">
        <v>5.7203878E7</v>
      </c>
      <c r="E128" s="11" t="str">
        <f>IF(C128&gt;percent,"YES","NO")</f>
        <v>NO</v>
      </c>
      <c r="F128" s="12">
        <v>200000.0</v>
      </c>
      <c r="G128" s="13" t="str">
        <f t="shared" si="2"/>
        <v>NOT FUNDED</v>
      </c>
      <c r="H128" s="14">
        <f t="shared" si="3"/>
        <v>743</v>
      </c>
      <c r="I128" s="15" t="str">
        <f t="shared" si="1"/>
        <v>Approval Threshold</v>
      </c>
    </row>
    <row r="129">
      <c r="A129" s="8" t="s">
        <v>136</v>
      </c>
      <c r="B129" s="17">
        <v>292.0</v>
      </c>
      <c r="C129" s="10">
        <v>4.4814073E7</v>
      </c>
      <c r="D129" s="10">
        <v>4.9296141E7</v>
      </c>
      <c r="E129" s="11" t="str">
        <f>IF(C129&gt;percent,"YES","NO")</f>
        <v>NO</v>
      </c>
      <c r="F129" s="12">
        <v>70000.0</v>
      </c>
      <c r="G129" s="13" t="str">
        <f t="shared" si="2"/>
        <v>NOT FUNDED</v>
      </c>
      <c r="H129" s="14">
        <f t="shared" si="3"/>
        <v>743</v>
      </c>
      <c r="I129" s="15" t="str">
        <f t="shared" si="1"/>
        <v>Approval Threshold</v>
      </c>
    </row>
    <row r="130">
      <c r="A130" s="8" t="s">
        <v>137</v>
      </c>
      <c r="B130" s="17">
        <v>330.0</v>
      </c>
      <c r="C130" s="10">
        <v>4.4810239E7</v>
      </c>
      <c r="D130" s="10">
        <v>4.1811988E7</v>
      </c>
      <c r="E130" s="11" t="str">
        <f>IF(C130&gt;percent,"YES","NO")</f>
        <v>NO</v>
      </c>
      <c r="F130" s="12">
        <v>90000.0</v>
      </c>
      <c r="G130" s="13" t="str">
        <f t="shared" si="2"/>
        <v>NOT FUNDED</v>
      </c>
      <c r="H130" s="14">
        <f t="shared" si="3"/>
        <v>743</v>
      </c>
      <c r="I130" s="15" t="str">
        <f t="shared" si="1"/>
        <v>Approval Threshold</v>
      </c>
    </row>
    <row r="131">
      <c r="A131" s="8" t="s">
        <v>138</v>
      </c>
      <c r="B131" s="17">
        <v>271.0</v>
      </c>
      <c r="C131" s="10">
        <v>4.4552454E7</v>
      </c>
      <c r="D131" s="10">
        <v>3.9010514E7</v>
      </c>
      <c r="E131" s="11" t="str">
        <f>IF(C131&gt;percent,"YES","NO")</f>
        <v>NO</v>
      </c>
      <c r="F131" s="12">
        <v>17000.0</v>
      </c>
      <c r="G131" s="13" t="str">
        <f t="shared" si="2"/>
        <v>NOT FUNDED</v>
      </c>
      <c r="H131" s="14">
        <f t="shared" si="3"/>
        <v>743</v>
      </c>
      <c r="I131" s="15" t="str">
        <f t="shared" si="1"/>
        <v>Approval Threshold</v>
      </c>
    </row>
    <row r="132">
      <c r="A132" s="8" t="s">
        <v>139</v>
      </c>
      <c r="B132" s="17">
        <v>252.0</v>
      </c>
      <c r="C132" s="10">
        <v>4.38527E7</v>
      </c>
      <c r="D132" s="10">
        <v>2.9950094E7</v>
      </c>
      <c r="E132" s="11" t="str">
        <f>IF(C132&gt;percent,"YES","NO")</f>
        <v>NO</v>
      </c>
      <c r="F132" s="12">
        <v>184000.0</v>
      </c>
      <c r="G132" s="13" t="str">
        <f t="shared" si="2"/>
        <v>NOT FUNDED</v>
      </c>
      <c r="H132" s="14">
        <f t="shared" si="3"/>
        <v>743</v>
      </c>
      <c r="I132" s="15" t="str">
        <f t="shared" si="1"/>
        <v>Approval Threshold</v>
      </c>
    </row>
    <row r="133">
      <c r="A133" s="8" t="s">
        <v>140</v>
      </c>
      <c r="B133" s="17">
        <v>293.0</v>
      </c>
      <c r="C133" s="10">
        <v>4.3692437E7</v>
      </c>
      <c r="D133" s="10">
        <v>3.9669675E7</v>
      </c>
      <c r="E133" s="11" t="str">
        <f>IF(C133&gt;percent,"YES","NO")</f>
        <v>NO</v>
      </c>
      <c r="F133" s="12">
        <v>85500.0</v>
      </c>
      <c r="G133" s="13" t="str">
        <f t="shared" si="2"/>
        <v>NOT FUNDED</v>
      </c>
      <c r="H133" s="14">
        <f t="shared" si="3"/>
        <v>743</v>
      </c>
      <c r="I133" s="15" t="str">
        <f t="shared" si="1"/>
        <v>Approval Threshold</v>
      </c>
    </row>
    <row r="134">
      <c r="A134" s="8" t="s">
        <v>141</v>
      </c>
      <c r="B134" s="17">
        <v>268.0</v>
      </c>
      <c r="C134" s="10">
        <v>4.3515897E7</v>
      </c>
      <c r="D134" s="10">
        <v>2.7824394E7</v>
      </c>
      <c r="E134" s="11" t="str">
        <f>IF(C134&gt;percent,"YES","NO")</f>
        <v>NO</v>
      </c>
      <c r="F134" s="12">
        <v>100000.0</v>
      </c>
      <c r="G134" s="13" t="str">
        <f t="shared" si="2"/>
        <v>NOT FUNDED</v>
      </c>
      <c r="H134" s="14">
        <f t="shared" si="3"/>
        <v>743</v>
      </c>
      <c r="I134" s="15" t="str">
        <f t="shared" si="1"/>
        <v>Approval Threshold</v>
      </c>
    </row>
    <row r="135">
      <c r="A135" s="8" t="s">
        <v>142</v>
      </c>
      <c r="B135" s="17">
        <v>300.0</v>
      </c>
      <c r="C135" s="10">
        <v>4.3499998E7</v>
      </c>
      <c r="D135" s="10">
        <v>4.7808283E7</v>
      </c>
      <c r="E135" s="11" t="str">
        <f>IF(C135&gt;percent,"YES","NO")</f>
        <v>NO</v>
      </c>
      <c r="F135" s="12">
        <v>58000.0</v>
      </c>
      <c r="G135" s="13" t="str">
        <f t="shared" si="2"/>
        <v>NOT FUNDED</v>
      </c>
      <c r="H135" s="14">
        <f t="shared" si="3"/>
        <v>743</v>
      </c>
      <c r="I135" s="15" t="str">
        <f t="shared" si="1"/>
        <v>Approval Threshold</v>
      </c>
    </row>
    <row r="136">
      <c r="A136" s="8" t="s">
        <v>143</v>
      </c>
      <c r="B136" s="17">
        <v>255.0</v>
      </c>
      <c r="C136" s="10">
        <v>4.2828671E7</v>
      </c>
      <c r="D136" s="10">
        <v>3.1815516E7</v>
      </c>
      <c r="E136" s="11" t="str">
        <f>IF(C136&gt;percent,"YES","NO")</f>
        <v>NO</v>
      </c>
      <c r="F136" s="12">
        <v>150000.0</v>
      </c>
      <c r="G136" s="13" t="str">
        <f t="shared" si="2"/>
        <v>NOT FUNDED</v>
      </c>
      <c r="H136" s="14">
        <f t="shared" si="3"/>
        <v>743</v>
      </c>
      <c r="I136" s="15" t="str">
        <f t="shared" si="1"/>
        <v>Approval Threshold</v>
      </c>
    </row>
    <row r="137">
      <c r="A137" s="8" t="s">
        <v>144</v>
      </c>
      <c r="B137" s="17">
        <v>305.0</v>
      </c>
      <c r="C137" s="10">
        <v>4.2612641E7</v>
      </c>
      <c r="D137" s="10">
        <v>3.789341E7</v>
      </c>
      <c r="E137" s="11" t="str">
        <f>IF(C137&gt;percent,"YES","NO")</f>
        <v>NO</v>
      </c>
      <c r="F137" s="12">
        <v>195000.0</v>
      </c>
      <c r="G137" s="13" t="str">
        <f t="shared" si="2"/>
        <v>NOT FUNDED</v>
      </c>
      <c r="H137" s="14">
        <f t="shared" si="3"/>
        <v>743</v>
      </c>
      <c r="I137" s="15" t="str">
        <f t="shared" si="1"/>
        <v>Approval Threshold</v>
      </c>
    </row>
    <row r="138">
      <c r="A138" s="8" t="s">
        <v>145</v>
      </c>
      <c r="B138" s="17">
        <v>257.0</v>
      </c>
      <c r="C138" s="10">
        <v>4.2188573E7</v>
      </c>
      <c r="D138" s="10">
        <v>3.6444611E7</v>
      </c>
      <c r="E138" s="11" t="str">
        <f>IF(C138&gt;percent,"YES","NO")</f>
        <v>NO</v>
      </c>
      <c r="F138" s="12">
        <v>190000.0</v>
      </c>
      <c r="G138" s="13" t="str">
        <f t="shared" si="2"/>
        <v>NOT FUNDED</v>
      </c>
      <c r="H138" s="14">
        <f t="shared" si="3"/>
        <v>743</v>
      </c>
      <c r="I138" s="15" t="str">
        <f t="shared" si="1"/>
        <v>Approval Threshold</v>
      </c>
    </row>
    <row r="139">
      <c r="A139" s="8" t="s">
        <v>146</v>
      </c>
      <c r="B139" s="17">
        <v>270.0</v>
      </c>
      <c r="C139" s="10">
        <v>4.204863E7</v>
      </c>
      <c r="D139" s="10">
        <v>3.769855E7</v>
      </c>
      <c r="E139" s="11" t="str">
        <f>IF(C139&gt;percent,"YES","NO")</f>
        <v>NO</v>
      </c>
      <c r="F139" s="12">
        <v>159075.0</v>
      </c>
      <c r="G139" s="13" t="str">
        <f t="shared" si="2"/>
        <v>NOT FUNDED</v>
      </c>
      <c r="H139" s="14">
        <f t="shared" si="3"/>
        <v>743</v>
      </c>
      <c r="I139" s="15" t="str">
        <f t="shared" si="1"/>
        <v>Approval Threshold</v>
      </c>
    </row>
    <row r="140">
      <c r="A140" s="8" t="s">
        <v>147</v>
      </c>
      <c r="B140" s="17">
        <v>315.0</v>
      </c>
      <c r="C140" s="10">
        <v>4.1929273E7</v>
      </c>
      <c r="D140" s="10">
        <v>5.160314E7</v>
      </c>
      <c r="E140" s="11" t="str">
        <f>IF(C140&gt;percent,"YES","NO")</f>
        <v>NO</v>
      </c>
      <c r="F140" s="12">
        <v>200000.0</v>
      </c>
      <c r="G140" s="13" t="str">
        <f t="shared" si="2"/>
        <v>NOT FUNDED</v>
      </c>
      <c r="H140" s="14">
        <f t="shared" si="3"/>
        <v>743</v>
      </c>
      <c r="I140" s="15" t="str">
        <f t="shared" si="1"/>
        <v>Approval Threshold</v>
      </c>
    </row>
    <row r="141">
      <c r="A141" s="8" t="s">
        <v>148</v>
      </c>
      <c r="B141" s="17">
        <v>290.0</v>
      </c>
      <c r="C141" s="10">
        <v>4.191425E7</v>
      </c>
      <c r="D141" s="10">
        <v>2.5380971E7</v>
      </c>
      <c r="E141" s="11" t="str">
        <f>IF(C141&gt;percent,"YES","NO")</f>
        <v>NO</v>
      </c>
      <c r="F141" s="12">
        <v>196000.0</v>
      </c>
      <c r="G141" s="13" t="str">
        <f t="shared" si="2"/>
        <v>NOT FUNDED</v>
      </c>
      <c r="H141" s="14">
        <f t="shared" si="3"/>
        <v>743</v>
      </c>
      <c r="I141" s="15" t="str">
        <f t="shared" si="1"/>
        <v>Approval Threshold</v>
      </c>
    </row>
    <row r="142">
      <c r="A142" s="8" t="s">
        <v>149</v>
      </c>
      <c r="B142" s="17">
        <v>328.0</v>
      </c>
      <c r="C142" s="10">
        <v>4.1160972E7</v>
      </c>
      <c r="D142" s="10">
        <v>3.2944049E7</v>
      </c>
      <c r="E142" s="11" t="str">
        <f>IF(C142&gt;percent,"YES","NO")</f>
        <v>NO</v>
      </c>
      <c r="F142" s="12">
        <v>200000.0</v>
      </c>
      <c r="G142" s="13" t="str">
        <f t="shared" si="2"/>
        <v>NOT FUNDED</v>
      </c>
      <c r="H142" s="14">
        <f t="shared" si="3"/>
        <v>743</v>
      </c>
      <c r="I142" s="15" t="str">
        <f t="shared" si="1"/>
        <v>Approval Threshold</v>
      </c>
    </row>
    <row r="143">
      <c r="A143" s="8" t="s">
        <v>150</v>
      </c>
      <c r="B143" s="17">
        <v>280.0</v>
      </c>
      <c r="C143" s="10">
        <v>4.1139829E7</v>
      </c>
      <c r="D143" s="10">
        <v>4.1776044E7</v>
      </c>
      <c r="E143" s="11" t="str">
        <f>IF(C143&gt;percent,"YES","NO")</f>
        <v>NO</v>
      </c>
      <c r="F143" s="12">
        <v>52000.0</v>
      </c>
      <c r="G143" s="13" t="str">
        <f t="shared" si="2"/>
        <v>NOT FUNDED</v>
      </c>
      <c r="H143" s="14">
        <f t="shared" si="3"/>
        <v>743</v>
      </c>
      <c r="I143" s="15" t="str">
        <f t="shared" si="1"/>
        <v>Approval Threshold</v>
      </c>
    </row>
    <row r="144">
      <c r="A144" s="8" t="s">
        <v>151</v>
      </c>
      <c r="B144" s="17">
        <v>276.0</v>
      </c>
      <c r="C144" s="10">
        <v>3.8639476E7</v>
      </c>
      <c r="D144" s="10">
        <v>3.3379133E7</v>
      </c>
      <c r="E144" s="11" t="str">
        <f>IF(C144&gt;percent,"YES","NO")</f>
        <v>NO</v>
      </c>
      <c r="F144" s="12">
        <v>180000.0</v>
      </c>
      <c r="G144" s="13" t="str">
        <f t="shared" si="2"/>
        <v>NOT FUNDED</v>
      </c>
      <c r="H144" s="14">
        <f t="shared" si="3"/>
        <v>743</v>
      </c>
      <c r="I144" s="15" t="str">
        <f t="shared" si="1"/>
        <v>Approval Threshold</v>
      </c>
    </row>
    <row r="145">
      <c r="A145" s="8" t="s">
        <v>152</v>
      </c>
      <c r="B145" s="17">
        <v>296.0</v>
      </c>
      <c r="C145" s="10">
        <v>3.8475908E7</v>
      </c>
      <c r="D145" s="10">
        <v>4.2005776E7</v>
      </c>
      <c r="E145" s="11" t="str">
        <f>IF(C145&gt;percent,"YES","NO")</f>
        <v>NO</v>
      </c>
      <c r="F145" s="12">
        <v>116550.0</v>
      </c>
      <c r="G145" s="13" t="str">
        <f t="shared" si="2"/>
        <v>NOT FUNDED</v>
      </c>
      <c r="H145" s="14">
        <f t="shared" si="3"/>
        <v>743</v>
      </c>
      <c r="I145" s="15" t="str">
        <f t="shared" si="1"/>
        <v>Approval Threshold</v>
      </c>
    </row>
    <row r="146">
      <c r="A146" s="8" t="s">
        <v>153</v>
      </c>
      <c r="B146" s="17">
        <v>301.0</v>
      </c>
      <c r="C146" s="10">
        <v>3.8247357E7</v>
      </c>
      <c r="D146" s="10">
        <v>3.5561021E7</v>
      </c>
      <c r="E146" s="11" t="str">
        <f>IF(C146&gt;percent,"YES","NO")</f>
        <v>NO</v>
      </c>
      <c r="F146" s="12">
        <v>92000.0</v>
      </c>
      <c r="G146" s="13" t="str">
        <f t="shared" si="2"/>
        <v>NOT FUNDED</v>
      </c>
      <c r="H146" s="14">
        <f t="shared" si="3"/>
        <v>743</v>
      </c>
      <c r="I146" s="15" t="str">
        <f t="shared" si="1"/>
        <v>Approval Threshold</v>
      </c>
    </row>
    <row r="147">
      <c r="A147" s="8" t="s">
        <v>154</v>
      </c>
      <c r="B147" s="17">
        <v>320.0</v>
      </c>
      <c r="C147" s="10">
        <v>3.8136958E7</v>
      </c>
      <c r="D147" s="10">
        <v>3.1467971E7</v>
      </c>
      <c r="E147" s="11" t="str">
        <f>IF(C147&gt;percent,"YES","NO")</f>
        <v>NO</v>
      </c>
      <c r="F147" s="12">
        <v>150000.0</v>
      </c>
      <c r="G147" s="13" t="str">
        <f t="shared" si="2"/>
        <v>NOT FUNDED</v>
      </c>
      <c r="H147" s="14">
        <f t="shared" si="3"/>
        <v>743</v>
      </c>
      <c r="I147" s="15" t="str">
        <f t="shared" si="1"/>
        <v>Approval Threshold</v>
      </c>
    </row>
    <row r="148">
      <c r="A148" s="8" t="s">
        <v>155</v>
      </c>
      <c r="B148" s="17">
        <v>280.0</v>
      </c>
      <c r="C148" s="10">
        <v>3.7692183E7</v>
      </c>
      <c r="D148" s="10">
        <v>2.5837462E7</v>
      </c>
      <c r="E148" s="11" t="str">
        <f>IF(C148&gt;percent,"YES","NO")</f>
        <v>NO</v>
      </c>
      <c r="F148" s="12">
        <v>120000.0</v>
      </c>
      <c r="G148" s="13" t="str">
        <f t="shared" si="2"/>
        <v>NOT FUNDED</v>
      </c>
      <c r="H148" s="14">
        <f t="shared" si="3"/>
        <v>743</v>
      </c>
      <c r="I148" s="15" t="str">
        <f t="shared" si="1"/>
        <v>Approval Threshold</v>
      </c>
    </row>
    <row r="149">
      <c r="A149" s="8" t="s">
        <v>156</v>
      </c>
      <c r="B149" s="17">
        <v>309.0</v>
      </c>
      <c r="C149" s="10">
        <v>3.7523588E7</v>
      </c>
      <c r="D149" s="10">
        <v>4.8803389E7</v>
      </c>
      <c r="E149" s="11" t="str">
        <f>IF(C149&gt;percent,"YES","NO")</f>
        <v>NO</v>
      </c>
      <c r="F149" s="12">
        <v>200000.0</v>
      </c>
      <c r="G149" s="13" t="str">
        <f t="shared" si="2"/>
        <v>NOT FUNDED</v>
      </c>
      <c r="H149" s="14">
        <f t="shared" si="3"/>
        <v>743</v>
      </c>
      <c r="I149" s="15" t="str">
        <f t="shared" si="1"/>
        <v>Approval Threshold</v>
      </c>
    </row>
    <row r="150">
      <c r="A150" s="8" t="s">
        <v>157</v>
      </c>
      <c r="B150" s="17">
        <v>257.0</v>
      </c>
      <c r="C150" s="10">
        <v>3.7154682E7</v>
      </c>
      <c r="D150" s="10">
        <v>4.5894447E7</v>
      </c>
      <c r="E150" s="11" t="str">
        <f>IF(C150&gt;percent,"YES","NO")</f>
        <v>NO</v>
      </c>
      <c r="F150" s="12">
        <v>95000.0</v>
      </c>
      <c r="G150" s="13" t="str">
        <f t="shared" si="2"/>
        <v>NOT FUNDED</v>
      </c>
      <c r="H150" s="14">
        <f t="shared" si="3"/>
        <v>743</v>
      </c>
      <c r="I150" s="15" t="str">
        <f t="shared" si="1"/>
        <v>Approval Threshold</v>
      </c>
    </row>
    <row r="151">
      <c r="A151" s="8" t="s">
        <v>158</v>
      </c>
      <c r="B151" s="17">
        <v>271.0</v>
      </c>
      <c r="C151" s="10">
        <v>3.6729198E7</v>
      </c>
      <c r="D151" s="10">
        <v>5.3507975E7</v>
      </c>
      <c r="E151" s="11" t="str">
        <f>IF(C151&gt;percent,"YES","NO")</f>
        <v>NO</v>
      </c>
      <c r="F151" s="12">
        <v>19950.0</v>
      </c>
      <c r="G151" s="13" t="str">
        <f t="shared" si="2"/>
        <v>NOT FUNDED</v>
      </c>
      <c r="H151" s="14">
        <f t="shared" si="3"/>
        <v>743</v>
      </c>
      <c r="I151" s="15" t="str">
        <f t="shared" si="1"/>
        <v>Approval Threshold</v>
      </c>
    </row>
    <row r="152">
      <c r="A152" s="8" t="s">
        <v>159</v>
      </c>
      <c r="B152" s="17">
        <v>262.0</v>
      </c>
      <c r="C152" s="10">
        <v>3.6499773E7</v>
      </c>
      <c r="D152" s="10">
        <v>3.571616E7</v>
      </c>
      <c r="E152" s="11" t="str">
        <f>IF(C152&gt;percent,"YES","NO")</f>
        <v>NO</v>
      </c>
      <c r="F152" s="12">
        <v>25000.0</v>
      </c>
      <c r="G152" s="13" t="str">
        <f t="shared" si="2"/>
        <v>NOT FUNDED</v>
      </c>
      <c r="H152" s="14">
        <f t="shared" si="3"/>
        <v>743</v>
      </c>
      <c r="I152" s="15" t="str">
        <f t="shared" si="1"/>
        <v>Approval Threshold</v>
      </c>
    </row>
    <row r="153">
      <c r="A153" s="8" t="s">
        <v>160</v>
      </c>
      <c r="B153" s="17">
        <v>246.0</v>
      </c>
      <c r="C153" s="10">
        <v>3.626013E7</v>
      </c>
      <c r="D153" s="10">
        <v>3.6271931E7</v>
      </c>
      <c r="E153" s="11" t="str">
        <f>IF(C153&gt;percent,"YES","NO")</f>
        <v>NO</v>
      </c>
      <c r="F153" s="12">
        <v>70000.0</v>
      </c>
      <c r="G153" s="13" t="str">
        <f t="shared" si="2"/>
        <v>NOT FUNDED</v>
      </c>
      <c r="H153" s="14">
        <f t="shared" si="3"/>
        <v>743</v>
      </c>
      <c r="I153" s="15" t="str">
        <f t="shared" si="1"/>
        <v>Approval Threshold</v>
      </c>
    </row>
    <row r="154">
      <c r="A154" s="8" t="s">
        <v>161</v>
      </c>
      <c r="B154" s="17">
        <v>288.0</v>
      </c>
      <c r="C154" s="10">
        <v>3.5997387E7</v>
      </c>
      <c r="D154" s="10">
        <v>3.5470007E7</v>
      </c>
      <c r="E154" s="11" t="str">
        <f>IF(C154&gt;percent,"YES","NO")</f>
        <v>NO</v>
      </c>
      <c r="F154" s="12">
        <v>19950.0</v>
      </c>
      <c r="G154" s="13" t="str">
        <f t="shared" si="2"/>
        <v>NOT FUNDED</v>
      </c>
      <c r="H154" s="14">
        <f t="shared" si="3"/>
        <v>743</v>
      </c>
      <c r="I154" s="15" t="str">
        <f t="shared" si="1"/>
        <v>Approval Threshold</v>
      </c>
    </row>
    <row r="155">
      <c r="A155" s="8" t="s">
        <v>162</v>
      </c>
      <c r="B155" s="17">
        <v>292.0</v>
      </c>
      <c r="C155" s="10">
        <v>3.5958844E7</v>
      </c>
      <c r="D155" s="10">
        <v>3.7784932E7</v>
      </c>
      <c r="E155" s="11" t="str">
        <f>IF(C155&gt;percent,"YES","NO")</f>
        <v>NO</v>
      </c>
      <c r="F155" s="12">
        <v>200000.0</v>
      </c>
      <c r="G155" s="13" t="str">
        <f t="shared" si="2"/>
        <v>NOT FUNDED</v>
      </c>
      <c r="H155" s="14">
        <f t="shared" si="3"/>
        <v>743</v>
      </c>
      <c r="I155" s="15" t="str">
        <f t="shared" si="1"/>
        <v>Approval Threshold</v>
      </c>
    </row>
    <row r="156">
      <c r="A156" s="8" t="s">
        <v>163</v>
      </c>
      <c r="B156" s="17">
        <v>298.0</v>
      </c>
      <c r="C156" s="10">
        <v>3.5401428E7</v>
      </c>
      <c r="D156" s="10">
        <v>4.8232498E7</v>
      </c>
      <c r="E156" s="11" t="str">
        <f>IF(C156&gt;percent,"YES","NO")</f>
        <v>NO</v>
      </c>
      <c r="F156" s="12">
        <v>95000.0</v>
      </c>
      <c r="G156" s="13" t="str">
        <f t="shared" si="2"/>
        <v>NOT FUNDED</v>
      </c>
      <c r="H156" s="14">
        <f t="shared" si="3"/>
        <v>743</v>
      </c>
      <c r="I156" s="15" t="str">
        <f t="shared" si="1"/>
        <v>Approval Threshold</v>
      </c>
    </row>
    <row r="157">
      <c r="A157" s="8" t="s">
        <v>164</v>
      </c>
      <c r="B157" s="17">
        <v>286.0</v>
      </c>
      <c r="C157" s="10">
        <v>3.5240474E7</v>
      </c>
      <c r="D157" s="10">
        <v>5.4023771E7</v>
      </c>
      <c r="E157" s="11" t="str">
        <f>IF(C157&gt;percent,"YES","NO")</f>
        <v>NO</v>
      </c>
      <c r="F157" s="12">
        <v>189000.0</v>
      </c>
      <c r="G157" s="13" t="str">
        <f t="shared" si="2"/>
        <v>NOT FUNDED</v>
      </c>
      <c r="H157" s="14">
        <f t="shared" si="3"/>
        <v>743</v>
      </c>
      <c r="I157" s="15" t="str">
        <f t="shared" si="1"/>
        <v>Approval Threshold</v>
      </c>
    </row>
    <row r="158">
      <c r="A158" s="8" t="s">
        <v>165</v>
      </c>
      <c r="B158" s="17">
        <v>263.0</v>
      </c>
      <c r="C158" s="10">
        <v>3.5176085E7</v>
      </c>
      <c r="D158" s="10">
        <v>3.6850667E7</v>
      </c>
      <c r="E158" s="11" t="str">
        <f>IF(C158&gt;percent,"YES","NO")</f>
        <v>NO</v>
      </c>
      <c r="F158" s="12">
        <v>19000.0</v>
      </c>
      <c r="G158" s="13" t="str">
        <f t="shared" si="2"/>
        <v>NOT FUNDED</v>
      </c>
      <c r="H158" s="14">
        <f t="shared" si="3"/>
        <v>743</v>
      </c>
      <c r="I158" s="15" t="str">
        <f t="shared" si="1"/>
        <v>Approval Threshold</v>
      </c>
    </row>
    <row r="159">
      <c r="A159" s="8" t="s">
        <v>166</v>
      </c>
      <c r="B159" s="17">
        <v>240.0</v>
      </c>
      <c r="C159" s="10">
        <v>3.5024447E7</v>
      </c>
      <c r="D159" s="10">
        <v>4.2481351E7</v>
      </c>
      <c r="E159" s="11" t="str">
        <f>IF(C159&gt;percent,"YES","NO")</f>
        <v>NO</v>
      </c>
      <c r="F159" s="12">
        <v>100000.0</v>
      </c>
      <c r="G159" s="13" t="str">
        <f t="shared" si="2"/>
        <v>NOT FUNDED</v>
      </c>
      <c r="H159" s="14">
        <f t="shared" si="3"/>
        <v>743</v>
      </c>
      <c r="I159" s="15" t="str">
        <f t="shared" si="1"/>
        <v>Approval Threshold</v>
      </c>
    </row>
    <row r="160">
      <c r="A160" s="8" t="s">
        <v>167</v>
      </c>
      <c r="B160" s="17">
        <v>272.0</v>
      </c>
      <c r="C160" s="10">
        <v>3.5008484E7</v>
      </c>
      <c r="D160" s="10">
        <v>3.4175521E7</v>
      </c>
      <c r="E160" s="11" t="str">
        <f>IF(C160&gt;percent,"YES","NO")</f>
        <v>NO</v>
      </c>
      <c r="F160" s="12">
        <v>100000.0</v>
      </c>
      <c r="G160" s="13" t="str">
        <f t="shared" si="2"/>
        <v>NOT FUNDED</v>
      </c>
      <c r="H160" s="14">
        <f t="shared" si="3"/>
        <v>743</v>
      </c>
      <c r="I160" s="15" t="str">
        <f t="shared" si="1"/>
        <v>Approval Threshold</v>
      </c>
    </row>
    <row r="161">
      <c r="A161" s="8" t="s">
        <v>168</v>
      </c>
      <c r="B161" s="17">
        <v>255.0</v>
      </c>
      <c r="C161" s="10">
        <v>3.4519681E7</v>
      </c>
      <c r="D161" s="10">
        <v>3.2331092E7</v>
      </c>
      <c r="E161" s="11" t="str">
        <f>IF(C161&gt;percent,"YES","NO")</f>
        <v>NO</v>
      </c>
      <c r="F161" s="12">
        <v>40000.0</v>
      </c>
      <c r="G161" s="13" t="str">
        <f t="shared" si="2"/>
        <v>NOT FUNDED</v>
      </c>
      <c r="H161" s="14">
        <f t="shared" si="3"/>
        <v>743</v>
      </c>
      <c r="I161" s="15" t="str">
        <f t="shared" si="1"/>
        <v>Approval Threshold</v>
      </c>
    </row>
    <row r="162">
      <c r="A162" s="8" t="s">
        <v>169</v>
      </c>
      <c r="B162" s="17">
        <v>255.0</v>
      </c>
      <c r="C162" s="10">
        <v>3.4381085E7</v>
      </c>
      <c r="D162" s="10">
        <v>4.8084401E7</v>
      </c>
      <c r="E162" s="11" t="str">
        <f>IF(C162&gt;percent,"YES","NO")</f>
        <v>NO</v>
      </c>
      <c r="F162" s="12">
        <v>175000.0</v>
      </c>
      <c r="G162" s="13" t="str">
        <f t="shared" si="2"/>
        <v>NOT FUNDED</v>
      </c>
      <c r="H162" s="14">
        <f t="shared" si="3"/>
        <v>743</v>
      </c>
      <c r="I162" s="15" t="str">
        <f t="shared" si="1"/>
        <v>Approval Threshold</v>
      </c>
    </row>
    <row r="163">
      <c r="A163" s="8" t="s">
        <v>170</v>
      </c>
      <c r="B163" s="17">
        <v>272.0</v>
      </c>
      <c r="C163" s="10">
        <v>3.3891425E7</v>
      </c>
      <c r="D163" s="10">
        <v>3.8283859E7</v>
      </c>
      <c r="E163" s="11" t="str">
        <f>IF(C163&gt;percent,"YES","NO")</f>
        <v>NO</v>
      </c>
      <c r="F163" s="12">
        <v>87600.0</v>
      </c>
      <c r="G163" s="13" t="str">
        <f t="shared" si="2"/>
        <v>NOT FUNDED</v>
      </c>
      <c r="H163" s="14">
        <f t="shared" si="3"/>
        <v>743</v>
      </c>
      <c r="I163" s="15" t="str">
        <f t="shared" si="1"/>
        <v>Approval Threshold</v>
      </c>
    </row>
    <row r="164">
      <c r="A164" s="8" t="s">
        <v>171</v>
      </c>
      <c r="B164" s="17">
        <v>289.0</v>
      </c>
      <c r="C164" s="10">
        <v>3.2370094E7</v>
      </c>
      <c r="D164" s="10">
        <v>5.3744546E7</v>
      </c>
      <c r="E164" s="11" t="str">
        <f>IF(C164&gt;percent,"YES","NO")</f>
        <v>NO</v>
      </c>
      <c r="F164" s="12">
        <v>199800.0</v>
      </c>
      <c r="G164" s="13" t="str">
        <f t="shared" si="2"/>
        <v>NOT FUNDED</v>
      </c>
      <c r="H164" s="14">
        <f t="shared" si="3"/>
        <v>743</v>
      </c>
      <c r="I164" s="15" t="str">
        <f t="shared" si="1"/>
        <v>Approval Threshold</v>
      </c>
    </row>
    <row r="165">
      <c r="A165" s="8" t="s">
        <v>172</v>
      </c>
      <c r="B165" s="17">
        <v>290.0</v>
      </c>
      <c r="C165" s="10">
        <v>3.1867954E7</v>
      </c>
      <c r="D165" s="10">
        <v>3.6034236E7</v>
      </c>
      <c r="E165" s="11" t="str">
        <f>IF(C165&gt;percent,"YES","NO")</f>
        <v>NO</v>
      </c>
      <c r="F165" s="12">
        <v>190000.0</v>
      </c>
      <c r="G165" s="13" t="str">
        <f t="shared" si="2"/>
        <v>NOT FUNDED</v>
      </c>
      <c r="H165" s="14">
        <f t="shared" si="3"/>
        <v>743</v>
      </c>
      <c r="I165" s="15" t="str">
        <f t="shared" si="1"/>
        <v>Approval Threshold</v>
      </c>
    </row>
    <row r="166">
      <c r="A166" s="8" t="s">
        <v>173</v>
      </c>
      <c r="B166" s="17">
        <v>255.0</v>
      </c>
      <c r="C166" s="10">
        <v>3.1665902E7</v>
      </c>
      <c r="D166" s="10">
        <v>3.6516749E7</v>
      </c>
      <c r="E166" s="11" t="str">
        <f>IF(C166&gt;percent,"YES","NO")</f>
        <v>NO</v>
      </c>
      <c r="F166" s="12">
        <v>180000.0</v>
      </c>
      <c r="G166" s="13" t="str">
        <f t="shared" si="2"/>
        <v>NOT FUNDED</v>
      </c>
      <c r="H166" s="14">
        <f t="shared" si="3"/>
        <v>743</v>
      </c>
      <c r="I166" s="15" t="str">
        <f t="shared" si="1"/>
        <v>Approval Threshold</v>
      </c>
    </row>
    <row r="167">
      <c r="A167" s="8" t="s">
        <v>174</v>
      </c>
      <c r="B167" s="17">
        <v>284.0</v>
      </c>
      <c r="C167" s="10">
        <v>3.1586006E7</v>
      </c>
      <c r="D167" s="10">
        <v>4.0216447E7</v>
      </c>
      <c r="E167" s="11" t="str">
        <f>IF(C167&gt;percent,"YES","NO")</f>
        <v>NO</v>
      </c>
      <c r="F167" s="12">
        <v>200000.0</v>
      </c>
      <c r="G167" s="13" t="str">
        <f t="shared" si="2"/>
        <v>NOT FUNDED</v>
      </c>
      <c r="H167" s="14">
        <f t="shared" si="3"/>
        <v>743</v>
      </c>
      <c r="I167" s="15" t="str">
        <f t="shared" si="1"/>
        <v>Approval Threshold</v>
      </c>
    </row>
    <row r="168">
      <c r="A168" s="18" t="s">
        <v>175</v>
      </c>
      <c r="B168" s="17">
        <v>287.0</v>
      </c>
      <c r="C168" s="10">
        <v>3.0618134E7</v>
      </c>
      <c r="D168" s="10">
        <v>3.4436566E7</v>
      </c>
      <c r="E168" s="11" t="str">
        <f>IF(C168&gt;percent,"YES","NO")</f>
        <v>NO</v>
      </c>
      <c r="F168" s="12">
        <v>25000.0</v>
      </c>
      <c r="G168" s="13" t="str">
        <f t="shared" si="2"/>
        <v>NOT FUNDED</v>
      </c>
      <c r="H168" s="14">
        <f t="shared" si="3"/>
        <v>743</v>
      </c>
      <c r="I168" s="15" t="str">
        <f t="shared" si="1"/>
        <v>Approval Threshold</v>
      </c>
    </row>
    <row r="169">
      <c r="A169" s="8" t="s">
        <v>176</v>
      </c>
      <c r="B169" s="17">
        <v>271.0</v>
      </c>
      <c r="C169" s="10">
        <v>3.025701E7</v>
      </c>
      <c r="D169" s="10">
        <v>5.0197276E7</v>
      </c>
      <c r="E169" s="11" t="str">
        <f>IF(C169&gt;percent,"YES","NO")</f>
        <v>NO</v>
      </c>
      <c r="F169" s="12">
        <v>150000.0</v>
      </c>
      <c r="G169" s="13" t="str">
        <f t="shared" si="2"/>
        <v>NOT FUNDED</v>
      </c>
      <c r="H169" s="14">
        <f t="shared" si="3"/>
        <v>743</v>
      </c>
      <c r="I169" s="15" t="str">
        <f t="shared" si="1"/>
        <v>Approval Threshold</v>
      </c>
    </row>
    <row r="170">
      <c r="A170" s="8" t="s">
        <v>177</v>
      </c>
      <c r="B170" s="17">
        <v>284.0</v>
      </c>
      <c r="C170" s="10">
        <v>3.0194852E7</v>
      </c>
      <c r="D170" s="10">
        <v>3.8089263E7</v>
      </c>
      <c r="E170" s="11" t="str">
        <f>IF(C170&gt;percent,"YES","NO")</f>
        <v>NO</v>
      </c>
      <c r="F170" s="12">
        <v>40000.0</v>
      </c>
      <c r="G170" s="13" t="str">
        <f t="shared" si="2"/>
        <v>NOT FUNDED</v>
      </c>
      <c r="H170" s="14">
        <f t="shared" si="3"/>
        <v>743</v>
      </c>
      <c r="I170" s="15" t="str">
        <f t="shared" si="1"/>
        <v>Approval Threshold</v>
      </c>
    </row>
    <row r="171">
      <c r="A171" s="8" t="s">
        <v>178</v>
      </c>
      <c r="B171" s="17">
        <v>258.0</v>
      </c>
      <c r="C171" s="10">
        <v>2.9712611E7</v>
      </c>
      <c r="D171" s="10">
        <v>3.9986141E7</v>
      </c>
      <c r="E171" s="11" t="str">
        <f>IF(C171&gt;percent,"YES","NO")</f>
        <v>NO</v>
      </c>
      <c r="F171" s="12">
        <v>46363.0</v>
      </c>
      <c r="G171" s="13" t="str">
        <f t="shared" si="2"/>
        <v>NOT FUNDED</v>
      </c>
      <c r="H171" s="14">
        <f t="shared" si="3"/>
        <v>743</v>
      </c>
      <c r="I171" s="15" t="str">
        <f t="shared" si="1"/>
        <v>Approval Threshold</v>
      </c>
    </row>
    <row r="172">
      <c r="A172" s="8" t="s">
        <v>179</v>
      </c>
      <c r="B172" s="17">
        <v>300.0</v>
      </c>
      <c r="C172" s="10">
        <v>2.9486866E7</v>
      </c>
      <c r="D172" s="10">
        <v>5.6942581E7</v>
      </c>
      <c r="E172" s="11" t="str">
        <f>IF(C172&gt;percent,"YES","NO")</f>
        <v>NO</v>
      </c>
      <c r="F172" s="12">
        <v>200000.0</v>
      </c>
      <c r="G172" s="13" t="str">
        <f t="shared" si="2"/>
        <v>NOT FUNDED</v>
      </c>
      <c r="H172" s="14">
        <f t="shared" si="3"/>
        <v>743</v>
      </c>
      <c r="I172" s="15" t="str">
        <f t="shared" si="1"/>
        <v>Approval Threshold</v>
      </c>
    </row>
    <row r="173">
      <c r="A173" s="8" t="s">
        <v>180</v>
      </c>
      <c r="B173" s="17">
        <v>249.0</v>
      </c>
      <c r="C173" s="10">
        <v>2.9462415E7</v>
      </c>
      <c r="D173" s="10">
        <v>3.6042281E7</v>
      </c>
      <c r="E173" s="11" t="str">
        <f>IF(C173&gt;percent,"YES","NO")</f>
        <v>NO</v>
      </c>
      <c r="F173" s="12">
        <v>199384.0</v>
      </c>
      <c r="G173" s="13" t="str">
        <f t="shared" si="2"/>
        <v>NOT FUNDED</v>
      </c>
      <c r="H173" s="14">
        <f t="shared" si="3"/>
        <v>743</v>
      </c>
      <c r="I173" s="15" t="str">
        <f t="shared" si="1"/>
        <v>Approval Threshold</v>
      </c>
    </row>
    <row r="174">
      <c r="A174" s="8" t="s">
        <v>181</v>
      </c>
      <c r="B174" s="17">
        <v>283.0</v>
      </c>
      <c r="C174" s="10">
        <v>2.9252634E7</v>
      </c>
      <c r="D174" s="10">
        <v>4.8215955E7</v>
      </c>
      <c r="E174" s="11" t="str">
        <f>IF(C174&gt;percent,"YES","NO")</f>
        <v>NO</v>
      </c>
      <c r="F174" s="12">
        <v>75000.0</v>
      </c>
      <c r="G174" s="13" t="str">
        <f t="shared" si="2"/>
        <v>NOT FUNDED</v>
      </c>
      <c r="H174" s="14">
        <f t="shared" si="3"/>
        <v>743</v>
      </c>
      <c r="I174" s="15" t="str">
        <f t="shared" si="1"/>
        <v>Approval Threshold</v>
      </c>
    </row>
    <row r="175">
      <c r="A175" s="8" t="s">
        <v>182</v>
      </c>
      <c r="B175" s="17">
        <v>257.0</v>
      </c>
      <c r="C175" s="10">
        <v>2.8564889E7</v>
      </c>
      <c r="D175" s="10">
        <v>3.7414499E7</v>
      </c>
      <c r="E175" s="11" t="str">
        <f>IF(C175&gt;percent,"YES","NO")</f>
        <v>NO</v>
      </c>
      <c r="F175" s="12">
        <v>54000.0</v>
      </c>
      <c r="G175" s="13" t="str">
        <f t="shared" si="2"/>
        <v>NOT FUNDED</v>
      </c>
      <c r="H175" s="14">
        <f t="shared" si="3"/>
        <v>743</v>
      </c>
      <c r="I175" s="15" t="str">
        <f t="shared" si="1"/>
        <v>Approval Threshold</v>
      </c>
    </row>
    <row r="176">
      <c r="A176" s="8" t="s">
        <v>183</v>
      </c>
      <c r="B176" s="17">
        <v>250.0</v>
      </c>
      <c r="C176" s="10">
        <v>2.8198309E7</v>
      </c>
      <c r="D176" s="10">
        <v>5.3646364E7</v>
      </c>
      <c r="E176" s="11" t="str">
        <f>IF(C176&gt;percent,"YES","NO")</f>
        <v>NO</v>
      </c>
      <c r="F176" s="12">
        <v>20000.0</v>
      </c>
      <c r="G176" s="13" t="str">
        <f t="shared" si="2"/>
        <v>NOT FUNDED</v>
      </c>
      <c r="H176" s="14">
        <f t="shared" si="3"/>
        <v>743</v>
      </c>
      <c r="I176" s="15" t="str">
        <f t="shared" si="1"/>
        <v>Approval Threshold</v>
      </c>
    </row>
    <row r="177">
      <c r="A177" s="8" t="s">
        <v>184</v>
      </c>
      <c r="B177" s="17">
        <v>308.0</v>
      </c>
      <c r="C177" s="10">
        <v>2.7547203E7</v>
      </c>
      <c r="D177" s="10">
        <v>4.1502203E7</v>
      </c>
      <c r="E177" s="11" t="str">
        <f>IF(C177&gt;percent,"YES","NO")</f>
        <v>NO</v>
      </c>
      <c r="F177" s="12">
        <v>144200.0</v>
      </c>
      <c r="G177" s="13" t="str">
        <f t="shared" si="2"/>
        <v>NOT FUNDED</v>
      </c>
      <c r="H177" s="14">
        <f t="shared" si="3"/>
        <v>743</v>
      </c>
      <c r="I177" s="15" t="str">
        <f t="shared" si="1"/>
        <v>Approval Threshold</v>
      </c>
    </row>
    <row r="178">
      <c r="A178" s="8" t="s">
        <v>185</v>
      </c>
      <c r="B178" s="17">
        <v>243.0</v>
      </c>
      <c r="C178" s="10">
        <v>2.7371854E7</v>
      </c>
      <c r="D178" s="10">
        <v>3.6040424E7</v>
      </c>
      <c r="E178" s="11" t="str">
        <f>IF(C178&gt;percent,"YES","NO")</f>
        <v>NO</v>
      </c>
      <c r="F178" s="12">
        <v>22000.0</v>
      </c>
      <c r="G178" s="13" t="str">
        <f t="shared" si="2"/>
        <v>NOT FUNDED</v>
      </c>
      <c r="H178" s="14">
        <f t="shared" si="3"/>
        <v>743</v>
      </c>
      <c r="I178" s="15" t="str">
        <f t="shared" si="1"/>
        <v>Approval Threshold</v>
      </c>
    </row>
    <row r="179">
      <c r="A179" s="8" t="s">
        <v>186</v>
      </c>
      <c r="B179" s="17">
        <v>268.0</v>
      </c>
      <c r="C179" s="10">
        <v>2.7201985E7</v>
      </c>
      <c r="D179" s="10">
        <v>4.5164642E7</v>
      </c>
      <c r="E179" s="11" t="str">
        <f>IF(C179&gt;percent,"YES","NO")</f>
        <v>NO</v>
      </c>
      <c r="F179" s="12">
        <v>105182.0</v>
      </c>
      <c r="G179" s="13" t="str">
        <f t="shared" si="2"/>
        <v>NOT FUNDED</v>
      </c>
      <c r="H179" s="14">
        <f t="shared" si="3"/>
        <v>743</v>
      </c>
      <c r="I179" s="15" t="str">
        <f t="shared" si="1"/>
        <v>Approval Threshold</v>
      </c>
    </row>
    <row r="180">
      <c r="A180" s="8" t="s">
        <v>187</v>
      </c>
      <c r="B180" s="17">
        <v>256.0</v>
      </c>
      <c r="C180" s="10">
        <v>2.7118092E7</v>
      </c>
      <c r="D180" s="10">
        <v>3.6045837E7</v>
      </c>
      <c r="E180" s="11" t="str">
        <f>IF(C180&gt;percent,"YES","NO")</f>
        <v>NO</v>
      </c>
      <c r="F180" s="12">
        <v>70000.0</v>
      </c>
      <c r="G180" s="13" t="str">
        <f t="shared" si="2"/>
        <v>NOT FUNDED</v>
      </c>
      <c r="H180" s="14">
        <f t="shared" si="3"/>
        <v>743</v>
      </c>
      <c r="I180" s="15" t="str">
        <f t="shared" si="1"/>
        <v>Approval Threshold</v>
      </c>
    </row>
    <row r="181">
      <c r="A181" s="8" t="s">
        <v>188</v>
      </c>
      <c r="B181" s="17">
        <v>231.0</v>
      </c>
      <c r="C181" s="10">
        <v>2.5579411E7</v>
      </c>
      <c r="D181" s="10">
        <v>5.2451093E7</v>
      </c>
      <c r="E181" s="11" t="str">
        <f>IF(C181&gt;percent,"YES","NO")</f>
        <v>NO</v>
      </c>
      <c r="F181" s="12">
        <v>158400.0</v>
      </c>
      <c r="G181" s="13" t="str">
        <f t="shared" si="2"/>
        <v>NOT FUNDED</v>
      </c>
      <c r="H181" s="14">
        <f t="shared" si="3"/>
        <v>743</v>
      </c>
      <c r="I181" s="15" t="str">
        <f t="shared" si="1"/>
        <v>Approval Threshold</v>
      </c>
    </row>
    <row r="182">
      <c r="A182" s="8" t="s">
        <v>189</v>
      </c>
      <c r="B182" s="17">
        <v>227.0</v>
      </c>
      <c r="C182" s="10">
        <v>2.4499701E7</v>
      </c>
      <c r="D182" s="10">
        <v>5.0243239E7</v>
      </c>
      <c r="E182" s="11" t="str">
        <f>IF(C182&gt;percent,"YES","NO")</f>
        <v>NO</v>
      </c>
      <c r="F182" s="12">
        <v>95000.0</v>
      </c>
      <c r="G182" s="13" t="str">
        <f t="shared" si="2"/>
        <v>NOT FUNDED</v>
      </c>
      <c r="H182" s="14">
        <f t="shared" si="3"/>
        <v>743</v>
      </c>
      <c r="I182" s="15" t="str">
        <f t="shared" si="1"/>
        <v>Approval Threshold</v>
      </c>
    </row>
    <row r="183">
      <c r="A183" s="8" t="s">
        <v>190</v>
      </c>
      <c r="B183" s="17">
        <v>289.0</v>
      </c>
      <c r="C183" s="10">
        <v>2.310314E7</v>
      </c>
      <c r="D183" s="10">
        <v>4.0336969E7</v>
      </c>
      <c r="E183" s="11" t="str">
        <f>IF(C183&gt;percent,"YES","NO")</f>
        <v>NO</v>
      </c>
      <c r="F183" s="12">
        <v>200000.0</v>
      </c>
      <c r="G183" s="13" t="str">
        <f t="shared" si="2"/>
        <v>NOT FUNDED</v>
      </c>
      <c r="H183" s="14">
        <f t="shared" si="3"/>
        <v>743</v>
      </c>
      <c r="I183" s="15" t="str">
        <f t="shared" si="1"/>
        <v>Approval Threshold</v>
      </c>
    </row>
    <row r="184">
      <c r="A184" s="8" t="s">
        <v>191</v>
      </c>
      <c r="B184" s="17">
        <v>254.0</v>
      </c>
      <c r="C184" s="10">
        <v>2.2269408E7</v>
      </c>
      <c r="D184" s="10">
        <v>3.8588663E7</v>
      </c>
      <c r="E184" s="11" t="str">
        <f>IF(C184&gt;percent,"YES","NO")</f>
        <v>NO</v>
      </c>
      <c r="F184" s="12">
        <v>15000.0</v>
      </c>
      <c r="G184" s="13" t="str">
        <f t="shared" si="2"/>
        <v>NOT FUNDED</v>
      </c>
      <c r="H184" s="14">
        <f t="shared" si="3"/>
        <v>743</v>
      </c>
      <c r="I184" s="15" t="str">
        <f t="shared" si="1"/>
        <v>Approval Threshold</v>
      </c>
    </row>
    <row r="185">
      <c r="A185" s="8" t="s">
        <v>192</v>
      </c>
      <c r="B185" s="17">
        <v>242.0</v>
      </c>
      <c r="C185" s="10">
        <v>2.16676E7</v>
      </c>
      <c r="D185" s="10">
        <v>5.5076308E7</v>
      </c>
      <c r="E185" s="11" t="str">
        <f>IF(C185&gt;percent,"YES","NO")</f>
        <v>NO</v>
      </c>
      <c r="F185" s="12">
        <v>64000.0</v>
      </c>
      <c r="G185" s="13" t="str">
        <f t="shared" si="2"/>
        <v>NOT FUNDED</v>
      </c>
      <c r="H185" s="14">
        <f t="shared" si="3"/>
        <v>743</v>
      </c>
      <c r="I185" s="15" t="str">
        <f t="shared" si="1"/>
        <v>Approval Threshold</v>
      </c>
    </row>
    <row r="186">
      <c r="A186" s="8" t="s">
        <v>193</v>
      </c>
      <c r="B186" s="17">
        <v>247.0</v>
      </c>
      <c r="C186" s="10">
        <v>2.1536377E7</v>
      </c>
      <c r="D186" s="10">
        <v>5.7289217E7</v>
      </c>
      <c r="E186" s="11" t="str">
        <f>IF(C186&gt;percent,"YES","NO")</f>
        <v>NO</v>
      </c>
      <c r="F186" s="12">
        <v>189149.0</v>
      </c>
      <c r="G186" s="13" t="str">
        <f t="shared" si="2"/>
        <v>NOT FUNDED</v>
      </c>
      <c r="H186" s="14">
        <f t="shared" si="3"/>
        <v>743</v>
      </c>
      <c r="I186" s="15" t="str">
        <f t="shared" si="1"/>
        <v>Approval Threshold</v>
      </c>
    </row>
    <row r="187">
      <c r="A187" s="8" t="s">
        <v>194</v>
      </c>
      <c r="B187" s="17">
        <v>259.0</v>
      </c>
      <c r="C187" s="10">
        <v>2.136535E7</v>
      </c>
      <c r="D187" s="10">
        <v>5.8902131E7</v>
      </c>
      <c r="E187" s="11" t="str">
        <f>IF(C187&gt;percent,"YES","NO")</f>
        <v>NO</v>
      </c>
      <c r="F187" s="12">
        <v>35060.0</v>
      </c>
      <c r="G187" s="13" t="str">
        <f t="shared" si="2"/>
        <v>NOT FUNDED</v>
      </c>
      <c r="H187" s="14">
        <f t="shared" si="3"/>
        <v>743</v>
      </c>
      <c r="I187" s="15" t="str">
        <f t="shared" si="1"/>
        <v>Approval Threshold</v>
      </c>
    </row>
    <row r="188">
      <c r="A188" s="8" t="s">
        <v>195</v>
      </c>
      <c r="B188" s="17">
        <v>237.0</v>
      </c>
      <c r="C188" s="10">
        <v>2.0470154E7</v>
      </c>
      <c r="D188" s="10">
        <v>3.7710062E7</v>
      </c>
      <c r="E188" s="11" t="str">
        <f>IF(C188&gt;percent,"YES","NO")</f>
        <v>NO</v>
      </c>
      <c r="F188" s="12">
        <v>72000.0</v>
      </c>
      <c r="G188" s="13" t="str">
        <f t="shared" si="2"/>
        <v>NOT FUNDED</v>
      </c>
      <c r="H188" s="14">
        <f t="shared" si="3"/>
        <v>743</v>
      </c>
      <c r="I188" s="15" t="str">
        <f t="shared" si="1"/>
        <v>Approval Threshold</v>
      </c>
    </row>
    <row r="189">
      <c r="A189" s="8" t="s">
        <v>196</v>
      </c>
      <c r="B189" s="17">
        <v>254.0</v>
      </c>
      <c r="C189" s="10">
        <v>1.6015056E7</v>
      </c>
      <c r="D189" s="10">
        <v>5.1788923E7</v>
      </c>
      <c r="E189" s="11" t="str">
        <f>IF(C189&gt;percent,"YES","NO")</f>
        <v>NO</v>
      </c>
      <c r="F189" s="12">
        <v>100000.0</v>
      </c>
      <c r="G189" s="13" t="str">
        <f t="shared" si="2"/>
        <v>NOT FUNDED</v>
      </c>
      <c r="H189" s="14">
        <f t="shared" si="3"/>
        <v>743</v>
      </c>
      <c r="I189" s="15" t="str">
        <f t="shared" si="1"/>
        <v>Approval Threshold</v>
      </c>
    </row>
    <row r="190">
      <c r="A190" s="8" t="s">
        <v>197</v>
      </c>
      <c r="B190" s="17">
        <v>248.0</v>
      </c>
      <c r="C190" s="10">
        <v>1.4840297E7</v>
      </c>
      <c r="D190" s="10">
        <v>3.6698029E7</v>
      </c>
      <c r="E190" s="11" t="str">
        <f>IF(C190&gt;percent,"YES","NO")</f>
        <v>NO</v>
      </c>
      <c r="F190" s="12">
        <v>52000.0</v>
      </c>
      <c r="G190" s="13" t="str">
        <f t="shared" si="2"/>
        <v>NOT FUNDED</v>
      </c>
      <c r="H190" s="14">
        <f t="shared" si="3"/>
        <v>743</v>
      </c>
      <c r="I190" s="15" t="str">
        <f t="shared" si="1"/>
        <v>Approval Threshold</v>
      </c>
    </row>
  </sheetData>
  <autoFilter ref="$A$1:$F$190">
    <sortState ref="A1:F190">
      <sortCondition ref="A1:A190"/>
    </sortState>
  </autoFilter>
  <conditionalFormatting sqref="G2:G190">
    <cfRule type="cellIs" dxfId="0" priority="1" operator="equal">
      <formula>"FUNDED"</formula>
    </cfRule>
  </conditionalFormatting>
  <conditionalFormatting sqref="G2:G190">
    <cfRule type="cellIs" dxfId="1" priority="2" operator="equal">
      <formula>"NOT FUNDED"</formula>
    </cfRule>
  </conditionalFormatting>
  <conditionalFormatting sqref="I2:I190">
    <cfRule type="cellIs" dxfId="0" priority="3" operator="greaterThan">
      <formula>999</formula>
    </cfRule>
  </conditionalFormatting>
  <conditionalFormatting sqref="I2:I190">
    <cfRule type="cellIs" dxfId="0" priority="4" operator="greaterThan">
      <formula>999</formula>
    </cfRule>
  </conditionalFormatting>
  <conditionalFormatting sqref="I2:I190">
    <cfRule type="containsText" dxfId="1" priority="5" operator="containsText" text="NOT FUNDED">
      <formula>NOT(ISERROR(SEARCH(("NOT FUNDED"),(I2))))</formula>
    </cfRule>
  </conditionalFormatting>
  <conditionalFormatting sqref="I2:I190">
    <cfRule type="cellIs" dxfId="2" priority="6" operator="equal">
      <formula>"Over Budget"</formula>
    </cfRule>
  </conditionalFormatting>
  <conditionalFormatting sqref="I2:I190">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s>
  <drawing r:id="rId1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7" t="s">
        <v>8</v>
      </c>
    </row>
    <row r="2">
      <c r="A2" s="8" t="s">
        <v>198</v>
      </c>
      <c r="B2" s="9">
        <v>389.0</v>
      </c>
      <c r="C2" s="10">
        <v>2.11988045E8</v>
      </c>
      <c r="D2" s="10">
        <v>4.4563427E7</v>
      </c>
      <c r="E2" s="11" t="str">
        <f>IF(C2&gt;percent,"YES","NO")</f>
        <v>YES</v>
      </c>
      <c r="F2" s="12">
        <v>81600.0</v>
      </c>
      <c r="G2" s="13" t="str">
        <f>If(eco&gt;=F2,IF(E2="Yes","FUNDED","NOT FUNDED"),"NOT FUNDED")</f>
        <v>FUNDED</v>
      </c>
      <c r="H2" s="14">
        <f>If(eco&gt;=F2,eco-F2,eco)</f>
        <v>5418400</v>
      </c>
      <c r="I2" s="15" t="str">
        <f t="shared" ref="I2:I409" si="1">If(E2="YES",IF(G2="FUNDED","","Over Budget"),"Approval Threshold")</f>
        <v/>
      </c>
    </row>
    <row r="3">
      <c r="A3" s="8" t="s">
        <v>199</v>
      </c>
      <c r="B3" s="9">
        <v>473.0</v>
      </c>
      <c r="C3" s="10">
        <v>1.79372168E8</v>
      </c>
      <c r="D3" s="10">
        <v>4.4203755E7</v>
      </c>
      <c r="E3" s="11" t="str">
        <f>IF(C3&gt;percent,"YES","NO")</f>
        <v>YES</v>
      </c>
      <c r="F3" s="12">
        <v>100000.0</v>
      </c>
      <c r="G3" s="13" t="str">
        <f t="shared" ref="G3:G409" si="2">If(H2&gt;=F3,IF(E3="Yes","FUNDED","NOT FUNDED"),"NOT FUNDED")</f>
        <v>FUNDED</v>
      </c>
      <c r="H3" s="14">
        <f t="shared" ref="H3:H409" si="3">If(G3="FUNDED",IF(H2&gt;=F3,(H2-F3),H2),H2)</f>
        <v>5318400</v>
      </c>
      <c r="I3" s="15" t="str">
        <f t="shared" si="1"/>
        <v/>
      </c>
    </row>
    <row r="4">
      <c r="A4" s="8" t="s">
        <v>200</v>
      </c>
      <c r="B4" s="9">
        <v>484.0</v>
      </c>
      <c r="C4" s="10">
        <v>1.78196431E8</v>
      </c>
      <c r="D4" s="10">
        <v>4.7182631E7</v>
      </c>
      <c r="E4" s="11" t="str">
        <f>IF(C4&gt;percent,"YES","NO")</f>
        <v>YES</v>
      </c>
      <c r="F4" s="12">
        <v>100000.0</v>
      </c>
      <c r="G4" s="13" t="str">
        <f t="shared" si="2"/>
        <v>FUNDED</v>
      </c>
      <c r="H4" s="14">
        <f t="shared" si="3"/>
        <v>5218400</v>
      </c>
      <c r="I4" s="15" t="str">
        <f t="shared" si="1"/>
        <v/>
      </c>
    </row>
    <row r="5">
      <c r="A5" s="8" t="s">
        <v>201</v>
      </c>
      <c r="B5" s="9">
        <v>400.0</v>
      </c>
      <c r="C5" s="10">
        <v>1.58343778E8</v>
      </c>
      <c r="D5" s="10">
        <v>4.8629173E7</v>
      </c>
      <c r="E5" s="11" t="str">
        <f>IF(C5&gt;percent,"YES","NO")</f>
        <v>YES</v>
      </c>
      <c r="F5" s="12">
        <v>100000.0</v>
      </c>
      <c r="G5" s="13" t="str">
        <f t="shared" si="2"/>
        <v>FUNDED</v>
      </c>
      <c r="H5" s="14">
        <f t="shared" si="3"/>
        <v>5118400</v>
      </c>
      <c r="I5" s="15" t="str">
        <f t="shared" si="1"/>
        <v/>
      </c>
    </row>
    <row r="6">
      <c r="A6" s="8" t="s">
        <v>202</v>
      </c>
      <c r="B6" s="9">
        <v>267.0</v>
      </c>
      <c r="C6" s="10">
        <v>1.49496453E8</v>
      </c>
      <c r="D6" s="10">
        <v>5.1203433E7</v>
      </c>
      <c r="E6" s="11" t="str">
        <f>IF(C6&gt;percent,"YES","NO")</f>
        <v>YES</v>
      </c>
      <c r="F6" s="12">
        <v>100000.0</v>
      </c>
      <c r="G6" s="13" t="str">
        <f t="shared" si="2"/>
        <v>FUNDED</v>
      </c>
      <c r="H6" s="14">
        <f t="shared" si="3"/>
        <v>5018400</v>
      </c>
      <c r="I6" s="15" t="str">
        <f t="shared" si="1"/>
        <v/>
      </c>
    </row>
    <row r="7">
      <c r="A7" s="8" t="s">
        <v>203</v>
      </c>
      <c r="B7" s="9">
        <v>350.0</v>
      </c>
      <c r="C7" s="10">
        <v>1.47254123E8</v>
      </c>
      <c r="D7" s="10">
        <v>3.3424367E7</v>
      </c>
      <c r="E7" s="11" t="str">
        <f>IF(C7&gt;percent,"YES","NO")</f>
        <v>YES</v>
      </c>
      <c r="F7" s="12">
        <v>100000.0</v>
      </c>
      <c r="G7" s="13" t="str">
        <f t="shared" si="2"/>
        <v>FUNDED</v>
      </c>
      <c r="H7" s="14">
        <f t="shared" si="3"/>
        <v>4918400</v>
      </c>
      <c r="I7" s="15" t="str">
        <f t="shared" si="1"/>
        <v/>
      </c>
    </row>
    <row r="8">
      <c r="A8" s="8" t="s">
        <v>204</v>
      </c>
      <c r="B8" s="9">
        <v>298.0</v>
      </c>
      <c r="C8" s="10">
        <v>1.4631745E8</v>
      </c>
      <c r="D8" s="10">
        <v>5.044213E7</v>
      </c>
      <c r="E8" s="11" t="str">
        <f>IF(C8&gt;percent,"YES","NO")</f>
        <v>YES</v>
      </c>
      <c r="F8" s="12">
        <v>85260.0</v>
      </c>
      <c r="G8" s="13" t="str">
        <f t="shared" si="2"/>
        <v>FUNDED</v>
      </c>
      <c r="H8" s="14">
        <f t="shared" si="3"/>
        <v>4833140</v>
      </c>
      <c r="I8" s="15" t="str">
        <f t="shared" si="1"/>
        <v/>
      </c>
    </row>
    <row r="9">
      <c r="A9" s="8" t="s">
        <v>205</v>
      </c>
      <c r="B9" s="9">
        <v>254.0</v>
      </c>
      <c r="C9" s="10">
        <v>1.42820691E8</v>
      </c>
      <c r="D9" s="10">
        <v>4.3448278E7</v>
      </c>
      <c r="E9" s="11" t="str">
        <f>IF(C9&gt;percent,"YES","NO")</f>
        <v>YES</v>
      </c>
      <c r="F9" s="12">
        <v>100000.0</v>
      </c>
      <c r="G9" s="13" t="str">
        <f t="shared" si="2"/>
        <v>FUNDED</v>
      </c>
      <c r="H9" s="14">
        <f t="shared" si="3"/>
        <v>4733140</v>
      </c>
      <c r="I9" s="15" t="str">
        <f t="shared" si="1"/>
        <v/>
      </c>
    </row>
    <row r="10">
      <c r="A10" s="8" t="s">
        <v>206</v>
      </c>
      <c r="B10" s="9">
        <v>206.0</v>
      </c>
      <c r="C10" s="10">
        <v>1.37021034E8</v>
      </c>
      <c r="D10" s="10">
        <v>4.8556358E7</v>
      </c>
      <c r="E10" s="11" t="str">
        <f>IF(C10&gt;percent,"YES","NO")</f>
        <v>YES</v>
      </c>
      <c r="F10" s="12">
        <v>100000.0</v>
      </c>
      <c r="G10" s="13" t="str">
        <f t="shared" si="2"/>
        <v>FUNDED</v>
      </c>
      <c r="H10" s="14">
        <f t="shared" si="3"/>
        <v>4633140</v>
      </c>
      <c r="I10" s="15" t="str">
        <f t="shared" si="1"/>
        <v/>
      </c>
    </row>
    <row r="11">
      <c r="A11" s="8" t="s">
        <v>207</v>
      </c>
      <c r="B11" s="9">
        <v>451.0</v>
      </c>
      <c r="C11" s="10">
        <v>1.27545951E8</v>
      </c>
      <c r="D11" s="10">
        <v>5.4722004E7</v>
      </c>
      <c r="E11" s="11" t="str">
        <f>IF(C11&gt;percent,"YES","NO")</f>
        <v>YES</v>
      </c>
      <c r="F11" s="12">
        <v>100000.0</v>
      </c>
      <c r="G11" s="13" t="str">
        <f t="shared" si="2"/>
        <v>FUNDED</v>
      </c>
      <c r="H11" s="14">
        <f t="shared" si="3"/>
        <v>4533140</v>
      </c>
      <c r="I11" s="15" t="str">
        <f t="shared" si="1"/>
        <v/>
      </c>
    </row>
    <row r="12">
      <c r="A12" s="8" t="s">
        <v>208</v>
      </c>
      <c r="B12" s="9">
        <v>457.0</v>
      </c>
      <c r="C12" s="10">
        <v>1.27122002E8</v>
      </c>
      <c r="D12" s="10">
        <v>4.8016869E7</v>
      </c>
      <c r="E12" s="11" t="str">
        <f>IF(C12&gt;percent,"YES","NO")</f>
        <v>YES</v>
      </c>
      <c r="F12" s="12">
        <v>100000.0</v>
      </c>
      <c r="G12" s="13" t="str">
        <f t="shared" si="2"/>
        <v>FUNDED</v>
      </c>
      <c r="H12" s="14">
        <f t="shared" si="3"/>
        <v>4433140</v>
      </c>
      <c r="I12" s="15" t="str">
        <f t="shared" si="1"/>
        <v/>
      </c>
    </row>
    <row r="13">
      <c r="A13" s="8" t="s">
        <v>209</v>
      </c>
      <c r="B13" s="9">
        <v>462.0</v>
      </c>
      <c r="C13" s="10">
        <v>1.17754467E8</v>
      </c>
      <c r="D13" s="10">
        <v>5.3115948E7</v>
      </c>
      <c r="E13" s="11" t="str">
        <f>IF(C13&gt;percent,"YES","NO")</f>
        <v>YES</v>
      </c>
      <c r="F13" s="12">
        <v>55000.0</v>
      </c>
      <c r="G13" s="13" t="str">
        <f t="shared" si="2"/>
        <v>FUNDED</v>
      </c>
      <c r="H13" s="14">
        <f t="shared" si="3"/>
        <v>4378140</v>
      </c>
      <c r="I13" s="15" t="str">
        <f t="shared" si="1"/>
        <v/>
      </c>
    </row>
    <row r="14">
      <c r="A14" s="8" t="s">
        <v>210</v>
      </c>
      <c r="B14" s="9">
        <v>503.0</v>
      </c>
      <c r="C14" s="10">
        <v>1.16684382E8</v>
      </c>
      <c r="D14" s="10">
        <v>4.7046783E7</v>
      </c>
      <c r="E14" s="11" t="str">
        <f>IF(C14&gt;percent,"YES","NO")</f>
        <v>YES</v>
      </c>
      <c r="F14" s="12">
        <v>68000.0</v>
      </c>
      <c r="G14" s="13" t="str">
        <f t="shared" si="2"/>
        <v>FUNDED</v>
      </c>
      <c r="H14" s="14">
        <f t="shared" si="3"/>
        <v>4310140</v>
      </c>
      <c r="I14" s="15" t="str">
        <f t="shared" si="1"/>
        <v/>
      </c>
    </row>
    <row r="15">
      <c r="A15" s="8" t="s">
        <v>211</v>
      </c>
      <c r="B15" s="9">
        <v>257.0</v>
      </c>
      <c r="C15" s="10">
        <v>1.14835673E8</v>
      </c>
      <c r="D15" s="10">
        <v>2.3924581E7</v>
      </c>
      <c r="E15" s="11" t="str">
        <f>IF(C15&gt;percent,"YES","NO")</f>
        <v>YES</v>
      </c>
      <c r="F15" s="12">
        <v>100000.0</v>
      </c>
      <c r="G15" s="13" t="str">
        <f t="shared" si="2"/>
        <v>FUNDED</v>
      </c>
      <c r="H15" s="14">
        <f t="shared" si="3"/>
        <v>4210140</v>
      </c>
      <c r="I15" s="15" t="str">
        <f t="shared" si="1"/>
        <v/>
      </c>
    </row>
    <row r="16">
      <c r="A16" s="8" t="s">
        <v>212</v>
      </c>
      <c r="B16" s="9">
        <v>280.0</v>
      </c>
      <c r="C16" s="10">
        <v>1.0587969E8</v>
      </c>
      <c r="D16" s="10">
        <v>4.5944297E7</v>
      </c>
      <c r="E16" s="11" t="str">
        <f>IF(C16&gt;percent,"YES","NO")</f>
        <v>YES</v>
      </c>
      <c r="F16" s="12">
        <v>43100.0</v>
      </c>
      <c r="G16" s="13" t="str">
        <f t="shared" si="2"/>
        <v>FUNDED</v>
      </c>
      <c r="H16" s="14">
        <f t="shared" si="3"/>
        <v>4167040</v>
      </c>
      <c r="I16" s="15" t="str">
        <f t="shared" si="1"/>
        <v/>
      </c>
    </row>
    <row r="17">
      <c r="A17" s="8" t="s">
        <v>213</v>
      </c>
      <c r="B17" s="9">
        <v>204.0</v>
      </c>
      <c r="C17" s="10">
        <v>1.04022057E8</v>
      </c>
      <c r="D17" s="10">
        <v>4.999229E7</v>
      </c>
      <c r="E17" s="11" t="str">
        <f>IF(C17&gt;percent,"YES","NO")</f>
        <v>YES</v>
      </c>
      <c r="F17" s="12">
        <v>85000.0</v>
      </c>
      <c r="G17" s="13" t="str">
        <f t="shared" si="2"/>
        <v>FUNDED</v>
      </c>
      <c r="H17" s="14">
        <f t="shared" si="3"/>
        <v>4082040</v>
      </c>
      <c r="I17" s="15" t="str">
        <f t="shared" si="1"/>
        <v/>
      </c>
    </row>
    <row r="18">
      <c r="A18" s="8" t="s">
        <v>214</v>
      </c>
      <c r="B18" s="9">
        <v>251.0</v>
      </c>
      <c r="C18" s="10">
        <v>1.00063859E8</v>
      </c>
      <c r="D18" s="10">
        <v>4.9092504E7</v>
      </c>
      <c r="E18" s="11" t="str">
        <f>IF(C18&gt;percent,"YES","NO")</f>
        <v>YES</v>
      </c>
      <c r="F18" s="12">
        <v>100000.0</v>
      </c>
      <c r="G18" s="13" t="str">
        <f t="shared" si="2"/>
        <v>FUNDED</v>
      </c>
      <c r="H18" s="14">
        <f t="shared" si="3"/>
        <v>3982040</v>
      </c>
      <c r="I18" s="15" t="str">
        <f t="shared" si="1"/>
        <v/>
      </c>
    </row>
    <row r="19">
      <c r="A19" s="8" t="s">
        <v>215</v>
      </c>
      <c r="B19" s="9">
        <v>162.0</v>
      </c>
      <c r="C19" s="10">
        <v>9.894045E7</v>
      </c>
      <c r="D19" s="10">
        <v>4.3815564E7</v>
      </c>
      <c r="E19" s="11" t="str">
        <f>IF(C19&gt;percent,"YES","NO")</f>
        <v>YES</v>
      </c>
      <c r="F19" s="12">
        <v>90000.0</v>
      </c>
      <c r="G19" s="13" t="str">
        <f t="shared" si="2"/>
        <v>FUNDED</v>
      </c>
      <c r="H19" s="14">
        <f t="shared" si="3"/>
        <v>3892040</v>
      </c>
      <c r="I19" s="15" t="str">
        <f t="shared" si="1"/>
        <v/>
      </c>
    </row>
    <row r="20">
      <c r="A20" s="8" t="s">
        <v>216</v>
      </c>
      <c r="B20" s="9">
        <v>219.0</v>
      </c>
      <c r="C20" s="10">
        <v>9.2029352E7</v>
      </c>
      <c r="D20" s="10">
        <v>4.3999625E7</v>
      </c>
      <c r="E20" s="11" t="str">
        <f>IF(C20&gt;percent,"YES","NO")</f>
        <v>YES</v>
      </c>
      <c r="F20" s="12">
        <v>80000.0</v>
      </c>
      <c r="G20" s="13" t="str">
        <f t="shared" si="2"/>
        <v>FUNDED</v>
      </c>
      <c r="H20" s="14">
        <f t="shared" si="3"/>
        <v>3812040</v>
      </c>
      <c r="I20" s="15" t="str">
        <f t="shared" si="1"/>
        <v/>
      </c>
    </row>
    <row r="21">
      <c r="A21" s="8" t="s">
        <v>217</v>
      </c>
      <c r="B21" s="9">
        <v>262.0</v>
      </c>
      <c r="C21" s="10">
        <v>9.0952901E7</v>
      </c>
      <c r="D21" s="10">
        <v>4.8272828E7</v>
      </c>
      <c r="E21" s="11" t="str">
        <f>IF(C21&gt;percent,"YES","NO")</f>
        <v>YES</v>
      </c>
      <c r="F21" s="12">
        <v>100000.0</v>
      </c>
      <c r="G21" s="13" t="str">
        <f t="shared" si="2"/>
        <v>FUNDED</v>
      </c>
      <c r="H21" s="14">
        <f t="shared" si="3"/>
        <v>3712040</v>
      </c>
      <c r="I21" s="15" t="str">
        <f t="shared" si="1"/>
        <v/>
      </c>
    </row>
    <row r="22">
      <c r="A22" s="8" t="s">
        <v>218</v>
      </c>
      <c r="B22" s="9">
        <v>157.0</v>
      </c>
      <c r="C22" s="10">
        <v>8.8031471E7</v>
      </c>
      <c r="D22" s="10">
        <v>4.528287E7</v>
      </c>
      <c r="E22" s="11" t="str">
        <f>IF(C22&gt;percent,"YES","NO")</f>
        <v>YES</v>
      </c>
      <c r="F22" s="12">
        <v>90000.0</v>
      </c>
      <c r="G22" s="13" t="str">
        <f t="shared" si="2"/>
        <v>FUNDED</v>
      </c>
      <c r="H22" s="14">
        <f t="shared" si="3"/>
        <v>3622040</v>
      </c>
      <c r="I22" s="15" t="str">
        <f t="shared" si="1"/>
        <v/>
      </c>
    </row>
    <row r="23">
      <c r="A23" s="8" t="s">
        <v>219</v>
      </c>
      <c r="B23" s="9">
        <v>293.0</v>
      </c>
      <c r="C23" s="10">
        <v>8.6494056E7</v>
      </c>
      <c r="D23" s="10">
        <v>4.5861759E7</v>
      </c>
      <c r="E23" s="11" t="str">
        <f>IF(C23&gt;percent,"YES","NO")</f>
        <v>YES</v>
      </c>
      <c r="F23" s="12">
        <v>100000.0</v>
      </c>
      <c r="G23" s="13" t="str">
        <f t="shared" si="2"/>
        <v>FUNDED</v>
      </c>
      <c r="H23" s="14">
        <f t="shared" si="3"/>
        <v>3522040</v>
      </c>
      <c r="I23" s="15" t="str">
        <f t="shared" si="1"/>
        <v/>
      </c>
    </row>
    <row r="24">
      <c r="A24" s="8" t="s">
        <v>220</v>
      </c>
      <c r="B24" s="9">
        <v>256.0</v>
      </c>
      <c r="C24" s="10">
        <v>8.581498E7</v>
      </c>
      <c r="D24" s="10">
        <v>4.6406961E7</v>
      </c>
      <c r="E24" s="11" t="str">
        <f>IF(C24&gt;percent,"YES","NO")</f>
        <v>YES</v>
      </c>
      <c r="F24" s="12">
        <v>83807.0</v>
      </c>
      <c r="G24" s="13" t="str">
        <f t="shared" si="2"/>
        <v>FUNDED</v>
      </c>
      <c r="H24" s="14">
        <f t="shared" si="3"/>
        <v>3438233</v>
      </c>
      <c r="I24" s="15" t="str">
        <f t="shared" si="1"/>
        <v/>
      </c>
    </row>
    <row r="25">
      <c r="A25" s="8" t="s">
        <v>221</v>
      </c>
      <c r="B25" s="9">
        <v>222.0</v>
      </c>
      <c r="C25" s="10">
        <v>8.5494254E7</v>
      </c>
      <c r="D25" s="10">
        <v>4.2906056E7</v>
      </c>
      <c r="E25" s="11" t="str">
        <f>IF(C25&gt;percent,"YES","NO")</f>
        <v>YES</v>
      </c>
      <c r="F25" s="12">
        <v>50000.0</v>
      </c>
      <c r="G25" s="13" t="str">
        <f t="shared" si="2"/>
        <v>FUNDED</v>
      </c>
      <c r="H25" s="14">
        <f t="shared" si="3"/>
        <v>3388233</v>
      </c>
      <c r="I25" s="15" t="str">
        <f t="shared" si="1"/>
        <v/>
      </c>
    </row>
    <row r="26">
      <c r="A26" s="16" t="s">
        <v>222</v>
      </c>
      <c r="B26" s="9">
        <v>226.0</v>
      </c>
      <c r="C26" s="10">
        <v>8.5296367E7</v>
      </c>
      <c r="D26" s="10">
        <v>2.8227807E7</v>
      </c>
      <c r="E26" s="11" t="str">
        <f>IF(C26&gt;percent,"YES","NO")</f>
        <v>YES</v>
      </c>
      <c r="F26" s="12">
        <v>60000.0</v>
      </c>
      <c r="G26" s="13" t="str">
        <f t="shared" si="2"/>
        <v>FUNDED</v>
      </c>
      <c r="H26" s="14">
        <f t="shared" si="3"/>
        <v>3328233</v>
      </c>
      <c r="I26" s="15" t="str">
        <f t="shared" si="1"/>
        <v/>
      </c>
    </row>
    <row r="27">
      <c r="A27" s="8" t="s">
        <v>223</v>
      </c>
      <c r="B27" s="9">
        <v>145.0</v>
      </c>
      <c r="C27" s="10">
        <v>8.4558801E7</v>
      </c>
      <c r="D27" s="10">
        <v>4.5827799E7</v>
      </c>
      <c r="E27" s="11" t="str">
        <f>IF(C27&gt;percent,"YES","NO")</f>
        <v>YES</v>
      </c>
      <c r="F27" s="12">
        <v>95000.0</v>
      </c>
      <c r="G27" s="13" t="str">
        <f t="shared" si="2"/>
        <v>FUNDED</v>
      </c>
      <c r="H27" s="14">
        <f t="shared" si="3"/>
        <v>3233233</v>
      </c>
      <c r="I27" s="15" t="str">
        <f t="shared" si="1"/>
        <v/>
      </c>
    </row>
    <row r="28">
      <c r="A28" s="8" t="s">
        <v>224</v>
      </c>
      <c r="B28" s="9">
        <v>279.0</v>
      </c>
      <c r="C28" s="10">
        <v>8.2639895E7</v>
      </c>
      <c r="D28" s="10">
        <v>4.682331E7</v>
      </c>
      <c r="E28" s="11" t="str">
        <f>IF(C28&gt;percent,"YES","NO")</f>
        <v>YES</v>
      </c>
      <c r="F28" s="12">
        <v>90000.0</v>
      </c>
      <c r="G28" s="13" t="str">
        <f t="shared" si="2"/>
        <v>FUNDED</v>
      </c>
      <c r="H28" s="14">
        <f t="shared" si="3"/>
        <v>3143233</v>
      </c>
      <c r="I28" s="15" t="str">
        <f t="shared" si="1"/>
        <v/>
      </c>
    </row>
    <row r="29">
      <c r="A29" s="8" t="s">
        <v>225</v>
      </c>
      <c r="B29" s="9">
        <v>203.0</v>
      </c>
      <c r="C29" s="10">
        <v>8.23869E7</v>
      </c>
      <c r="D29" s="10">
        <v>4.8807118E7</v>
      </c>
      <c r="E29" s="11" t="str">
        <f>IF(C29&gt;percent,"YES","NO")</f>
        <v>YES</v>
      </c>
      <c r="F29" s="12">
        <v>100000.0</v>
      </c>
      <c r="G29" s="13" t="str">
        <f t="shared" si="2"/>
        <v>FUNDED</v>
      </c>
      <c r="H29" s="14">
        <f t="shared" si="3"/>
        <v>3043233</v>
      </c>
      <c r="I29" s="15" t="str">
        <f t="shared" si="1"/>
        <v/>
      </c>
    </row>
    <row r="30">
      <c r="A30" s="8" t="s">
        <v>226</v>
      </c>
      <c r="B30" s="9">
        <v>442.0</v>
      </c>
      <c r="C30" s="10">
        <v>8.1374326E7</v>
      </c>
      <c r="D30" s="10">
        <v>4.4789822E7</v>
      </c>
      <c r="E30" s="11" t="str">
        <f>IF(C30&gt;percent,"YES","NO")</f>
        <v>YES</v>
      </c>
      <c r="F30" s="12">
        <v>100000.0</v>
      </c>
      <c r="G30" s="13" t="str">
        <f t="shared" si="2"/>
        <v>FUNDED</v>
      </c>
      <c r="H30" s="14">
        <f t="shared" si="3"/>
        <v>2943233</v>
      </c>
      <c r="I30" s="15" t="str">
        <f t="shared" si="1"/>
        <v/>
      </c>
    </row>
    <row r="31">
      <c r="A31" s="8" t="s">
        <v>227</v>
      </c>
      <c r="B31" s="9">
        <v>188.0</v>
      </c>
      <c r="C31" s="10">
        <v>8.067468E7</v>
      </c>
      <c r="D31" s="10">
        <v>4.7377611E7</v>
      </c>
      <c r="E31" s="11" t="str">
        <f>IF(C31&gt;percent,"YES","NO")</f>
        <v>YES</v>
      </c>
      <c r="F31" s="12">
        <v>100000.0</v>
      </c>
      <c r="G31" s="13" t="str">
        <f t="shared" si="2"/>
        <v>FUNDED</v>
      </c>
      <c r="H31" s="14">
        <f t="shared" si="3"/>
        <v>2843233</v>
      </c>
      <c r="I31" s="15" t="str">
        <f t="shared" si="1"/>
        <v/>
      </c>
    </row>
    <row r="32">
      <c r="A32" s="8" t="s">
        <v>228</v>
      </c>
      <c r="B32" s="9">
        <v>232.0</v>
      </c>
      <c r="C32" s="10">
        <v>8.0598277E7</v>
      </c>
      <c r="D32" s="10">
        <v>4.9480687E7</v>
      </c>
      <c r="E32" s="11" t="str">
        <f>IF(C32&gt;percent,"YES","NO")</f>
        <v>YES</v>
      </c>
      <c r="F32" s="12">
        <v>100000.0</v>
      </c>
      <c r="G32" s="13" t="str">
        <f t="shared" si="2"/>
        <v>FUNDED</v>
      </c>
      <c r="H32" s="14">
        <f t="shared" si="3"/>
        <v>2743233</v>
      </c>
      <c r="I32" s="15" t="str">
        <f t="shared" si="1"/>
        <v/>
      </c>
    </row>
    <row r="33">
      <c r="A33" s="8" t="s">
        <v>229</v>
      </c>
      <c r="B33" s="9">
        <v>256.0</v>
      </c>
      <c r="C33" s="10">
        <v>8.0589253E7</v>
      </c>
      <c r="D33" s="10">
        <v>3.5577451E7</v>
      </c>
      <c r="E33" s="11" t="str">
        <f>IF(C33&gt;percent,"YES","NO")</f>
        <v>YES</v>
      </c>
      <c r="F33" s="12">
        <v>100000.0</v>
      </c>
      <c r="G33" s="13" t="str">
        <f t="shared" si="2"/>
        <v>FUNDED</v>
      </c>
      <c r="H33" s="14">
        <f t="shared" si="3"/>
        <v>2643233</v>
      </c>
      <c r="I33" s="15" t="str">
        <f t="shared" si="1"/>
        <v/>
      </c>
    </row>
    <row r="34">
      <c r="A34" s="8" t="s">
        <v>230</v>
      </c>
      <c r="B34" s="9">
        <v>274.0</v>
      </c>
      <c r="C34" s="10">
        <v>7.7697312E7</v>
      </c>
      <c r="D34" s="10">
        <v>5.0407567E7</v>
      </c>
      <c r="E34" s="11" t="str">
        <f>IF(C34&gt;percent,"YES","NO")</f>
        <v>YES</v>
      </c>
      <c r="F34" s="12">
        <v>22590.0</v>
      </c>
      <c r="G34" s="13" t="str">
        <f t="shared" si="2"/>
        <v>FUNDED</v>
      </c>
      <c r="H34" s="14">
        <f t="shared" si="3"/>
        <v>2620643</v>
      </c>
      <c r="I34" s="15" t="str">
        <f t="shared" si="1"/>
        <v/>
      </c>
    </row>
    <row r="35">
      <c r="A35" s="8" t="s">
        <v>231</v>
      </c>
      <c r="B35" s="9">
        <v>308.0</v>
      </c>
      <c r="C35" s="10">
        <v>7.6973472E7</v>
      </c>
      <c r="D35" s="10">
        <v>5.5135514E7</v>
      </c>
      <c r="E35" s="11" t="str">
        <f>IF(C35&gt;percent,"YES","NO")</f>
        <v>YES</v>
      </c>
      <c r="F35" s="12">
        <v>100000.0</v>
      </c>
      <c r="G35" s="13" t="str">
        <f t="shared" si="2"/>
        <v>FUNDED</v>
      </c>
      <c r="H35" s="14">
        <f t="shared" si="3"/>
        <v>2520643</v>
      </c>
      <c r="I35" s="15" t="str">
        <f t="shared" si="1"/>
        <v/>
      </c>
    </row>
    <row r="36">
      <c r="A36" s="8" t="s">
        <v>232</v>
      </c>
      <c r="B36" s="9">
        <v>215.0</v>
      </c>
      <c r="C36" s="10">
        <v>7.5810333E7</v>
      </c>
      <c r="D36" s="10">
        <v>4.2372098E7</v>
      </c>
      <c r="E36" s="11" t="str">
        <f>IF(C36&gt;percent,"YES","NO")</f>
        <v>YES</v>
      </c>
      <c r="F36" s="12">
        <v>99942.0</v>
      </c>
      <c r="G36" s="13" t="str">
        <f t="shared" si="2"/>
        <v>FUNDED</v>
      </c>
      <c r="H36" s="14">
        <f t="shared" si="3"/>
        <v>2420701</v>
      </c>
      <c r="I36" s="15" t="str">
        <f t="shared" si="1"/>
        <v/>
      </c>
    </row>
    <row r="37">
      <c r="A37" s="8" t="s">
        <v>233</v>
      </c>
      <c r="B37" s="9">
        <v>234.0</v>
      </c>
      <c r="C37" s="10">
        <v>7.5736439E7</v>
      </c>
      <c r="D37" s="10">
        <v>3.5894563E7</v>
      </c>
      <c r="E37" s="11" t="str">
        <f>IF(C37&gt;percent,"YES","NO")</f>
        <v>YES</v>
      </c>
      <c r="F37" s="12">
        <v>18873.0</v>
      </c>
      <c r="G37" s="13" t="str">
        <f t="shared" si="2"/>
        <v>FUNDED</v>
      </c>
      <c r="H37" s="14">
        <f t="shared" si="3"/>
        <v>2401828</v>
      </c>
      <c r="I37" s="15" t="str">
        <f t="shared" si="1"/>
        <v/>
      </c>
    </row>
    <row r="38">
      <c r="A38" s="8" t="s">
        <v>234</v>
      </c>
      <c r="B38" s="9">
        <v>210.0</v>
      </c>
      <c r="C38" s="10">
        <v>7.3696958E7</v>
      </c>
      <c r="D38" s="10">
        <v>4.54718E7</v>
      </c>
      <c r="E38" s="11" t="str">
        <f>IF(C38&gt;percent,"YES","NO")</f>
        <v>YES</v>
      </c>
      <c r="F38" s="12">
        <v>99963.0</v>
      </c>
      <c r="G38" s="13" t="str">
        <f t="shared" si="2"/>
        <v>FUNDED</v>
      </c>
      <c r="H38" s="14">
        <f t="shared" si="3"/>
        <v>2301865</v>
      </c>
      <c r="I38" s="15" t="str">
        <f t="shared" si="1"/>
        <v/>
      </c>
    </row>
    <row r="39">
      <c r="A39" s="8" t="s">
        <v>235</v>
      </c>
      <c r="B39" s="9">
        <v>241.0</v>
      </c>
      <c r="C39" s="10">
        <v>7.1468951E7</v>
      </c>
      <c r="D39" s="10">
        <v>4.8178909E7</v>
      </c>
      <c r="E39" s="11" t="str">
        <f>IF(C39&gt;percent,"YES","NO")</f>
        <v>YES</v>
      </c>
      <c r="F39" s="12">
        <v>47000.0</v>
      </c>
      <c r="G39" s="13" t="str">
        <f t="shared" si="2"/>
        <v>FUNDED</v>
      </c>
      <c r="H39" s="14">
        <f t="shared" si="3"/>
        <v>2254865</v>
      </c>
      <c r="I39" s="15" t="str">
        <f t="shared" si="1"/>
        <v/>
      </c>
    </row>
    <row r="40">
      <c r="A40" s="8" t="s">
        <v>236</v>
      </c>
      <c r="B40" s="9">
        <v>218.0</v>
      </c>
      <c r="C40" s="10">
        <v>7.0500832E7</v>
      </c>
      <c r="D40" s="10">
        <v>4.2131086E7</v>
      </c>
      <c r="E40" s="11" t="str">
        <f>IF(C40&gt;percent,"YES","NO")</f>
        <v>YES</v>
      </c>
      <c r="F40" s="12">
        <v>18838.0</v>
      </c>
      <c r="G40" s="13" t="str">
        <f t="shared" si="2"/>
        <v>FUNDED</v>
      </c>
      <c r="H40" s="14">
        <f t="shared" si="3"/>
        <v>2236027</v>
      </c>
      <c r="I40" s="15" t="str">
        <f t="shared" si="1"/>
        <v/>
      </c>
    </row>
    <row r="41">
      <c r="A41" s="8" t="s">
        <v>237</v>
      </c>
      <c r="B41" s="9">
        <v>309.0</v>
      </c>
      <c r="C41" s="10">
        <v>6.9341851E7</v>
      </c>
      <c r="D41" s="10">
        <v>4.4151645E7</v>
      </c>
      <c r="E41" s="11" t="str">
        <f>IF(C41&gt;percent,"YES","NO")</f>
        <v>YES</v>
      </c>
      <c r="F41" s="12">
        <v>92000.0</v>
      </c>
      <c r="G41" s="13" t="str">
        <f t="shared" si="2"/>
        <v>FUNDED</v>
      </c>
      <c r="H41" s="14">
        <f t="shared" si="3"/>
        <v>2144027</v>
      </c>
      <c r="I41" s="15" t="str">
        <f t="shared" si="1"/>
        <v/>
      </c>
    </row>
    <row r="42">
      <c r="A42" s="8" t="s">
        <v>238</v>
      </c>
      <c r="B42" s="9">
        <v>256.0</v>
      </c>
      <c r="C42" s="10">
        <v>6.9224682E7</v>
      </c>
      <c r="D42" s="10">
        <v>4.4336348E7</v>
      </c>
      <c r="E42" s="11" t="str">
        <f>IF(C42&gt;percent,"YES","NO")</f>
        <v>YES</v>
      </c>
      <c r="F42" s="12">
        <v>79560.0</v>
      </c>
      <c r="G42" s="13" t="str">
        <f t="shared" si="2"/>
        <v>FUNDED</v>
      </c>
      <c r="H42" s="14">
        <f t="shared" si="3"/>
        <v>2064467</v>
      </c>
      <c r="I42" s="15" t="str">
        <f t="shared" si="1"/>
        <v/>
      </c>
    </row>
    <row r="43">
      <c r="A43" s="8" t="s">
        <v>239</v>
      </c>
      <c r="B43" s="9">
        <v>232.0</v>
      </c>
      <c r="C43" s="10">
        <v>6.8022054E7</v>
      </c>
      <c r="D43" s="10">
        <v>3.3202617E7</v>
      </c>
      <c r="E43" s="11" t="str">
        <f>IF(C43&gt;percent,"YES","NO")</f>
        <v>YES</v>
      </c>
      <c r="F43" s="12">
        <v>100000.0</v>
      </c>
      <c r="G43" s="13" t="str">
        <f t="shared" si="2"/>
        <v>FUNDED</v>
      </c>
      <c r="H43" s="14">
        <f t="shared" si="3"/>
        <v>1964467</v>
      </c>
      <c r="I43" s="15" t="str">
        <f t="shared" si="1"/>
        <v/>
      </c>
    </row>
    <row r="44">
      <c r="A44" s="8" t="s">
        <v>240</v>
      </c>
      <c r="B44" s="9">
        <v>280.0</v>
      </c>
      <c r="C44" s="10">
        <v>6.6717658E7</v>
      </c>
      <c r="D44" s="10">
        <v>4.9616476E7</v>
      </c>
      <c r="E44" s="11" t="str">
        <f>IF(C44&gt;percent,"YES","NO")</f>
        <v>YES</v>
      </c>
      <c r="F44" s="12">
        <v>100000.0</v>
      </c>
      <c r="G44" s="13" t="str">
        <f t="shared" si="2"/>
        <v>FUNDED</v>
      </c>
      <c r="H44" s="14">
        <f t="shared" si="3"/>
        <v>1864467</v>
      </c>
      <c r="I44" s="15" t="str">
        <f t="shared" si="1"/>
        <v/>
      </c>
    </row>
    <row r="45">
      <c r="A45" s="8" t="s">
        <v>241</v>
      </c>
      <c r="B45" s="17">
        <v>224.0</v>
      </c>
      <c r="C45" s="10">
        <v>6.5603627E7</v>
      </c>
      <c r="D45" s="10">
        <v>4.9145402E7</v>
      </c>
      <c r="E45" s="11" t="str">
        <f>IF(C45&gt;percent,"YES","NO")</f>
        <v>YES</v>
      </c>
      <c r="F45" s="12">
        <v>100000.0</v>
      </c>
      <c r="G45" s="13" t="str">
        <f t="shared" si="2"/>
        <v>FUNDED</v>
      </c>
      <c r="H45" s="14">
        <f t="shared" si="3"/>
        <v>1764467</v>
      </c>
      <c r="I45" s="15" t="str">
        <f t="shared" si="1"/>
        <v/>
      </c>
    </row>
    <row r="46">
      <c r="A46" s="8" t="s">
        <v>242</v>
      </c>
      <c r="B46" s="17">
        <v>235.0</v>
      </c>
      <c r="C46" s="10">
        <v>6.4794768E7</v>
      </c>
      <c r="D46" s="10">
        <v>4.6572146E7</v>
      </c>
      <c r="E46" s="11" t="str">
        <f>IF(C46&gt;percent,"YES","NO")</f>
        <v>YES</v>
      </c>
      <c r="F46" s="12">
        <v>96000.0</v>
      </c>
      <c r="G46" s="13" t="str">
        <f t="shared" si="2"/>
        <v>FUNDED</v>
      </c>
      <c r="H46" s="14">
        <f t="shared" si="3"/>
        <v>1668467</v>
      </c>
      <c r="I46" s="15" t="str">
        <f t="shared" si="1"/>
        <v/>
      </c>
    </row>
    <row r="47">
      <c r="A47" s="8" t="s">
        <v>243</v>
      </c>
      <c r="B47" s="17">
        <v>199.0</v>
      </c>
      <c r="C47" s="10">
        <v>6.4170918E7</v>
      </c>
      <c r="D47" s="10">
        <v>4.8362979E7</v>
      </c>
      <c r="E47" s="11" t="str">
        <f>IF(C47&gt;percent,"YES","NO")</f>
        <v>YES</v>
      </c>
      <c r="F47" s="12">
        <v>15000.0</v>
      </c>
      <c r="G47" s="13" t="str">
        <f t="shared" si="2"/>
        <v>FUNDED</v>
      </c>
      <c r="H47" s="14">
        <f t="shared" si="3"/>
        <v>1653467</v>
      </c>
      <c r="I47" s="15" t="str">
        <f t="shared" si="1"/>
        <v/>
      </c>
    </row>
    <row r="48">
      <c r="A48" s="8" t="s">
        <v>244</v>
      </c>
      <c r="B48" s="17">
        <v>187.0</v>
      </c>
      <c r="C48" s="10">
        <v>6.2325708E7</v>
      </c>
      <c r="D48" s="10">
        <v>5.11756E7</v>
      </c>
      <c r="E48" s="11" t="str">
        <f>IF(C48&gt;percent,"YES","NO")</f>
        <v>YES</v>
      </c>
      <c r="F48" s="12">
        <v>100000.0</v>
      </c>
      <c r="G48" s="13" t="str">
        <f t="shared" si="2"/>
        <v>FUNDED</v>
      </c>
      <c r="H48" s="14">
        <f t="shared" si="3"/>
        <v>1553467</v>
      </c>
      <c r="I48" s="15" t="str">
        <f t="shared" si="1"/>
        <v/>
      </c>
    </row>
    <row r="49">
      <c r="A49" s="8" t="s">
        <v>245</v>
      </c>
      <c r="B49" s="17">
        <v>256.0</v>
      </c>
      <c r="C49" s="10">
        <v>6.031981E7</v>
      </c>
      <c r="D49" s="10">
        <v>4.3837833E7</v>
      </c>
      <c r="E49" s="11" t="str">
        <f>IF(C49&gt;percent,"YES","NO")</f>
        <v>YES</v>
      </c>
      <c r="F49" s="12">
        <v>41250.0</v>
      </c>
      <c r="G49" s="13" t="str">
        <f t="shared" si="2"/>
        <v>FUNDED</v>
      </c>
      <c r="H49" s="14">
        <f t="shared" si="3"/>
        <v>1512217</v>
      </c>
      <c r="I49" s="15" t="str">
        <f t="shared" si="1"/>
        <v/>
      </c>
    </row>
    <row r="50">
      <c r="A50" s="8" t="s">
        <v>246</v>
      </c>
      <c r="B50" s="17">
        <v>227.0</v>
      </c>
      <c r="C50" s="10">
        <v>6.001254E7</v>
      </c>
      <c r="D50" s="10">
        <v>5.8305162E7</v>
      </c>
      <c r="E50" s="11" t="str">
        <f>IF(C50&gt;percent,"YES","NO")</f>
        <v>YES</v>
      </c>
      <c r="F50" s="12">
        <v>88952.0</v>
      </c>
      <c r="G50" s="13" t="str">
        <f t="shared" si="2"/>
        <v>FUNDED</v>
      </c>
      <c r="H50" s="14">
        <f t="shared" si="3"/>
        <v>1423265</v>
      </c>
      <c r="I50" s="15" t="str">
        <f t="shared" si="1"/>
        <v/>
      </c>
    </row>
    <row r="51">
      <c r="A51" s="8" t="s">
        <v>247</v>
      </c>
      <c r="B51" s="17">
        <v>187.0</v>
      </c>
      <c r="C51" s="10">
        <v>5.9745888E7</v>
      </c>
      <c r="D51" s="10">
        <v>5.610549E7</v>
      </c>
      <c r="E51" s="11" t="str">
        <f>IF(C51&gt;percent,"YES","NO")</f>
        <v>YES</v>
      </c>
      <c r="F51" s="12">
        <v>100000.0</v>
      </c>
      <c r="G51" s="13" t="str">
        <f t="shared" si="2"/>
        <v>FUNDED</v>
      </c>
      <c r="H51" s="14">
        <f t="shared" si="3"/>
        <v>1323265</v>
      </c>
      <c r="I51" s="15" t="str">
        <f t="shared" si="1"/>
        <v/>
      </c>
    </row>
    <row r="52">
      <c r="A52" s="8" t="s">
        <v>248</v>
      </c>
      <c r="B52" s="17">
        <v>319.0</v>
      </c>
      <c r="C52" s="10">
        <v>5.9281513E7</v>
      </c>
      <c r="D52" s="10">
        <v>4.6272948E7</v>
      </c>
      <c r="E52" s="11" t="str">
        <f>IF(C52&gt;percent,"YES","NO")</f>
        <v>YES</v>
      </c>
      <c r="F52" s="12">
        <v>74900.0</v>
      </c>
      <c r="G52" s="13" t="str">
        <f t="shared" si="2"/>
        <v>FUNDED</v>
      </c>
      <c r="H52" s="14">
        <f t="shared" si="3"/>
        <v>1248365</v>
      </c>
      <c r="I52" s="15" t="str">
        <f t="shared" si="1"/>
        <v/>
      </c>
    </row>
    <row r="53">
      <c r="A53" s="8" t="s">
        <v>249</v>
      </c>
      <c r="B53" s="17">
        <v>255.0</v>
      </c>
      <c r="C53" s="10">
        <v>5.8820416E7</v>
      </c>
      <c r="D53" s="10">
        <v>4.2603034E7</v>
      </c>
      <c r="E53" s="11" t="str">
        <f>IF(C53&gt;percent,"YES","NO")</f>
        <v>YES</v>
      </c>
      <c r="F53" s="12">
        <v>24633.0</v>
      </c>
      <c r="G53" s="13" t="str">
        <f t="shared" si="2"/>
        <v>FUNDED</v>
      </c>
      <c r="H53" s="14">
        <f t="shared" si="3"/>
        <v>1223732</v>
      </c>
      <c r="I53" s="15" t="str">
        <f t="shared" si="1"/>
        <v/>
      </c>
    </row>
    <row r="54">
      <c r="A54" s="8" t="s">
        <v>250</v>
      </c>
      <c r="B54" s="17">
        <v>176.0</v>
      </c>
      <c r="C54" s="10">
        <v>5.7247753E7</v>
      </c>
      <c r="D54" s="10">
        <v>3.1006795E7</v>
      </c>
      <c r="E54" s="11" t="str">
        <f>IF(C54&gt;percent,"YES","NO")</f>
        <v>YES</v>
      </c>
      <c r="F54" s="12">
        <v>100000.0</v>
      </c>
      <c r="G54" s="13" t="str">
        <f t="shared" si="2"/>
        <v>FUNDED</v>
      </c>
      <c r="H54" s="14">
        <f t="shared" si="3"/>
        <v>1123732</v>
      </c>
      <c r="I54" s="15" t="str">
        <f t="shared" si="1"/>
        <v/>
      </c>
    </row>
    <row r="55">
      <c r="A55" s="8" t="s">
        <v>251</v>
      </c>
      <c r="B55" s="17">
        <v>231.0</v>
      </c>
      <c r="C55" s="10">
        <v>5.6554146E7</v>
      </c>
      <c r="D55" s="10">
        <v>4.4990922E7</v>
      </c>
      <c r="E55" s="11" t="str">
        <f>IF(C55&gt;percent,"YES","NO")</f>
        <v>YES</v>
      </c>
      <c r="F55" s="12">
        <v>100000.0</v>
      </c>
      <c r="G55" s="13" t="str">
        <f t="shared" si="2"/>
        <v>FUNDED</v>
      </c>
      <c r="H55" s="14">
        <f t="shared" si="3"/>
        <v>1023732</v>
      </c>
      <c r="I55" s="15" t="str">
        <f t="shared" si="1"/>
        <v/>
      </c>
    </row>
    <row r="56">
      <c r="A56" s="8" t="s">
        <v>252</v>
      </c>
      <c r="B56" s="17">
        <v>198.0</v>
      </c>
      <c r="C56" s="10">
        <v>5.5165135E7</v>
      </c>
      <c r="D56" s="10">
        <v>4.2516127E7</v>
      </c>
      <c r="E56" s="11" t="str">
        <f>IF(C56&gt;percent,"YES","NO")</f>
        <v>YES</v>
      </c>
      <c r="F56" s="12">
        <v>50000.0</v>
      </c>
      <c r="G56" s="13" t="str">
        <f t="shared" si="2"/>
        <v>FUNDED</v>
      </c>
      <c r="H56" s="14">
        <f t="shared" si="3"/>
        <v>973732</v>
      </c>
      <c r="I56" s="15" t="str">
        <f t="shared" si="1"/>
        <v/>
      </c>
    </row>
    <row r="57">
      <c r="A57" s="8" t="s">
        <v>253</v>
      </c>
      <c r="B57" s="17">
        <v>286.0</v>
      </c>
      <c r="C57" s="10">
        <v>5.4567873E7</v>
      </c>
      <c r="D57" s="10">
        <v>4.5602441E7</v>
      </c>
      <c r="E57" s="11" t="str">
        <f>IF(C57&gt;percent,"YES","NO")</f>
        <v>YES</v>
      </c>
      <c r="F57" s="12">
        <v>95000.0</v>
      </c>
      <c r="G57" s="13" t="str">
        <f t="shared" si="2"/>
        <v>FUNDED</v>
      </c>
      <c r="H57" s="14">
        <f t="shared" si="3"/>
        <v>878732</v>
      </c>
      <c r="I57" s="15" t="str">
        <f t="shared" si="1"/>
        <v/>
      </c>
    </row>
    <row r="58">
      <c r="A58" s="8" t="s">
        <v>254</v>
      </c>
      <c r="B58" s="17">
        <v>190.0</v>
      </c>
      <c r="C58" s="10">
        <v>5.4227464E7</v>
      </c>
      <c r="D58" s="10">
        <v>3.4728507E7</v>
      </c>
      <c r="E58" s="11" t="str">
        <f>IF(C58&gt;percent,"YES","NO")</f>
        <v>YES</v>
      </c>
      <c r="F58" s="12">
        <v>100000.0</v>
      </c>
      <c r="G58" s="13" t="str">
        <f t="shared" si="2"/>
        <v>FUNDED</v>
      </c>
      <c r="H58" s="14">
        <f t="shared" si="3"/>
        <v>778732</v>
      </c>
      <c r="I58" s="15" t="str">
        <f t="shared" si="1"/>
        <v/>
      </c>
    </row>
    <row r="59">
      <c r="A59" s="8" t="s">
        <v>255</v>
      </c>
      <c r="B59" s="17">
        <v>192.0</v>
      </c>
      <c r="C59" s="10">
        <v>5.3710541E7</v>
      </c>
      <c r="D59" s="10">
        <v>4.3192455E7</v>
      </c>
      <c r="E59" s="11" t="str">
        <f>IF(C59&gt;percent,"YES","NO")</f>
        <v>YES</v>
      </c>
      <c r="F59" s="12">
        <v>100000.0</v>
      </c>
      <c r="G59" s="13" t="str">
        <f t="shared" si="2"/>
        <v>FUNDED</v>
      </c>
      <c r="H59" s="14">
        <f t="shared" si="3"/>
        <v>678732</v>
      </c>
      <c r="I59" s="15" t="str">
        <f t="shared" si="1"/>
        <v/>
      </c>
    </row>
    <row r="60">
      <c r="A60" s="8" t="s">
        <v>256</v>
      </c>
      <c r="B60" s="17">
        <v>266.0</v>
      </c>
      <c r="C60" s="10">
        <v>5.3525404E7</v>
      </c>
      <c r="D60" s="10">
        <v>4.652892E7</v>
      </c>
      <c r="E60" s="11" t="str">
        <f>IF(C60&gt;percent,"YES","NO")</f>
        <v>YES</v>
      </c>
      <c r="F60" s="12">
        <v>57150.0</v>
      </c>
      <c r="G60" s="13" t="str">
        <f t="shared" si="2"/>
        <v>FUNDED</v>
      </c>
      <c r="H60" s="14">
        <f t="shared" si="3"/>
        <v>621582</v>
      </c>
      <c r="I60" s="15" t="str">
        <f t="shared" si="1"/>
        <v/>
      </c>
    </row>
    <row r="61">
      <c r="A61" s="8" t="s">
        <v>257</v>
      </c>
      <c r="B61" s="17">
        <v>206.0</v>
      </c>
      <c r="C61" s="10">
        <v>5.3306642E7</v>
      </c>
      <c r="D61" s="10">
        <v>4.1126671E7</v>
      </c>
      <c r="E61" s="11" t="str">
        <f>IF(C61&gt;percent,"YES","NO")</f>
        <v>YES</v>
      </c>
      <c r="F61" s="12">
        <v>43109.0</v>
      </c>
      <c r="G61" s="13" t="str">
        <f t="shared" si="2"/>
        <v>FUNDED</v>
      </c>
      <c r="H61" s="14">
        <f t="shared" si="3"/>
        <v>578473</v>
      </c>
      <c r="I61" s="15" t="str">
        <f t="shared" si="1"/>
        <v/>
      </c>
    </row>
    <row r="62">
      <c r="A62" s="8" t="s">
        <v>258</v>
      </c>
      <c r="B62" s="17">
        <v>242.0</v>
      </c>
      <c r="C62" s="10">
        <v>5.3179568E7</v>
      </c>
      <c r="D62" s="10">
        <v>4.7189172E7</v>
      </c>
      <c r="E62" s="11" t="str">
        <f>IF(C62&gt;percent,"YES","NO")</f>
        <v>YES</v>
      </c>
      <c r="F62" s="12">
        <v>100000.0</v>
      </c>
      <c r="G62" s="13" t="str">
        <f t="shared" si="2"/>
        <v>FUNDED</v>
      </c>
      <c r="H62" s="14">
        <f t="shared" si="3"/>
        <v>478473</v>
      </c>
      <c r="I62" s="15" t="str">
        <f t="shared" si="1"/>
        <v/>
      </c>
    </row>
    <row r="63">
      <c r="A63" s="8" t="s">
        <v>259</v>
      </c>
      <c r="B63" s="17">
        <v>246.0</v>
      </c>
      <c r="C63" s="10">
        <v>5.2801789E7</v>
      </c>
      <c r="D63" s="10">
        <v>4.4862127E7</v>
      </c>
      <c r="E63" s="11" t="str">
        <f>IF(C63&gt;percent,"YES","NO")</f>
        <v>YES</v>
      </c>
      <c r="F63" s="12">
        <v>45000.0</v>
      </c>
      <c r="G63" s="13" t="str">
        <f t="shared" si="2"/>
        <v>FUNDED</v>
      </c>
      <c r="H63" s="14">
        <f t="shared" si="3"/>
        <v>433473</v>
      </c>
      <c r="I63" s="15" t="str">
        <f t="shared" si="1"/>
        <v/>
      </c>
    </row>
    <row r="64">
      <c r="A64" s="8" t="s">
        <v>260</v>
      </c>
      <c r="B64" s="17">
        <v>228.0</v>
      </c>
      <c r="C64" s="10">
        <v>5.1745787E7</v>
      </c>
      <c r="D64" s="10">
        <v>4.4380554E7</v>
      </c>
      <c r="E64" s="11" t="str">
        <f>IF(C64&gt;percent,"YES","NO")</f>
        <v>YES</v>
      </c>
      <c r="F64" s="12">
        <v>17995.0</v>
      </c>
      <c r="G64" s="13" t="str">
        <f t="shared" si="2"/>
        <v>FUNDED</v>
      </c>
      <c r="H64" s="14">
        <f t="shared" si="3"/>
        <v>415478</v>
      </c>
      <c r="I64" s="15" t="str">
        <f t="shared" si="1"/>
        <v/>
      </c>
    </row>
    <row r="65">
      <c r="A65" s="8" t="s">
        <v>261</v>
      </c>
      <c r="B65" s="17">
        <v>252.0</v>
      </c>
      <c r="C65" s="10">
        <v>5.1640357E7</v>
      </c>
      <c r="D65" s="10">
        <v>4.6900839E7</v>
      </c>
      <c r="E65" s="11" t="str">
        <f>IF(C65&gt;percent,"YES","NO")</f>
        <v>YES</v>
      </c>
      <c r="F65" s="12">
        <v>17352.0</v>
      </c>
      <c r="G65" s="13" t="str">
        <f t="shared" si="2"/>
        <v>FUNDED</v>
      </c>
      <c r="H65" s="14">
        <f t="shared" si="3"/>
        <v>398126</v>
      </c>
      <c r="I65" s="15" t="str">
        <f t="shared" si="1"/>
        <v/>
      </c>
    </row>
    <row r="66">
      <c r="A66" s="8" t="s">
        <v>262</v>
      </c>
      <c r="B66" s="17">
        <v>244.0</v>
      </c>
      <c r="C66" s="10">
        <v>5.1621823E7</v>
      </c>
      <c r="D66" s="10">
        <v>5.0486244E7</v>
      </c>
      <c r="E66" s="11" t="str">
        <f>IF(C66&gt;percent,"YES","NO")</f>
        <v>YES</v>
      </c>
      <c r="F66" s="12">
        <v>50000.0</v>
      </c>
      <c r="G66" s="13" t="str">
        <f t="shared" si="2"/>
        <v>FUNDED</v>
      </c>
      <c r="H66" s="14">
        <f t="shared" si="3"/>
        <v>348126</v>
      </c>
      <c r="I66" s="15" t="str">
        <f t="shared" si="1"/>
        <v/>
      </c>
    </row>
    <row r="67">
      <c r="A67" s="8" t="s">
        <v>263</v>
      </c>
      <c r="B67" s="17">
        <v>227.0</v>
      </c>
      <c r="C67" s="10">
        <v>5.0997075E7</v>
      </c>
      <c r="D67" s="10">
        <v>5.0570641E7</v>
      </c>
      <c r="E67" s="11" t="str">
        <f>IF(C67&gt;percent,"YES","NO")</f>
        <v>YES</v>
      </c>
      <c r="F67" s="12">
        <v>50000.0</v>
      </c>
      <c r="G67" s="13" t="str">
        <f t="shared" si="2"/>
        <v>FUNDED</v>
      </c>
      <c r="H67" s="14">
        <f t="shared" si="3"/>
        <v>298126</v>
      </c>
      <c r="I67" s="15" t="str">
        <f t="shared" si="1"/>
        <v/>
      </c>
    </row>
    <row r="68">
      <c r="A68" s="8" t="s">
        <v>264</v>
      </c>
      <c r="B68" s="17">
        <v>206.0</v>
      </c>
      <c r="C68" s="10">
        <v>5.0967116E7</v>
      </c>
      <c r="D68" s="10">
        <v>4.383794E7</v>
      </c>
      <c r="E68" s="11" t="str">
        <f>IF(C68&gt;percent,"YES","NO")</f>
        <v>YES</v>
      </c>
      <c r="F68" s="12">
        <v>82000.0</v>
      </c>
      <c r="G68" s="13" t="str">
        <f t="shared" si="2"/>
        <v>FUNDED</v>
      </c>
      <c r="H68" s="14">
        <f t="shared" si="3"/>
        <v>216126</v>
      </c>
      <c r="I68" s="15" t="str">
        <f t="shared" si="1"/>
        <v/>
      </c>
    </row>
    <row r="69">
      <c r="A69" s="8" t="s">
        <v>265</v>
      </c>
      <c r="B69" s="17">
        <v>187.0</v>
      </c>
      <c r="C69" s="10">
        <v>5.0622048E7</v>
      </c>
      <c r="D69" s="10">
        <v>4.5423229E7</v>
      </c>
      <c r="E69" s="11" t="str">
        <f>IF(C69&gt;percent,"YES","NO")</f>
        <v>YES</v>
      </c>
      <c r="F69" s="12">
        <v>100000.0</v>
      </c>
      <c r="G69" s="13" t="str">
        <f t="shared" si="2"/>
        <v>FUNDED</v>
      </c>
      <c r="H69" s="14">
        <f t="shared" si="3"/>
        <v>116126</v>
      </c>
      <c r="I69" s="15" t="str">
        <f t="shared" si="1"/>
        <v/>
      </c>
    </row>
    <row r="70">
      <c r="A70" s="8" t="s">
        <v>266</v>
      </c>
      <c r="B70" s="17">
        <v>241.0</v>
      </c>
      <c r="C70" s="10">
        <v>5.0571232E7</v>
      </c>
      <c r="D70" s="10">
        <v>5.3979211E7</v>
      </c>
      <c r="E70" s="11" t="str">
        <f>IF(C70&gt;percent,"YES","NO")</f>
        <v>YES</v>
      </c>
      <c r="F70" s="12">
        <v>79028.0</v>
      </c>
      <c r="G70" s="13" t="str">
        <f t="shared" si="2"/>
        <v>FUNDED</v>
      </c>
      <c r="H70" s="14">
        <f t="shared" si="3"/>
        <v>37098</v>
      </c>
      <c r="I70" s="15" t="str">
        <f t="shared" si="1"/>
        <v/>
      </c>
    </row>
    <row r="71">
      <c r="A71" s="8" t="s">
        <v>267</v>
      </c>
      <c r="B71" s="17">
        <v>197.0</v>
      </c>
      <c r="C71" s="10">
        <v>5.0040397E7</v>
      </c>
      <c r="D71" s="10">
        <v>4.5215283E7</v>
      </c>
      <c r="E71" s="11" t="str">
        <f>IF(C71&gt;percent,"YES","NO")</f>
        <v>YES</v>
      </c>
      <c r="F71" s="12">
        <v>100000.0</v>
      </c>
      <c r="G71" s="13" t="str">
        <f t="shared" si="2"/>
        <v>NOT FUNDED</v>
      </c>
      <c r="H71" s="14">
        <f t="shared" si="3"/>
        <v>37098</v>
      </c>
      <c r="I71" s="15" t="str">
        <f t="shared" si="1"/>
        <v>Over Budget</v>
      </c>
    </row>
    <row r="72">
      <c r="A72" s="8" t="s">
        <v>268</v>
      </c>
      <c r="B72" s="17">
        <v>194.0</v>
      </c>
      <c r="C72" s="10">
        <v>5.0021374E7</v>
      </c>
      <c r="D72" s="10">
        <v>4.9150381E7</v>
      </c>
      <c r="E72" s="11" t="str">
        <f>IF(C72&gt;percent,"YES","NO")</f>
        <v>YES</v>
      </c>
      <c r="F72" s="12">
        <v>84000.0</v>
      </c>
      <c r="G72" s="13" t="str">
        <f t="shared" si="2"/>
        <v>NOT FUNDED</v>
      </c>
      <c r="H72" s="14">
        <f t="shared" si="3"/>
        <v>37098</v>
      </c>
      <c r="I72" s="15" t="str">
        <f t="shared" si="1"/>
        <v>Over Budget</v>
      </c>
    </row>
    <row r="73">
      <c r="A73" s="8" t="s">
        <v>269</v>
      </c>
      <c r="B73" s="17">
        <v>211.0</v>
      </c>
      <c r="C73" s="10">
        <v>4.9926641E7</v>
      </c>
      <c r="D73" s="10">
        <v>3.3768573E7</v>
      </c>
      <c r="E73" s="11" t="str">
        <f>IF(C73&gt;percent,"YES","NO")</f>
        <v>YES</v>
      </c>
      <c r="F73" s="12">
        <v>51000.0</v>
      </c>
      <c r="G73" s="13" t="str">
        <f t="shared" si="2"/>
        <v>NOT FUNDED</v>
      </c>
      <c r="H73" s="14">
        <f t="shared" si="3"/>
        <v>37098</v>
      </c>
      <c r="I73" s="15" t="str">
        <f t="shared" si="1"/>
        <v>Over Budget</v>
      </c>
    </row>
    <row r="74">
      <c r="A74" s="8" t="s">
        <v>270</v>
      </c>
      <c r="B74" s="17">
        <v>198.0</v>
      </c>
      <c r="C74" s="10">
        <v>4.8461086E7</v>
      </c>
      <c r="D74" s="10">
        <v>4.320993E7</v>
      </c>
      <c r="E74" s="11" t="str">
        <f>IF(C74&gt;percent,"YES","NO")</f>
        <v>YES</v>
      </c>
      <c r="F74" s="12">
        <v>75000.0</v>
      </c>
      <c r="G74" s="13" t="str">
        <f t="shared" si="2"/>
        <v>NOT FUNDED</v>
      </c>
      <c r="H74" s="14">
        <f t="shared" si="3"/>
        <v>37098</v>
      </c>
      <c r="I74" s="15" t="str">
        <f t="shared" si="1"/>
        <v>Over Budget</v>
      </c>
    </row>
    <row r="75">
      <c r="A75" s="8" t="s">
        <v>271</v>
      </c>
      <c r="B75" s="17">
        <v>361.0</v>
      </c>
      <c r="C75" s="10">
        <v>4.8226908E7</v>
      </c>
      <c r="D75" s="10">
        <v>4.3884995E7</v>
      </c>
      <c r="E75" s="11" t="str">
        <f>IF(C75&gt;percent,"YES","NO")</f>
        <v>YES</v>
      </c>
      <c r="F75" s="12">
        <v>100000.0</v>
      </c>
      <c r="G75" s="13" t="str">
        <f t="shared" si="2"/>
        <v>NOT FUNDED</v>
      </c>
      <c r="H75" s="14">
        <f t="shared" si="3"/>
        <v>37098</v>
      </c>
      <c r="I75" s="15" t="str">
        <f t="shared" si="1"/>
        <v>Over Budget</v>
      </c>
    </row>
    <row r="76">
      <c r="A76" s="8" t="s">
        <v>272</v>
      </c>
      <c r="B76" s="17">
        <v>226.0</v>
      </c>
      <c r="C76" s="10">
        <v>4.8080441E7</v>
      </c>
      <c r="D76" s="10">
        <v>4.7005378E7</v>
      </c>
      <c r="E76" s="11" t="str">
        <f>IF(C76&gt;percent,"YES","NO")</f>
        <v>YES</v>
      </c>
      <c r="F76" s="12">
        <v>51550.0</v>
      </c>
      <c r="G76" s="13" t="str">
        <f t="shared" si="2"/>
        <v>NOT FUNDED</v>
      </c>
      <c r="H76" s="14">
        <f t="shared" si="3"/>
        <v>37098</v>
      </c>
      <c r="I76" s="15" t="str">
        <f t="shared" si="1"/>
        <v>Over Budget</v>
      </c>
    </row>
    <row r="77">
      <c r="A77" s="8" t="s">
        <v>273</v>
      </c>
      <c r="B77" s="17">
        <v>237.0</v>
      </c>
      <c r="C77" s="10">
        <v>4.7983187E7</v>
      </c>
      <c r="D77" s="10">
        <v>5.1883499E7</v>
      </c>
      <c r="E77" s="11" t="str">
        <f>IF(C77&gt;percent,"YES","NO")</f>
        <v>YES</v>
      </c>
      <c r="F77" s="12">
        <v>100000.0</v>
      </c>
      <c r="G77" s="13" t="str">
        <f t="shared" si="2"/>
        <v>NOT FUNDED</v>
      </c>
      <c r="H77" s="14">
        <f t="shared" si="3"/>
        <v>37098</v>
      </c>
      <c r="I77" s="15" t="str">
        <f t="shared" si="1"/>
        <v>Over Budget</v>
      </c>
    </row>
    <row r="78">
      <c r="A78" s="8" t="s">
        <v>274</v>
      </c>
      <c r="B78" s="17">
        <v>179.0</v>
      </c>
      <c r="C78" s="10">
        <v>4.7754352E7</v>
      </c>
      <c r="D78" s="10">
        <v>4.5648904E7</v>
      </c>
      <c r="E78" s="11" t="str">
        <f>IF(C78&gt;percent,"YES","NO")</f>
        <v>YES</v>
      </c>
      <c r="F78" s="12">
        <v>98800.0</v>
      </c>
      <c r="G78" s="13" t="str">
        <f t="shared" si="2"/>
        <v>NOT FUNDED</v>
      </c>
      <c r="H78" s="14">
        <f t="shared" si="3"/>
        <v>37098</v>
      </c>
      <c r="I78" s="15" t="str">
        <f t="shared" si="1"/>
        <v>Over Budget</v>
      </c>
    </row>
    <row r="79">
      <c r="A79" s="8" t="s">
        <v>275</v>
      </c>
      <c r="B79" s="17">
        <v>200.0</v>
      </c>
      <c r="C79" s="10">
        <v>4.7683223E7</v>
      </c>
      <c r="D79" s="10">
        <v>3.9700228E7</v>
      </c>
      <c r="E79" s="11" t="str">
        <f>IF(C79&gt;percent,"YES","NO")</f>
        <v>YES</v>
      </c>
      <c r="F79" s="12">
        <v>29500.0</v>
      </c>
      <c r="G79" s="13" t="str">
        <f t="shared" si="2"/>
        <v>FUNDED</v>
      </c>
      <c r="H79" s="14">
        <f t="shared" si="3"/>
        <v>7598</v>
      </c>
      <c r="I79" s="15" t="str">
        <f t="shared" si="1"/>
        <v/>
      </c>
    </row>
    <row r="80">
      <c r="A80" s="8" t="s">
        <v>276</v>
      </c>
      <c r="B80" s="17">
        <v>240.0</v>
      </c>
      <c r="C80" s="10">
        <v>4.7437285E7</v>
      </c>
      <c r="D80" s="10">
        <v>4.9498929E7</v>
      </c>
      <c r="E80" s="11" t="str">
        <f>IF(C80&gt;percent,"YES","NO")</f>
        <v>YES</v>
      </c>
      <c r="F80" s="12">
        <v>80000.0</v>
      </c>
      <c r="G80" s="13" t="str">
        <f t="shared" si="2"/>
        <v>NOT FUNDED</v>
      </c>
      <c r="H80" s="14">
        <f t="shared" si="3"/>
        <v>7598</v>
      </c>
      <c r="I80" s="15" t="str">
        <f t="shared" si="1"/>
        <v>Over Budget</v>
      </c>
    </row>
    <row r="81">
      <c r="A81" s="8" t="s">
        <v>277</v>
      </c>
      <c r="B81" s="17">
        <v>227.0</v>
      </c>
      <c r="C81" s="10">
        <v>4.6928347E7</v>
      </c>
      <c r="D81" s="10">
        <v>5.0394945E7</v>
      </c>
      <c r="E81" s="11" t="str">
        <f>IF(C81&gt;percent,"YES","NO")</f>
        <v>YES</v>
      </c>
      <c r="F81" s="12">
        <v>91824.0</v>
      </c>
      <c r="G81" s="13" t="str">
        <f t="shared" si="2"/>
        <v>NOT FUNDED</v>
      </c>
      <c r="H81" s="14">
        <f t="shared" si="3"/>
        <v>7598</v>
      </c>
      <c r="I81" s="15" t="str">
        <f t="shared" si="1"/>
        <v>Over Budget</v>
      </c>
    </row>
    <row r="82">
      <c r="A82" s="8" t="s">
        <v>278</v>
      </c>
      <c r="B82" s="17">
        <v>161.0</v>
      </c>
      <c r="C82" s="10">
        <v>4.6911418E7</v>
      </c>
      <c r="D82" s="10">
        <v>5.6711338E7</v>
      </c>
      <c r="E82" s="11" t="str">
        <f>IF(C82&gt;percent,"YES","NO")</f>
        <v>YES</v>
      </c>
      <c r="F82" s="12">
        <v>73000.0</v>
      </c>
      <c r="G82" s="13" t="str">
        <f t="shared" si="2"/>
        <v>NOT FUNDED</v>
      </c>
      <c r="H82" s="14">
        <f t="shared" si="3"/>
        <v>7598</v>
      </c>
      <c r="I82" s="15" t="str">
        <f t="shared" si="1"/>
        <v>Over Budget</v>
      </c>
    </row>
    <row r="83">
      <c r="A83" s="8" t="s">
        <v>279</v>
      </c>
      <c r="B83" s="17">
        <v>241.0</v>
      </c>
      <c r="C83" s="10">
        <v>4.6451634E7</v>
      </c>
      <c r="D83" s="10">
        <v>4.4295493E7</v>
      </c>
      <c r="E83" s="11" t="str">
        <f>IF(C83&gt;percent,"YES","NO")</f>
        <v>YES</v>
      </c>
      <c r="F83" s="12">
        <v>55000.0</v>
      </c>
      <c r="G83" s="13" t="str">
        <f t="shared" si="2"/>
        <v>NOT FUNDED</v>
      </c>
      <c r="H83" s="14">
        <f t="shared" si="3"/>
        <v>7598</v>
      </c>
      <c r="I83" s="15" t="str">
        <f t="shared" si="1"/>
        <v>Over Budget</v>
      </c>
    </row>
    <row r="84">
      <c r="A84" s="8" t="s">
        <v>280</v>
      </c>
      <c r="B84" s="17">
        <v>277.0</v>
      </c>
      <c r="C84" s="10">
        <v>4.6376702E7</v>
      </c>
      <c r="D84" s="10">
        <v>4.589293E7</v>
      </c>
      <c r="E84" s="11" t="str">
        <f>IF(C84&gt;percent,"YES","NO")</f>
        <v>YES</v>
      </c>
      <c r="F84" s="12">
        <v>20688.0</v>
      </c>
      <c r="G84" s="13" t="str">
        <f t="shared" si="2"/>
        <v>NOT FUNDED</v>
      </c>
      <c r="H84" s="14">
        <f t="shared" si="3"/>
        <v>7598</v>
      </c>
      <c r="I84" s="15" t="str">
        <f t="shared" si="1"/>
        <v>Over Budget</v>
      </c>
    </row>
    <row r="85">
      <c r="A85" s="8" t="s">
        <v>281</v>
      </c>
      <c r="B85" s="17">
        <v>204.0</v>
      </c>
      <c r="C85" s="10">
        <v>4.5566114E7</v>
      </c>
      <c r="D85" s="10">
        <v>4.7278384E7</v>
      </c>
      <c r="E85" s="11" t="str">
        <f>IF(C85&gt;percent,"YES","NO")</f>
        <v>NO</v>
      </c>
      <c r="F85" s="12">
        <v>40000.0</v>
      </c>
      <c r="G85" s="13" t="str">
        <f t="shared" si="2"/>
        <v>NOT FUNDED</v>
      </c>
      <c r="H85" s="14">
        <f t="shared" si="3"/>
        <v>7598</v>
      </c>
      <c r="I85" s="15" t="str">
        <f t="shared" si="1"/>
        <v>Approval Threshold</v>
      </c>
    </row>
    <row r="86">
      <c r="A86" s="8" t="s">
        <v>282</v>
      </c>
      <c r="B86" s="17">
        <v>278.0</v>
      </c>
      <c r="C86" s="10">
        <v>4.5487919E7</v>
      </c>
      <c r="D86" s="10">
        <v>4.5001313E7</v>
      </c>
      <c r="E86" s="11" t="str">
        <f>IF(C86&gt;percent,"YES","NO")</f>
        <v>NO</v>
      </c>
      <c r="F86" s="12">
        <v>98800.0</v>
      </c>
      <c r="G86" s="13" t="str">
        <f t="shared" si="2"/>
        <v>NOT FUNDED</v>
      </c>
      <c r="H86" s="14">
        <f t="shared" si="3"/>
        <v>7598</v>
      </c>
      <c r="I86" s="15" t="str">
        <f t="shared" si="1"/>
        <v>Approval Threshold</v>
      </c>
    </row>
    <row r="87">
      <c r="A87" s="8" t="s">
        <v>283</v>
      </c>
      <c r="B87" s="17">
        <v>187.0</v>
      </c>
      <c r="C87" s="10">
        <v>4.5404713E7</v>
      </c>
      <c r="D87" s="10">
        <v>3.0947464E7</v>
      </c>
      <c r="E87" s="11" t="str">
        <f>IF(C87&gt;percent,"YES","NO")</f>
        <v>NO</v>
      </c>
      <c r="F87" s="12">
        <v>100000.0</v>
      </c>
      <c r="G87" s="13" t="str">
        <f t="shared" si="2"/>
        <v>NOT FUNDED</v>
      </c>
      <c r="H87" s="14">
        <f t="shared" si="3"/>
        <v>7598</v>
      </c>
      <c r="I87" s="15" t="str">
        <f t="shared" si="1"/>
        <v>Approval Threshold</v>
      </c>
    </row>
    <row r="88">
      <c r="A88" s="8" t="s">
        <v>284</v>
      </c>
      <c r="B88" s="17">
        <v>223.0</v>
      </c>
      <c r="C88" s="10">
        <v>4.5264412E7</v>
      </c>
      <c r="D88" s="10">
        <v>1.16810127E8</v>
      </c>
      <c r="E88" s="11" t="str">
        <f>IF(C88&gt;percent,"YES","NO")</f>
        <v>NO</v>
      </c>
      <c r="F88" s="12">
        <v>100000.0</v>
      </c>
      <c r="G88" s="13" t="str">
        <f t="shared" si="2"/>
        <v>NOT FUNDED</v>
      </c>
      <c r="H88" s="14">
        <f t="shared" si="3"/>
        <v>7598</v>
      </c>
      <c r="I88" s="15" t="str">
        <f t="shared" si="1"/>
        <v>Approval Threshold</v>
      </c>
    </row>
    <row r="89">
      <c r="A89" s="8" t="s">
        <v>285</v>
      </c>
      <c r="B89" s="17">
        <v>171.0</v>
      </c>
      <c r="C89" s="10">
        <v>4.4920534E7</v>
      </c>
      <c r="D89" s="10">
        <v>4.3900392E7</v>
      </c>
      <c r="E89" s="11" t="str">
        <f>IF(C89&gt;percent,"YES","NO")</f>
        <v>NO</v>
      </c>
      <c r="F89" s="12">
        <v>92650.0</v>
      </c>
      <c r="G89" s="13" t="str">
        <f t="shared" si="2"/>
        <v>NOT FUNDED</v>
      </c>
      <c r="H89" s="14">
        <f t="shared" si="3"/>
        <v>7598</v>
      </c>
      <c r="I89" s="15" t="str">
        <f t="shared" si="1"/>
        <v>Approval Threshold</v>
      </c>
    </row>
    <row r="90">
      <c r="A90" s="8" t="s">
        <v>286</v>
      </c>
      <c r="B90" s="17">
        <v>193.0</v>
      </c>
      <c r="C90" s="10">
        <v>4.4586916E7</v>
      </c>
      <c r="D90" s="10">
        <v>4.8896322E7</v>
      </c>
      <c r="E90" s="11" t="str">
        <f>IF(C90&gt;percent,"YES","NO")</f>
        <v>NO</v>
      </c>
      <c r="F90" s="12">
        <v>86000.0</v>
      </c>
      <c r="G90" s="13" t="str">
        <f t="shared" si="2"/>
        <v>NOT FUNDED</v>
      </c>
      <c r="H90" s="14">
        <f t="shared" si="3"/>
        <v>7598</v>
      </c>
      <c r="I90" s="15" t="str">
        <f t="shared" si="1"/>
        <v>Approval Threshold</v>
      </c>
    </row>
    <row r="91">
      <c r="A91" s="8" t="s">
        <v>287</v>
      </c>
      <c r="B91" s="17">
        <v>186.0</v>
      </c>
      <c r="C91" s="10">
        <v>4.4231911E7</v>
      </c>
      <c r="D91" s="10">
        <v>4.9095395E7</v>
      </c>
      <c r="E91" s="11" t="str">
        <f>IF(C91&gt;percent,"YES","NO")</f>
        <v>NO</v>
      </c>
      <c r="F91" s="12">
        <v>29600.0</v>
      </c>
      <c r="G91" s="13" t="str">
        <f t="shared" si="2"/>
        <v>NOT FUNDED</v>
      </c>
      <c r="H91" s="14">
        <f t="shared" si="3"/>
        <v>7598</v>
      </c>
      <c r="I91" s="15" t="str">
        <f t="shared" si="1"/>
        <v>Approval Threshold</v>
      </c>
    </row>
    <row r="92">
      <c r="A92" s="8" t="s">
        <v>288</v>
      </c>
      <c r="B92" s="17">
        <v>241.0</v>
      </c>
      <c r="C92" s="10">
        <v>4.3740342E7</v>
      </c>
      <c r="D92" s="10">
        <v>4.7043607E7</v>
      </c>
      <c r="E92" s="11" t="str">
        <f>IF(C92&gt;percent,"YES","NO")</f>
        <v>NO</v>
      </c>
      <c r="F92" s="12">
        <v>100000.0</v>
      </c>
      <c r="G92" s="13" t="str">
        <f t="shared" si="2"/>
        <v>NOT FUNDED</v>
      </c>
      <c r="H92" s="14">
        <f t="shared" si="3"/>
        <v>7598</v>
      </c>
      <c r="I92" s="15" t="str">
        <f t="shared" si="1"/>
        <v>Approval Threshold</v>
      </c>
    </row>
    <row r="93">
      <c r="A93" s="8" t="s">
        <v>289</v>
      </c>
      <c r="B93" s="17">
        <v>191.0</v>
      </c>
      <c r="C93" s="10">
        <v>4.2799544E7</v>
      </c>
      <c r="D93" s="10">
        <v>4.252609E7</v>
      </c>
      <c r="E93" s="11" t="str">
        <f>IF(C93&gt;percent,"YES","NO")</f>
        <v>NO</v>
      </c>
      <c r="F93" s="12">
        <v>48000.0</v>
      </c>
      <c r="G93" s="13" t="str">
        <f t="shared" si="2"/>
        <v>NOT FUNDED</v>
      </c>
      <c r="H93" s="14">
        <f t="shared" si="3"/>
        <v>7598</v>
      </c>
      <c r="I93" s="15" t="str">
        <f t="shared" si="1"/>
        <v>Approval Threshold</v>
      </c>
    </row>
    <row r="94">
      <c r="A94" s="8" t="s">
        <v>290</v>
      </c>
      <c r="B94" s="17">
        <v>160.0</v>
      </c>
      <c r="C94" s="10">
        <v>4.2770755E7</v>
      </c>
      <c r="D94" s="10">
        <v>4.1439924E7</v>
      </c>
      <c r="E94" s="11" t="str">
        <f>IF(C94&gt;percent,"YES","NO")</f>
        <v>NO</v>
      </c>
      <c r="F94" s="12">
        <v>47660.0</v>
      </c>
      <c r="G94" s="13" t="str">
        <f t="shared" si="2"/>
        <v>NOT FUNDED</v>
      </c>
      <c r="H94" s="14">
        <f t="shared" si="3"/>
        <v>7598</v>
      </c>
      <c r="I94" s="15" t="str">
        <f t="shared" si="1"/>
        <v>Approval Threshold</v>
      </c>
    </row>
    <row r="95">
      <c r="A95" s="8" t="s">
        <v>291</v>
      </c>
      <c r="B95" s="17">
        <v>297.0</v>
      </c>
      <c r="C95" s="10">
        <v>4.2725512E7</v>
      </c>
      <c r="D95" s="10">
        <v>4.4212989E7</v>
      </c>
      <c r="E95" s="11" t="str">
        <f>IF(C95&gt;percent,"YES","NO")</f>
        <v>NO</v>
      </c>
      <c r="F95" s="12">
        <v>15000.0</v>
      </c>
      <c r="G95" s="13" t="str">
        <f t="shared" si="2"/>
        <v>NOT FUNDED</v>
      </c>
      <c r="H95" s="14">
        <f t="shared" si="3"/>
        <v>7598</v>
      </c>
      <c r="I95" s="15" t="str">
        <f t="shared" si="1"/>
        <v>Approval Threshold</v>
      </c>
    </row>
    <row r="96">
      <c r="A96" s="8" t="s">
        <v>292</v>
      </c>
      <c r="B96" s="17">
        <v>209.0</v>
      </c>
      <c r="C96" s="10">
        <v>4.2165968E7</v>
      </c>
      <c r="D96" s="10">
        <v>5.2779459E7</v>
      </c>
      <c r="E96" s="11" t="str">
        <f>IF(C96&gt;percent,"YES","NO")</f>
        <v>NO</v>
      </c>
      <c r="F96" s="12">
        <v>77273.0</v>
      </c>
      <c r="G96" s="13" t="str">
        <f t="shared" si="2"/>
        <v>NOT FUNDED</v>
      </c>
      <c r="H96" s="14">
        <f t="shared" si="3"/>
        <v>7598</v>
      </c>
      <c r="I96" s="15" t="str">
        <f t="shared" si="1"/>
        <v>Approval Threshold</v>
      </c>
    </row>
    <row r="97">
      <c r="A97" s="8" t="s">
        <v>293</v>
      </c>
      <c r="B97" s="17">
        <v>235.0</v>
      </c>
      <c r="C97" s="10">
        <v>4.1669306E7</v>
      </c>
      <c r="D97" s="10">
        <v>2.900346E7</v>
      </c>
      <c r="E97" s="11" t="str">
        <f>IF(C97&gt;percent,"YES","NO")</f>
        <v>NO</v>
      </c>
      <c r="F97" s="12">
        <v>47600.0</v>
      </c>
      <c r="G97" s="13" t="str">
        <f t="shared" si="2"/>
        <v>NOT FUNDED</v>
      </c>
      <c r="H97" s="14">
        <f t="shared" si="3"/>
        <v>7598</v>
      </c>
      <c r="I97" s="15" t="str">
        <f t="shared" si="1"/>
        <v>Approval Threshold</v>
      </c>
    </row>
    <row r="98">
      <c r="A98" s="8" t="s">
        <v>294</v>
      </c>
      <c r="B98" s="17">
        <v>179.0</v>
      </c>
      <c r="C98" s="10">
        <v>4.1480683E7</v>
      </c>
      <c r="D98" s="10">
        <v>4.4453886E7</v>
      </c>
      <c r="E98" s="11" t="str">
        <f>IF(C98&gt;percent,"YES","NO")</f>
        <v>NO</v>
      </c>
      <c r="F98" s="12">
        <v>31000.0</v>
      </c>
      <c r="G98" s="13" t="str">
        <f t="shared" si="2"/>
        <v>NOT FUNDED</v>
      </c>
      <c r="H98" s="14">
        <f t="shared" si="3"/>
        <v>7598</v>
      </c>
      <c r="I98" s="15" t="str">
        <f t="shared" si="1"/>
        <v>Approval Threshold</v>
      </c>
    </row>
    <row r="99">
      <c r="A99" s="8" t="s">
        <v>295</v>
      </c>
      <c r="B99" s="17">
        <v>249.0</v>
      </c>
      <c r="C99" s="10">
        <v>4.1359087E7</v>
      </c>
      <c r="D99" s="10">
        <v>4.5104307E7</v>
      </c>
      <c r="E99" s="11" t="str">
        <f>IF(C99&gt;percent,"YES","NO")</f>
        <v>NO</v>
      </c>
      <c r="F99" s="12">
        <v>100000.0</v>
      </c>
      <c r="G99" s="13" t="str">
        <f t="shared" si="2"/>
        <v>NOT FUNDED</v>
      </c>
      <c r="H99" s="14">
        <f t="shared" si="3"/>
        <v>7598</v>
      </c>
      <c r="I99" s="15" t="str">
        <f t="shared" si="1"/>
        <v>Approval Threshold</v>
      </c>
    </row>
    <row r="100">
      <c r="A100" s="8" t="s">
        <v>296</v>
      </c>
      <c r="B100" s="17">
        <v>210.0</v>
      </c>
      <c r="C100" s="10">
        <v>4.1330792E7</v>
      </c>
      <c r="D100" s="10">
        <v>5.4957714E7</v>
      </c>
      <c r="E100" s="11" t="str">
        <f>IF(C100&gt;percent,"YES","NO")</f>
        <v>NO</v>
      </c>
      <c r="F100" s="12">
        <v>100000.0</v>
      </c>
      <c r="G100" s="13" t="str">
        <f t="shared" si="2"/>
        <v>NOT FUNDED</v>
      </c>
      <c r="H100" s="14">
        <f t="shared" si="3"/>
        <v>7598</v>
      </c>
      <c r="I100" s="15" t="str">
        <f t="shared" si="1"/>
        <v>Approval Threshold</v>
      </c>
    </row>
    <row r="101">
      <c r="A101" s="8" t="s">
        <v>297</v>
      </c>
      <c r="B101" s="17">
        <v>198.0</v>
      </c>
      <c r="C101" s="10">
        <v>4.0512335E7</v>
      </c>
      <c r="D101" s="10">
        <v>1.0181177E8</v>
      </c>
      <c r="E101" s="11" t="str">
        <f>IF(C101&gt;percent,"YES","NO")</f>
        <v>NO</v>
      </c>
      <c r="F101" s="12">
        <v>100000.0</v>
      </c>
      <c r="G101" s="13" t="str">
        <f t="shared" si="2"/>
        <v>NOT FUNDED</v>
      </c>
      <c r="H101" s="14">
        <f t="shared" si="3"/>
        <v>7598</v>
      </c>
      <c r="I101" s="15" t="str">
        <f t="shared" si="1"/>
        <v>Approval Threshold</v>
      </c>
    </row>
    <row r="102">
      <c r="A102" s="8" t="s">
        <v>298</v>
      </c>
      <c r="B102" s="17">
        <v>293.0</v>
      </c>
      <c r="C102" s="10">
        <v>3.9740904E7</v>
      </c>
      <c r="D102" s="10">
        <v>4.9418097E7</v>
      </c>
      <c r="E102" s="11" t="str">
        <f>IF(C102&gt;percent,"YES","NO")</f>
        <v>NO</v>
      </c>
      <c r="F102" s="12">
        <v>26911.0</v>
      </c>
      <c r="G102" s="13" t="str">
        <f t="shared" si="2"/>
        <v>NOT FUNDED</v>
      </c>
      <c r="H102" s="14">
        <f t="shared" si="3"/>
        <v>7598</v>
      </c>
      <c r="I102" s="15" t="str">
        <f t="shared" si="1"/>
        <v>Approval Threshold</v>
      </c>
    </row>
    <row r="103">
      <c r="A103" s="8" t="s">
        <v>299</v>
      </c>
      <c r="B103" s="17">
        <v>234.0</v>
      </c>
      <c r="C103" s="10">
        <v>3.8542622E7</v>
      </c>
      <c r="D103" s="10">
        <v>4.3193689E7</v>
      </c>
      <c r="E103" s="11" t="str">
        <f>IF(C103&gt;percent,"YES","NO")</f>
        <v>NO</v>
      </c>
      <c r="F103" s="12">
        <v>19500.0</v>
      </c>
      <c r="G103" s="13" t="str">
        <f t="shared" si="2"/>
        <v>NOT FUNDED</v>
      </c>
      <c r="H103" s="14">
        <f t="shared" si="3"/>
        <v>7598</v>
      </c>
      <c r="I103" s="15" t="str">
        <f t="shared" si="1"/>
        <v>Approval Threshold</v>
      </c>
    </row>
    <row r="104">
      <c r="A104" s="8" t="s">
        <v>300</v>
      </c>
      <c r="B104" s="17">
        <v>155.0</v>
      </c>
      <c r="C104" s="10">
        <v>3.8041645E7</v>
      </c>
      <c r="D104" s="10">
        <v>4.4831575E7</v>
      </c>
      <c r="E104" s="11" t="str">
        <f>IF(C104&gt;percent,"YES","NO")</f>
        <v>NO</v>
      </c>
      <c r="F104" s="12">
        <v>58000.0</v>
      </c>
      <c r="G104" s="13" t="str">
        <f t="shared" si="2"/>
        <v>NOT FUNDED</v>
      </c>
      <c r="H104" s="14">
        <f t="shared" si="3"/>
        <v>7598</v>
      </c>
      <c r="I104" s="15" t="str">
        <f t="shared" si="1"/>
        <v>Approval Threshold</v>
      </c>
    </row>
    <row r="105">
      <c r="A105" s="8" t="s">
        <v>301</v>
      </c>
      <c r="B105" s="17">
        <v>174.0</v>
      </c>
      <c r="C105" s="10">
        <v>3.7818368E7</v>
      </c>
      <c r="D105" s="10">
        <v>3.2880553E7</v>
      </c>
      <c r="E105" s="11" t="str">
        <f>IF(C105&gt;percent,"YES","NO")</f>
        <v>NO</v>
      </c>
      <c r="F105" s="12">
        <v>100000.0</v>
      </c>
      <c r="G105" s="13" t="str">
        <f t="shared" si="2"/>
        <v>NOT FUNDED</v>
      </c>
      <c r="H105" s="14">
        <f t="shared" si="3"/>
        <v>7598</v>
      </c>
      <c r="I105" s="15" t="str">
        <f t="shared" si="1"/>
        <v>Approval Threshold</v>
      </c>
    </row>
    <row r="106">
      <c r="A106" s="8" t="s">
        <v>302</v>
      </c>
      <c r="B106" s="17">
        <v>173.0</v>
      </c>
      <c r="C106" s="10">
        <v>3.7763163E7</v>
      </c>
      <c r="D106" s="10">
        <v>4.0197148E7</v>
      </c>
      <c r="E106" s="11" t="str">
        <f>IF(C106&gt;percent,"YES","NO")</f>
        <v>NO</v>
      </c>
      <c r="F106" s="12">
        <v>20000.0</v>
      </c>
      <c r="G106" s="13" t="str">
        <f t="shared" si="2"/>
        <v>NOT FUNDED</v>
      </c>
      <c r="H106" s="14">
        <f t="shared" si="3"/>
        <v>7598</v>
      </c>
      <c r="I106" s="15" t="str">
        <f t="shared" si="1"/>
        <v>Approval Threshold</v>
      </c>
    </row>
    <row r="107">
      <c r="A107" s="8" t="s">
        <v>303</v>
      </c>
      <c r="B107" s="17">
        <v>181.0</v>
      </c>
      <c r="C107" s="10">
        <v>3.7662398E7</v>
      </c>
      <c r="D107" s="10">
        <v>4.4790774E7</v>
      </c>
      <c r="E107" s="11" t="str">
        <f>IF(C107&gt;percent,"YES","NO")</f>
        <v>NO</v>
      </c>
      <c r="F107" s="12">
        <v>35000.0</v>
      </c>
      <c r="G107" s="13" t="str">
        <f t="shared" si="2"/>
        <v>NOT FUNDED</v>
      </c>
      <c r="H107" s="14">
        <f t="shared" si="3"/>
        <v>7598</v>
      </c>
      <c r="I107" s="15" t="str">
        <f t="shared" si="1"/>
        <v>Approval Threshold</v>
      </c>
    </row>
    <row r="108">
      <c r="A108" s="8" t="s">
        <v>304</v>
      </c>
      <c r="B108" s="17">
        <v>183.0</v>
      </c>
      <c r="C108" s="10">
        <v>3.7510237E7</v>
      </c>
      <c r="D108" s="10">
        <v>1.22700856E8</v>
      </c>
      <c r="E108" s="11" t="str">
        <f>IF(C108&gt;percent,"YES","NO")</f>
        <v>NO</v>
      </c>
      <c r="F108" s="12">
        <v>100000.0</v>
      </c>
      <c r="G108" s="13" t="str">
        <f t="shared" si="2"/>
        <v>NOT FUNDED</v>
      </c>
      <c r="H108" s="14">
        <f t="shared" si="3"/>
        <v>7598</v>
      </c>
      <c r="I108" s="15" t="str">
        <f t="shared" si="1"/>
        <v>Approval Threshold</v>
      </c>
    </row>
    <row r="109">
      <c r="A109" s="8" t="s">
        <v>305</v>
      </c>
      <c r="B109" s="17">
        <v>194.0</v>
      </c>
      <c r="C109" s="10">
        <v>3.7500646E7</v>
      </c>
      <c r="D109" s="10">
        <v>3.9639127E7</v>
      </c>
      <c r="E109" s="11" t="str">
        <f>IF(C109&gt;percent,"YES","NO")</f>
        <v>NO</v>
      </c>
      <c r="F109" s="12">
        <v>16241.0</v>
      </c>
      <c r="G109" s="13" t="str">
        <f t="shared" si="2"/>
        <v>NOT FUNDED</v>
      </c>
      <c r="H109" s="14">
        <f t="shared" si="3"/>
        <v>7598</v>
      </c>
      <c r="I109" s="15" t="str">
        <f t="shared" si="1"/>
        <v>Approval Threshold</v>
      </c>
    </row>
    <row r="110">
      <c r="A110" s="8" t="s">
        <v>306</v>
      </c>
      <c r="B110" s="17">
        <v>214.0</v>
      </c>
      <c r="C110" s="10">
        <v>3.7390847E7</v>
      </c>
      <c r="D110" s="10">
        <v>4.5518532E7</v>
      </c>
      <c r="E110" s="11" t="str">
        <f>IF(C110&gt;percent,"YES","NO")</f>
        <v>NO</v>
      </c>
      <c r="F110" s="12">
        <v>100000.0</v>
      </c>
      <c r="G110" s="13" t="str">
        <f t="shared" si="2"/>
        <v>NOT FUNDED</v>
      </c>
      <c r="H110" s="14">
        <f t="shared" si="3"/>
        <v>7598</v>
      </c>
      <c r="I110" s="15" t="str">
        <f t="shared" si="1"/>
        <v>Approval Threshold</v>
      </c>
    </row>
    <row r="111">
      <c r="A111" s="8" t="s">
        <v>307</v>
      </c>
      <c r="B111" s="17">
        <v>192.0</v>
      </c>
      <c r="C111" s="10">
        <v>3.7388659E7</v>
      </c>
      <c r="D111" s="10">
        <v>4.3341728E7</v>
      </c>
      <c r="E111" s="11" t="str">
        <f>IF(C111&gt;percent,"YES","NO")</f>
        <v>NO</v>
      </c>
      <c r="F111" s="12">
        <v>30000.0</v>
      </c>
      <c r="G111" s="13" t="str">
        <f t="shared" si="2"/>
        <v>NOT FUNDED</v>
      </c>
      <c r="H111" s="14">
        <f t="shared" si="3"/>
        <v>7598</v>
      </c>
      <c r="I111" s="15" t="str">
        <f t="shared" si="1"/>
        <v>Approval Threshold</v>
      </c>
    </row>
    <row r="112">
      <c r="A112" s="8" t="s">
        <v>308</v>
      </c>
      <c r="B112" s="17">
        <v>246.0</v>
      </c>
      <c r="C112" s="10">
        <v>3.724926E7</v>
      </c>
      <c r="D112" s="10">
        <v>4.6403638E7</v>
      </c>
      <c r="E112" s="11" t="str">
        <f>IF(C112&gt;percent,"YES","NO")</f>
        <v>NO</v>
      </c>
      <c r="F112" s="12">
        <v>95269.0</v>
      </c>
      <c r="G112" s="13" t="str">
        <f t="shared" si="2"/>
        <v>NOT FUNDED</v>
      </c>
      <c r="H112" s="14">
        <f t="shared" si="3"/>
        <v>7598</v>
      </c>
      <c r="I112" s="15" t="str">
        <f t="shared" si="1"/>
        <v>Approval Threshold</v>
      </c>
    </row>
    <row r="113">
      <c r="A113" s="8" t="s">
        <v>309</v>
      </c>
      <c r="B113" s="17">
        <v>196.0</v>
      </c>
      <c r="C113" s="10">
        <v>3.6595445E7</v>
      </c>
      <c r="D113" s="10">
        <v>4.3432453E7</v>
      </c>
      <c r="E113" s="11" t="str">
        <f>IF(C113&gt;percent,"YES","NO")</f>
        <v>NO</v>
      </c>
      <c r="F113" s="12">
        <v>75000.0</v>
      </c>
      <c r="G113" s="13" t="str">
        <f t="shared" si="2"/>
        <v>NOT FUNDED</v>
      </c>
      <c r="H113" s="14">
        <f t="shared" si="3"/>
        <v>7598</v>
      </c>
      <c r="I113" s="15" t="str">
        <f t="shared" si="1"/>
        <v>Approval Threshold</v>
      </c>
    </row>
    <row r="114">
      <c r="A114" s="8" t="s">
        <v>310</v>
      </c>
      <c r="B114" s="17">
        <v>192.0</v>
      </c>
      <c r="C114" s="10">
        <v>3.6543402E7</v>
      </c>
      <c r="D114" s="10">
        <v>4.405827E7</v>
      </c>
      <c r="E114" s="11" t="str">
        <f>IF(C114&gt;percent,"YES","NO")</f>
        <v>NO</v>
      </c>
      <c r="F114" s="12">
        <v>60000.0</v>
      </c>
      <c r="G114" s="13" t="str">
        <f t="shared" si="2"/>
        <v>NOT FUNDED</v>
      </c>
      <c r="H114" s="14">
        <f t="shared" si="3"/>
        <v>7598</v>
      </c>
      <c r="I114" s="15" t="str">
        <f t="shared" si="1"/>
        <v>Approval Threshold</v>
      </c>
    </row>
    <row r="115">
      <c r="A115" s="8" t="s">
        <v>311</v>
      </c>
      <c r="B115" s="17">
        <v>256.0</v>
      </c>
      <c r="C115" s="10">
        <v>3.652022E7</v>
      </c>
      <c r="D115" s="10">
        <v>4.4072327E7</v>
      </c>
      <c r="E115" s="11" t="str">
        <f>IF(C115&gt;percent,"YES","NO")</f>
        <v>NO</v>
      </c>
      <c r="F115" s="12">
        <v>41200.0</v>
      </c>
      <c r="G115" s="13" t="str">
        <f t="shared" si="2"/>
        <v>NOT FUNDED</v>
      </c>
      <c r="H115" s="14">
        <f t="shared" si="3"/>
        <v>7598</v>
      </c>
      <c r="I115" s="15" t="str">
        <f t="shared" si="1"/>
        <v>Approval Threshold</v>
      </c>
    </row>
    <row r="116">
      <c r="A116" s="8" t="s">
        <v>312</v>
      </c>
      <c r="B116" s="17">
        <v>205.0</v>
      </c>
      <c r="C116" s="10">
        <v>3.608099E7</v>
      </c>
      <c r="D116" s="10">
        <v>4.9635294E7</v>
      </c>
      <c r="E116" s="11" t="str">
        <f>IF(C116&gt;percent,"YES","NO")</f>
        <v>NO</v>
      </c>
      <c r="F116" s="12">
        <v>93523.0</v>
      </c>
      <c r="G116" s="13" t="str">
        <f t="shared" si="2"/>
        <v>NOT FUNDED</v>
      </c>
      <c r="H116" s="14">
        <f t="shared" si="3"/>
        <v>7598</v>
      </c>
      <c r="I116" s="15" t="str">
        <f t="shared" si="1"/>
        <v>Approval Threshold</v>
      </c>
    </row>
    <row r="117">
      <c r="A117" s="8" t="s">
        <v>313</v>
      </c>
      <c r="B117" s="17">
        <v>201.0</v>
      </c>
      <c r="C117" s="10">
        <v>3.6020331E7</v>
      </c>
      <c r="D117" s="10">
        <v>4.8984553E7</v>
      </c>
      <c r="E117" s="11" t="str">
        <f>IF(C117&gt;percent,"YES","NO")</f>
        <v>NO</v>
      </c>
      <c r="F117" s="12">
        <v>100000.0</v>
      </c>
      <c r="G117" s="13" t="str">
        <f t="shared" si="2"/>
        <v>NOT FUNDED</v>
      </c>
      <c r="H117" s="14">
        <f t="shared" si="3"/>
        <v>7598</v>
      </c>
      <c r="I117" s="15" t="str">
        <f t="shared" si="1"/>
        <v>Approval Threshold</v>
      </c>
    </row>
    <row r="118">
      <c r="A118" s="8" t="s">
        <v>314</v>
      </c>
      <c r="B118" s="17">
        <v>259.0</v>
      </c>
      <c r="C118" s="10">
        <v>3.5188011E7</v>
      </c>
      <c r="D118" s="10">
        <v>4.3903566E7</v>
      </c>
      <c r="E118" s="11" t="str">
        <f>IF(C118&gt;percent,"YES","NO")</f>
        <v>NO</v>
      </c>
      <c r="F118" s="12">
        <v>42000.0</v>
      </c>
      <c r="G118" s="13" t="str">
        <f t="shared" si="2"/>
        <v>NOT FUNDED</v>
      </c>
      <c r="H118" s="14">
        <f t="shared" si="3"/>
        <v>7598</v>
      </c>
      <c r="I118" s="15" t="str">
        <f t="shared" si="1"/>
        <v>Approval Threshold</v>
      </c>
    </row>
    <row r="119">
      <c r="A119" s="8" t="s">
        <v>315</v>
      </c>
      <c r="B119" s="17">
        <v>179.0</v>
      </c>
      <c r="C119" s="10">
        <v>3.511979E7</v>
      </c>
      <c r="D119" s="10">
        <v>4.3769587E7</v>
      </c>
      <c r="E119" s="11" t="str">
        <f>IF(C119&gt;percent,"YES","NO")</f>
        <v>NO</v>
      </c>
      <c r="F119" s="12">
        <v>46880.0</v>
      </c>
      <c r="G119" s="13" t="str">
        <f t="shared" si="2"/>
        <v>NOT FUNDED</v>
      </c>
      <c r="H119" s="14">
        <f t="shared" si="3"/>
        <v>7598</v>
      </c>
      <c r="I119" s="15" t="str">
        <f t="shared" si="1"/>
        <v>Approval Threshold</v>
      </c>
    </row>
    <row r="120">
      <c r="A120" s="8" t="s">
        <v>316</v>
      </c>
      <c r="B120" s="17">
        <v>192.0</v>
      </c>
      <c r="C120" s="10">
        <v>3.5104998E7</v>
      </c>
      <c r="D120" s="10">
        <v>4.7818266E7</v>
      </c>
      <c r="E120" s="11" t="str">
        <f>IF(C120&gt;percent,"YES","NO")</f>
        <v>NO</v>
      </c>
      <c r="F120" s="12">
        <v>100000.0</v>
      </c>
      <c r="G120" s="13" t="str">
        <f t="shared" si="2"/>
        <v>NOT FUNDED</v>
      </c>
      <c r="H120" s="14">
        <f t="shared" si="3"/>
        <v>7598</v>
      </c>
      <c r="I120" s="15" t="str">
        <f t="shared" si="1"/>
        <v>Approval Threshold</v>
      </c>
    </row>
    <row r="121">
      <c r="A121" s="8" t="s">
        <v>317</v>
      </c>
      <c r="B121" s="17">
        <v>180.0</v>
      </c>
      <c r="C121" s="10">
        <v>3.503467E7</v>
      </c>
      <c r="D121" s="10">
        <v>3.2646018E7</v>
      </c>
      <c r="E121" s="11" t="str">
        <f>IF(C121&gt;percent,"YES","NO")</f>
        <v>NO</v>
      </c>
      <c r="F121" s="12">
        <v>42000.0</v>
      </c>
      <c r="G121" s="13" t="str">
        <f t="shared" si="2"/>
        <v>NOT FUNDED</v>
      </c>
      <c r="H121" s="14">
        <f t="shared" si="3"/>
        <v>7598</v>
      </c>
      <c r="I121" s="15" t="str">
        <f t="shared" si="1"/>
        <v>Approval Threshold</v>
      </c>
    </row>
    <row r="122">
      <c r="A122" s="8" t="s">
        <v>318</v>
      </c>
      <c r="B122" s="17">
        <v>275.0</v>
      </c>
      <c r="C122" s="10">
        <v>3.4950332E7</v>
      </c>
      <c r="D122" s="10">
        <v>4.3824294E7</v>
      </c>
      <c r="E122" s="11" t="str">
        <f>IF(C122&gt;percent,"YES","NO")</f>
        <v>NO</v>
      </c>
      <c r="F122" s="12">
        <v>60000.0</v>
      </c>
      <c r="G122" s="13" t="str">
        <f t="shared" si="2"/>
        <v>NOT FUNDED</v>
      </c>
      <c r="H122" s="14">
        <f t="shared" si="3"/>
        <v>7598</v>
      </c>
      <c r="I122" s="15" t="str">
        <f t="shared" si="1"/>
        <v>Approval Threshold</v>
      </c>
    </row>
    <row r="123">
      <c r="A123" s="8" t="s">
        <v>319</v>
      </c>
      <c r="B123" s="17">
        <v>228.0</v>
      </c>
      <c r="C123" s="10">
        <v>3.4752688E7</v>
      </c>
      <c r="D123" s="10">
        <v>6.1336507E7</v>
      </c>
      <c r="E123" s="11" t="str">
        <f>IF(C123&gt;percent,"YES","NO")</f>
        <v>NO</v>
      </c>
      <c r="F123" s="12">
        <v>15392.0</v>
      </c>
      <c r="G123" s="13" t="str">
        <f t="shared" si="2"/>
        <v>NOT FUNDED</v>
      </c>
      <c r="H123" s="14">
        <f t="shared" si="3"/>
        <v>7598</v>
      </c>
      <c r="I123" s="15" t="str">
        <f t="shared" si="1"/>
        <v>Approval Threshold</v>
      </c>
    </row>
    <row r="124">
      <c r="A124" s="8" t="s">
        <v>320</v>
      </c>
      <c r="B124" s="17">
        <v>175.0</v>
      </c>
      <c r="C124" s="10">
        <v>3.472379E7</v>
      </c>
      <c r="D124" s="10">
        <v>3.4065746E7</v>
      </c>
      <c r="E124" s="11" t="str">
        <f>IF(C124&gt;percent,"YES","NO")</f>
        <v>NO</v>
      </c>
      <c r="F124" s="12">
        <v>54500.0</v>
      </c>
      <c r="G124" s="13" t="str">
        <f t="shared" si="2"/>
        <v>NOT FUNDED</v>
      </c>
      <c r="H124" s="14">
        <f t="shared" si="3"/>
        <v>7598</v>
      </c>
      <c r="I124" s="15" t="str">
        <f t="shared" si="1"/>
        <v>Approval Threshold</v>
      </c>
    </row>
    <row r="125">
      <c r="A125" s="8" t="s">
        <v>321</v>
      </c>
      <c r="B125" s="17">
        <v>196.0</v>
      </c>
      <c r="C125" s="10">
        <v>3.455828E7</v>
      </c>
      <c r="D125" s="10">
        <v>4.3482118E7</v>
      </c>
      <c r="E125" s="11" t="str">
        <f>IF(C125&gt;percent,"YES","NO")</f>
        <v>NO</v>
      </c>
      <c r="F125" s="12">
        <v>38800.0</v>
      </c>
      <c r="G125" s="13" t="str">
        <f t="shared" si="2"/>
        <v>NOT FUNDED</v>
      </c>
      <c r="H125" s="14">
        <f t="shared" si="3"/>
        <v>7598</v>
      </c>
      <c r="I125" s="15" t="str">
        <f t="shared" si="1"/>
        <v>Approval Threshold</v>
      </c>
    </row>
    <row r="126">
      <c r="A126" s="8" t="s">
        <v>322</v>
      </c>
      <c r="B126" s="17">
        <v>223.0</v>
      </c>
      <c r="C126" s="10">
        <v>3.4348008E7</v>
      </c>
      <c r="D126" s="10">
        <v>5.0600378E7</v>
      </c>
      <c r="E126" s="11" t="str">
        <f>IF(C126&gt;percent,"YES","NO")</f>
        <v>NO</v>
      </c>
      <c r="F126" s="12">
        <v>90000.0</v>
      </c>
      <c r="G126" s="13" t="str">
        <f t="shared" si="2"/>
        <v>NOT FUNDED</v>
      </c>
      <c r="H126" s="14">
        <f t="shared" si="3"/>
        <v>7598</v>
      </c>
      <c r="I126" s="15" t="str">
        <f t="shared" si="1"/>
        <v>Approval Threshold</v>
      </c>
    </row>
    <row r="127">
      <c r="A127" s="8" t="s">
        <v>323</v>
      </c>
      <c r="B127" s="17">
        <v>218.0</v>
      </c>
      <c r="C127" s="10">
        <v>3.3906845E7</v>
      </c>
      <c r="D127" s="10">
        <v>3.2131453E7</v>
      </c>
      <c r="E127" s="11" t="str">
        <f>IF(C127&gt;percent,"YES","NO")</f>
        <v>NO</v>
      </c>
      <c r="F127" s="12">
        <v>75000.0</v>
      </c>
      <c r="G127" s="13" t="str">
        <f t="shared" si="2"/>
        <v>NOT FUNDED</v>
      </c>
      <c r="H127" s="14">
        <f t="shared" si="3"/>
        <v>7598</v>
      </c>
      <c r="I127" s="15" t="str">
        <f t="shared" si="1"/>
        <v>Approval Threshold</v>
      </c>
    </row>
    <row r="128">
      <c r="A128" s="8" t="s">
        <v>324</v>
      </c>
      <c r="B128" s="17">
        <v>173.0</v>
      </c>
      <c r="C128" s="10">
        <v>3.3790938E7</v>
      </c>
      <c r="D128" s="10">
        <v>4.6142355E7</v>
      </c>
      <c r="E128" s="11" t="str">
        <f>IF(C128&gt;percent,"YES","NO")</f>
        <v>NO</v>
      </c>
      <c r="F128" s="12">
        <v>15940.0</v>
      </c>
      <c r="G128" s="13" t="str">
        <f t="shared" si="2"/>
        <v>NOT FUNDED</v>
      </c>
      <c r="H128" s="14">
        <f t="shared" si="3"/>
        <v>7598</v>
      </c>
      <c r="I128" s="15" t="str">
        <f t="shared" si="1"/>
        <v>Approval Threshold</v>
      </c>
    </row>
    <row r="129">
      <c r="A129" s="8" t="s">
        <v>325</v>
      </c>
      <c r="B129" s="17">
        <v>195.0</v>
      </c>
      <c r="C129" s="10">
        <v>3.3764193E7</v>
      </c>
      <c r="D129" s="10">
        <v>4.2809456E7</v>
      </c>
      <c r="E129" s="11" t="str">
        <f>IF(C129&gt;percent,"YES","NO")</f>
        <v>NO</v>
      </c>
      <c r="F129" s="12">
        <v>98222.0</v>
      </c>
      <c r="G129" s="13" t="str">
        <f t="shared" si="2"/>
        <v>NOT FUNDED</v>
      </c>
      <c r="H129" s="14">
        <f t="shared" si="3"/>
        <v>7598</v>
      </c>
      <c r="I129" s="15" t="str">
        <f t="shared" si="1"/>
        <v>Approval Threshold</v>
      </c>
    </row>
    <row r="130">
      <c r="A130" s="8" t="s">
        <v>326</v>
      </c>
      <c r="B130" s="17">
        <v>184.0</v>
      </c>
      <c r="C130" s="10">
        <v>3.3572232E7</v>
      </c>
      <c r="D130" s="10">
        <v>4.8867886E7</v>
      </c>
      <c r="E130" s="11" t="str">
        <f>IF(C130&gt;percent,"YES","NO")</f>
        <v>NO</v>
      </c>
      <c r="F130" s="12">
        <v>100000.0</v>
      </c>
      <c r="G130" s="13" t="str">
        <f t="shared" si="2"/>
        <v>NOT FUNDED</v>
      </c>
      <c r="H130" s="14">
        <f t="shared" si="3"/>
        <v>7598</v>
      </c>
      <c r="I130" s="15" t="str">
        <f t="shared" si="1"/>
        <v>Approval Threshold</v>
      </c>
    </row>
    <row r="131">
      <c r="A131" s="8" t="s">
        <v>327</v>
      </c>
      <c r="B131" s="17">
        <v>162.0</v>
      </c>
      <c r="C131" s="10">
        <v>3.3568816E7</v>
      </c>
      <c r="D131" s="10">
        <v>3.0147564E7</v>
      </c>
      <c r="E131" s="11" t="str">
        <f>IF(C131&gt;percent,"YES","NO")</f>
        <v>NO</v>
      </c>
      <c r="F131" s="12">
        <v>40000.0</v>
      </c>
      <c r="G131" s="13" t="str">
        <f t="shared" si="2"/>
        <v>NOT FUNDED</v>
      </c>
      <c r="H131" s="14">
        <f t="shared" si="3"/>
        <v>7598</v>
      </c>
      <c r="I131" s="15" t="str">
        <f t="shared" si="1"/>
        <v>Approval Threshold</v>
      </c>
    </row>
    <row r="132">
      <c r="A132" s="8" t="s">
        <v>328</v>
      </c>
      <c r="B132" s="17">
        <v>198.0</v>
      </c>
      <c r="C132" s="10">
        <v>3.3473564E7</v>
      </c>
      <c r="D132" s="10">
        <v>4.5985378E7</v>
      </c>
      <c r="E132" s="11" t="str">
        <f>IF(C132&gt;percent,"YES","NO")</f>
        <v>NO</v>
      </c>
      <c r="F132" s="12">
        <v>100000.0</v>
      </c>
      <c r="G132" s="13" t="str">
        <f t="shared" si="2"/>
        <v>NOT FUNDED</v>
      </c>
      <c r="H132" s="14">
        <f t="shared" si="3"/>
        <v>7598</v>
      </c>
      <c r="I132" s="15" t="str">
        <f t="shared" si="1"/>
        <v>Approval Threshold</v>
      </c>
    </row>
    <row r="133">
      <c r="A133" s="8" t="s">
        <v>329</v>
      </c>
      <c r="B133" s="17">
        <v>200.0</v>
      </c>
      <c r="C133" s="10">
        <v>3.321389E7</v>
      </c>
      <c r="D133" s="10">
        <v>5.2372437E7</v>
      </c>
      <c r="E133" s="11" t="str">
        <f>IF(C133&gt;percent,"YES","NO")</f>
        <v>NO</v>
      </c>
      <c r="F133" s="12">
        <v>26586.0</v>
      </c>
      <c r="G133" s="13" t="str">
        <f t="shared" si="2"/>
        <v>NOT FUNDED</v>
      </c>
      <c r="H133" s="14">
        <f t="shared" si="3"/>
        <v>7598</v>
      </c>
      <c r="I133" s="15" t="str">
        <f t="shared" si="1"/>
        <v>Approval Threshold</v>
      </c>
    </row>
    <row r="134">
      <c r="A134" s="8" t="s">
        <v>330</v>
      </c>
      <c r="B134" s="17">
        <v>172.0</v>
      </c>
      <c r="C134" s="10">
        <v>3.2807064E7</v>
      </c>
      <c r="D134" s="10">
        <v>4.3803125E7</v>
      </c>
      <c r="E134" s="11" t="str">
        <f>IF(C134&gt;percent,"YES","NO")</f>
        <v>NO</v>
      </c>
      <c r="F134" s="12">
        <v>25000.0</v>
      </c>
      <c r="G134" s="13" t="str">
        <f t="shared" si="2"/>
        <v>NOT FUNDED</v>
      </c>
      <c r="H134" s="14">
        <f t="shared" si="3"/>
        <v>7598</v>
      </c>
      <c r="I134" s="15" t="str">
        <f t="shared" si="1"/>
        <v>Approval Threshold</v>
      </c>
    </row>
    <row r="135">
      <c r="A135" s="8" t="s">
        <v>331</v>
      </c>
      <c r="B135" s="17">
        <v>204.0</v>
      </c>
      <c r="C135" s="10">
        <v>3.2584551E7</v>
      </c>
      <c r="D135" s="10">
        <v>4.4921824E7</v>
      </c>
      <c r="E135" s="11" t="str">
        <f>IF(C135&gt;percent,"YES","NO")</f>
        <v>NO</v>
      </c>
      <c r="F135" s="12">
        <v>51000.0</v>
      </c>
      <c r="G135" s="13" t="str">
        <f t="shared" si="2"/>
        <v>NOT FUNDED</v>
      </c>
      <c r="H135" s="14">
        <f t="shared" si="3"/>
        <v>7598</v>
      </c>
      <c r="I135" s="15" t="str">
        <f t="shared" si="1"/>
        <v>Approval Threshold</v>
      </c>
    </row>
    <row r="136">
      <c r="A136" s="8" t="s">
        <v>332</v>
      </c>
      <c r="B136" s="17">
        <v>177.0</v>
      </c>
      <c r="C136" s="10">
        <v>3.253866E7</v>
      </c>
      <c r="D136" s="10">
        <v>4.6689015E7</v>
      </c>
      <c r="E136" s="11" t="str">
        <f>IF(C136&gt;percent,"YES","NO")</f>
        <v>NO</v>
      </c>
      <c r="F136" s="12">
        <v>100000.0</v>
      </c>
      <c r="G136" s="13" t="str">
        <f t="shared" si="2"/>
        <v>NOT FUNDED</v>
      </c>
      <c r="H136" s="14">
        <f t="shared" si="3"/>
        <v>7598</v>
      </c>
      <c r="I136" s="15" t="str">
        <f t="shared" si="1"/>
        <v>Approval Threshold</v>
      </c>
    </row>
    <row r="137">
      <c r="A137" s="8" t="s">
        <v>333</v>
      </c>
      <c r="B137" s="17">
        <v>250.0</v>
      </c>
      <c r="C137" s="10">
        <v>3.2526256E7</v>
      </c>
      <c r="D137" s="10">
        <v>4.8204384E7</v>
      </c>
      <c r="E137" s="11" t="str">
        <f>IF(C137&gt;percent,"YES","NO")</f>
        <v>NO</v>
      </c>
      <c r="F137" s="12">
        <v>100000.0</v>
      </c>
      <c r="G137" s="13" t="str">
        <f t="shared" si="2"/>
        <v>NOT FUNDED</v>
      </c>
      <c r="H137" s="14">
        <f t="shared" si="3"/>
        <v>7598</v>
      </c>
      <c r="I137" s="15" t="str">
        <f t="shared" si="1"/>
        <v>Approval Threshold</v>
      </c>
    </row>
    <row r="138">
      <c r="A138" s="8" t="s">
        <v>334</v>
      </c>
      <c r="B138" s="17">
        <v>204.0</v>
      </c>
      <c r="C138" s="10">
        <v>3.2398182E7</v>
      </c>
      <c r="D138" s="10">
        <v>4.5798745E7</v>
      </c>
      <c r="E138" s="11" t="str">
        <f>IF(C138&gt;percent,"YES","NO")</f>
        <v>NO</v>
      </c>
      <c r="F138" s="12">
        <v>51400.0</v>
      </c>
      <c r="G138" s="13" t="str">
        <f t="shared" si="2"/>
        <v>NOT FUNDED</v>
      </c>
      <c r="H138" s="14">
        <f t="shared" si="3"/>
        <v>7598</v>
      </c>
      <c r="I138" s="15" t="str">
        <f t="shared" si="1"/>
        <v>Approval Threshold</v>
      </c>
    </row>
    <row r="139">
      <c r="A139" s="8" t="s">
        <v>335</v>
      </c>
      <c r="B139" s="17">
        <v>183.0</v>
      </c>
      <c r="C139" s="10">
        <v>3.2279904E7</v>
      </c>
      <c r="D139" s="10">
        <v>4.2915623E7</v>
      </c>
      <c r="E139" s="11" t="str">
        <f>IF(C139&gt;percent,"YES","NO")</f>
        <v>NO</v>
      </c>
      <c r="F139" s="12">
        <v>69000.0</v>
      </c>
      <c r="G139" s="13" t="str">
        <f t="shared" si="2"/>
        <v>NOT FUNDED</v>
      </c>
      <c r="H139" s="14">
        <f t="shared" si="3"/>
        <v>7598</v>
      </c>
      <c r="I139" s="15" t="str">
        <f t="shared" si="1"/>
        <v>Approval Threshold</v>
      </c>
    </row>
    <row r="140">
      <c r="A140" s="8" t="s">
        <v>336</v>
      </c>
      <c r="B140" s="17">
        <v>200.0</v>
      </c>
      <c r="C140" s="10">
        <v>3.2183142E7</v>
      </c>
      <c r="D140" s="10">
        <v>5.0788846E7</v>
      </c>
      <c r="E140" s="11" t="str">
        <f>IF(C140&gt;percent,"YES","NO")</f>
        <v>NO</v>
      </c>
      <c r="F140" s="12">
        <v>50527.0</v>
      </c>
      <c r="G140" s="13" t="str">
        <f t="shared" si="2"/>
        <v>NOT FUNDED</v>
      </c>
      <c r="H140" s="14">
        <f t="shared" si="3"/>
        <v>7598</v>
      </c>
      <c r="I140" s="15" t="str">
        <f t="shared" si="1"/>
        <v>Approval Threshold</v>
      </c>
    </row>
    <row r="141">
      <c r="A141" s="8" t="s">
        <v>337</v>
      </c>
      <c r="B141" s="17">
        <v>166.0</v>
      </c>
      <c r="C141" s="10">
        <v>3.2067185E7</v>
      </c>
      <c r="D141" s="10">
        <v>5.2010346E7</v>
      </c>
      <c r="E141" s="11" t="str">
        <f>IF(C141&gt;percent,"YES","NO")</f>
        <v>NO</v>
      </c>
      <c r="F141" s="12">
        <v>100000.0</v>
      </c>
      <c r="G141" s="13" t="str">
        <f t="shared" si="2"/>
        <v>NOT FUNDED</v>
      </c>
      <c r="H141" s="14">
        <f t="shared" si="3"/>
        <v>7598</v>
      </c>
      <c r="I141" s="15" t="str">
        <f t="shared" si="1"/>
        <v>Approval Threshold</v>
      </c>
    </row>
    <row r="142">
      <c r="A142" s="8" t="s">
        <v>338</v>
      </c>
      <c r="B142" s="17">
        <v>192.0</v>
      </c>
      <c r="C142" s="10">
        <v>3.2067028E7</v>
      </c>
      <c r="D142" s="10">
        <v>5.4844604E7</v>
      </c>
      <c r="E142" s="11" t="str">
        <f>IF(C142&gt;percent,"YES","NO")</f>
        <v>NO</v>
      </c>
      <c r="F142" s="12">
        <v>50400.0</v>
      </c>
      <c r="G142" s="13" t="str">
        <f t="shared" si="2"/>
        <v>NOT FUNDED</v>
      </c>
      <c r="H142" s="14">
        <f t="shared" si="3"/>
        <v>7598</v>
      </c>
      <c r="I142" s="15" t="str">
        <f t="shared" si="1"/>
        <v>Approval Threshold</v>
      </c>
    </row>
    <row r="143">
      <c r="A143" s="8" t="s">
        <v>339</v>
      </c>
      <c r="B143" s="17">
        <v>231.0</v>
      </c>
      <c r="C143" s="10">
        <v>3.1990506E7</v>
      </c>
      <c r="D143" s="10">
        <v>4.3700996E7</v>
      </c>
      <c r="E143" s="11" t="str">
        <f>IF(C143&gt;percent,"YES","NO")</f>
        <v>NO</v>
      </c>
      <c r="F143" s="12">
        <v>76500.0</v>
      </c>
      <c r="G143" s="13" t="str">
        <f t="shared" si="2"/>
        <v>NOT FUNDED</v>
      </c>
      <c r="H143" s="14">
        <f t="shared" si="3"/>
        <v>7598</v>
      </c>
      <c r="I143" s="15" t="str">
        <f t="shared" si="1"/>
        <v>Approval Threshold</v>
      </c>
    </row>
    <row r="144">
      <c r="A144" s="8" t="s">
        <v>340</v>
      </c>
      <c r="B144" s="17">
        <v>219.0</v>
      </c>
      <c r="C144" s="10">
        <v>3.1796131E7</v>
      </c>
      <c r="D144" s="10">
        <v>3.0436484E7</v>
      </c>
      <c r="E144" s="11" t="str">
        <f>IF(C144&gt;percent,"YES","NO")</f>
        <v>NO</v>
      </c>
      <c r="F144" s="12">
        <v>16500.0</v>
      </c>
      <c r="G144" s="13" t="str">
        <f t="shared" si="2"/>
        <v>NOT FUNDED</v>
      </c>
      <c r="H144" s="14">
        <f t="shared" si="3"/>
        <v>7598</v>
      </c>
      <c r="I144" s="15" t="str">
        <f t="shared" si="1"/>
        <v>Approval Threshold</v>
      </c>
    </row>
    <row r="145">
      <c r="A145" s="8" t="s">
        <v>341</v>
      </c>
      <c r="B145" s="17">
        <v>308.0</v>
      </c>
      <c r="C145" s="10">
        <v>3.1284394E7</v>
      </c>
      <c r="D145" s="10">
        <v>4.4882256E7</v>
      </c>
      <c r="E145" s="11" t="str">
        <f>IF(C145&gt;percent,"YES","NO")</f>
        <v>NO</v>
      </c>
      <c r="F145" s="12">
        <v>40440.0</v>
      </c>
      <c r="G145" s="13" t="str">
        <f t="shared" si="2"/>
        <v>NOT FUNDED</v>
      </c>
      <c r="H145" s="14">
        <f t="shared" si="3"/>
        <v>7598</v>
      </c>
      <c r="I145" s="15" t="str">
        <f t="shared" si="1"/>
        <v>Approval Threshold</v>
      </c>
    </row>
    <row r="146">
      <c r="A146" s="8" t="s">
        <v>342</v>
      </c>
      <c r="B146" s="17">
        <v>187.0</v>
      </c>
      <c r="C146" s="10">
        <v>3.0863309E7</v>
      </c>
      <c r="D146" s="10">
        <v>4.6595156E7</v>
      </c>
      <c r="E146" s="11" t="str">
        <f>IF(C146&gt;percent,"YES","NO")</f>
        <v>NO</v>
      </c>
      <c r="F146" s="12">
        <v>87087.0</v>
      </c>
      <c r="G146" s="13" t="str">
        <f t="shared" si="2"/>
        <v>NOT FUNDED</v>
      </c>
      <c r="H146" s="14">
        <f t="shared" si="3"/>
        <v>7598</v>
      </c>
      <c r="I146" s="15" t="str">
        <f t="shared" si="1"/>
        <v>Approval Threshold</v>
      </c>
    </row>
    <row r="147">
      <c r="A147" s="8" t="s">
        <v>343</v>
      </c>
      <c r="B147" s="17">
        <v>218.0</v>
      </c>
      <c r="C147" s="10">
        <v>3.0753629E7</v>
      </c>
      <c r="D147" s="10">
        <v>5.2721362E7</v>
      </c>
      <c r="E147" s="11" t="str">
        <f>IF(C147&gt;percent,"YES","NO")</f>
        <v>NO</v>
      </c>
      <c r="F147" s="12">
        <v>16250.0</v>
      </c>
      <c r="G147" s="13" t="str">
        <f t="shared" si="2"/>
        <v>NOT FUNDED</v>
      </c>
      <c r="H147" s="14">
        <f t="shared" si="3"/>
        <v>7598</v>
      </c>
      <c r="I147" s="15" t="str">
        <f t="shared" si="1"/>
        <v>Approval Threshold</v>
      </c>
    </row>
    <row r="148">
      <c r="A148" s="8" t="s">
        <v>344</v>
      </c>
      <c r="B148" s="17">
        <v>154.0</v>
      </c>
      <c r="C148" s="10">
        <v>3.052476E7</v>
      </c>
      <c r="D148" s="10">
        <v>4.7230902E7</v>
      </c>
      <c r="E148" s="11" t="str">
        <f>IF(C148&gt;percent,"YES","NO")</f>
        <v>NO</v>
      </c>
      <c r="F148" s="12">
        <v>65000.0</v>
      </c>
      <c r="G148" s="13" t="str">
        <f t="shared" si="2"/>
        <v>NOT FUNDED</v>
      </c>
      <c r="H148" s="14">
        <f t="shared" si="3"/>
        <v>7598</v>
      </c>
      <c r="I148" s="15" t="str">
        <f t="shared" si="1"/>
        <v>Approval Threshold</v>
      </c>
    </row>
    <row r="149">
      <c r="A149" s="8" t="s">
        <v>345</v>
      </c>
      <c r="B149" s="17">
        <v>213.0</v>
      </c>
      <c r="C149" s="10">
        <v>3.0502735E7</v>
      </c>
      <c r="D149" s="10">
        <v>4.2973062E7</v>
      </c>
      <c r="E149" s="11" t="str">
        <f>IF(C149&gt;percent,"YES","NO")</f>
        <v>NO</v>
      </c>
      <c r="F149" s="12">
        <v>99900.0</v>
      </c>
      <c r="G149" s="13" t="str">
        <f t="shared" si="2"/>
        <v>NOT FUNDED</v>
      </c>
      <c r="H149" s="14">
        <f t="shared" si="3"/>
        <v>7598</v>
      </c>
      <c r="I149" s="15" t="str">
        <f t="shared" si="1"/>
        <v>Approval Threshold</v>
      </c>
    </row>
    <row r="150">
      <c r="A150" s="8" t="s">
        <v>346</v>
      </c>
      <c r="B150" s="17">
        <v>299.0</v>
      </c>
      <c r="C150" s="10">
        <v>2.9763495E7</v>
      </c>
      <c r="D150" s="10">
        <v>4.7289919E7</v>
      </c>
      <c r="E150" s="11" t="str">
        <f>IF(C150&gt;percent,"YES","NO")</f>
        <v>NO</v>
      </c>
      <c r="F150" s="12">
        <v>90000.0</v>
      </c>
      <c r="G150" s="13" t="str">
        <f t="shared" si="2"/>
        <v>NOT FUNDED</v>
      </c>
      <c r="H150" s="14">
        <f t="shared" si="3"/>
        <v>7598</v>
      </c>
      <c r="I150" s="15" t="str">
        <f t="shared" si="1"/>
        <v>Approval Threshold</v>
      </c>
    </row>
    <row r="151">
      <c r="A151" s="8" t="s">
        <v>347</v>
      </c>
      <c r="B151" s="17">
        <v>209.0</v>
      </c>
      <c r="C151" s="10">
        <v>2.9559328E7</v>
      </c>
      <c r="D151" s="10">
        <v>4.6456899E7</v>
      </c>
      <c r="E151" s="11" t="str">
        <f>IF(C151&gt;percent,"YES","NO")</f>
        <v>NO</v>
      </c>
      <c r="F151" s="12">
        <v>87500.0</v>
      </c>
      <c r="G151" s="13" t="str">
        <f t="shared" si="2"/>
        <v>NOT FUNDED</v>
      </c>
      <c r="H151" s="14">
        <f t="shared" si="3"/>
        <v>7598</v>
      </c>
      <c r="I151" s="15" t="str">
        <f t="shared" si="1"/>
        <v>Approval Threshold</v>
      </c>
    </row>
    <row r="152">
      <c r="A152" s="18" t="s">
        <v>348</v>
      </c>
      <c r="B152" s="17">
        <v>174.0</v>
      </c>
      <c r="C152" s="10">
        <v>2.936573E7</v>
      </c>
      <c r="D152" s="10">
        <v>4.9916382E7</v>
      </c>
      <c r="E152" s="11" t="str">
        <f>IF(C152&gt;percent,"YES","NO")</f>
        <v>NO</v>
      </c>
      <c r="F152" s="12">
        <v>100000.0</v>
      </c>
      <c r="G152" s="13" t="str">
        <f t="shared" si="2"/>
        <v>NOT FUNDED</v>
      </c>
      <c r="H152" s="14">
        <f t="shared" si="3"/>
        <v>7598</v>
      </c>
      <c r="I152" s="15" t="str">
        <f t="shared" si="1"/>
        <v>Approval Threshold</v>
      </c>
    </row>
    <row r="153">
      <c r="A153" s="8" t="s">
        <v>349</v>
      </c>
      <c r="B153" s="17">
        <v>187.0</v>
      </c>
      <c r="C153" s="10">
        <v>2.9313076E7</v>
      </c>
      <c r="D153" s="10">
        <v>4.0774677E7</v>
      </c>
      <c r="E153" s="11" t="str">
        <f>IF(C153&gt;percent,"YES","NO")</f>
        <v>NO</v>
      </c>
      <c r="F153" s="12">
        <v>31085.0</v>
      </c>
      <c r="G153" s="13" t="str">
        <f t="shared" si="2"/>
        <v>NOT FUNDED</v>
      </c>
      <c r="H153" s="14">
        <f t="shared" si="3"/>
        <v>7598</v>
      </c>
      <c r="I153" s="15" t="str">
        <f t="shared" si="1"/>
        <v>Approval Threshold</v>
      </c>
    </row>
    <row r="154">
      <c r="A154" s="8" t="s">
        <v>350</v>
      </c>
      <c r="B154" s="17">
        <v>162.0</v>
      </c>
      <c r="C154" s="10">
        <v>2.9307105E7</v>
      </c>
      <c r="D154" s="10">
        <v>4.7621422E7</v>
      </c>
      <c r="E154" s="11" t="str">
        <f>IF(C154&gt;percent,"YES","NO")</f>
        <v>NO</v>
      </c>
      <c r="F154" s="12">
        <v>100000.0</v>
      </c>
      <c r="G154" s="13" t="str">
        <f t="shared" si="2"/>
        <v>NOT FUNDED</v>
      </c>
      <c r="H154" s="14">
        <f t="shared" si="3"/>
        <v>7598</v>
      </c>
      <c r="I154" s="15" t="str">
        <f t="shared" si="1"/>
        <v>Approval Threshold</v>
      </c>
    </row>
    <row r="155">
      <c r="A155" s="8" t="s">
        <v>351</v>
      </c>
      <c r="B155" s="17">
        <v>167.0</v>
      </c>
      <c r="C155" s="10">
        <v>2.9304943E7</v>
      </c>
      <c r="D155" s="10">
        <v>4.8145153E7</v>
      </c>
      <c r="E155" s="11" t="str">
        <f>IF(C155&gt;percent,"YES","NO")</f>
        <v>NO</v>
      </c>
      <c r="F155" s="12">
        <v>89352.0</v>
      </c>
      <c r="G155" s="13" t="str">
        <f t="shared" si="2"/>
        <v>NOT FUNDED</v>
      </c>
      <c r="H155" s="14">
        <f t="shared" si="3"/>
        <v>7598</v>
      </c>
      <c r="I155" s="15" t="str">
        <f t="shared" si="1"/>
        <v>Approval Threshold</v>
      </c>
    </row>
    <row r="156">
      <c r="A156" s="8" t="s">
        <v>352</v>
      </c>
      <c r="B156" s="17">
        <v>187.0</v>
      </c>
      <c r="C156" s="10">
        <v>2.9083887E7</v>
      </c>
      <c r="D156" s="10">
        <v>4.6387918E7</v>
      </c>
      <c r="E156" s="11" t="str">
        <f>IF(C156&gt;percent,"YES","NO")</f>
        <v>NO</v>
      </c>
      <c r="F156" s="12">
        <v>99600.0</v>
      </c>
      <c r="G156" s="13" t="str">
        <f t="shared" si="2"/>
        <v>NOT FUNDED</v>
      </c>
      <c r="H156" s="14">
        <f t="shared" si="3"/>
        <v>7598</v>
      </c>
      <c r="I156" s="15" t="str">
        <f t="shared" si="1"/>
        <v>Approval Threshold</v>
      </c>
    </row>
    <row r="157">
      <c r="A157" s="8" t="s">
        <v>353</v>
      </c>
      <c r="B157" s="17">
        <v>227.0</v>
      </c>
      <c r="C157" s="10">
        <v>2.8916977E7</v>
      </c>
      <c r="D157" s="10">
        <v>4.5165627E7</v>
      </c>
      <c r="E157" s="11" t="str">
        <f>IF(C157&gt;percent,"YES","NO")</f>
        <v>NO</v>
      </c>
      <c r="F157" s="12">
        <v>70000.0</v>
      </c>
      <c r="G157" s="13" t="str">
        <f t="shared" si="2"/>
        <v>NOT FUNDED</v>
      </c>
      <c r="H157" s="14">
        <f t="shared" si="3"/>
        <v>7598</v>
      </c>
      <c r="I157" s="15" t="str">
        <f t="shared" si="1"/>
        <v>Approval Threshold</v>
      </c>
    </row>
    <row r="158">
      <c r="A158" s="8" t="s">
        <v>354</v>
      </c>
      <c r="B158" s="17">
        <v>229.0</v>
      </c>
      <c r="C158" s="10">
        <v>2.8714515E7</v>
      </c>
      <c r="D158" s="10">
        <v>4.6793326E7</v>
      </c>
      <c r="E158" s="11" t="str">
        <f>IF(C158&gt;percent,"YES","NO")</f>
        <v>NO</v>
      </c>
      <c r="F158" s="12">
        <v>26250.0</v>
      </c>
      <c r="G158" s="13" t="str">
        <f t="shared" si="2"/>
        <v>NOT FUNDED</v>
      </c>
      <c r="H158" s="14">
        <f t="shared" si="3"/>
        <v>7598</v>
      </c>
      <c r="I158" s="15" t="str">
        <f t="shared" si="1"/>
        <v>Approval Threshold</v>
      </c>
    </row>
    <row r="159">
      <c r="A159" s="8" t="s">
        <v>355</v>
      </c>
      <c r="B159" s="17">
        <v>205.0</v>
      </c>
      <c r="C159" s="10">
        <v>2.8569961E7</v>
      </c>
      <c r="D159" s="10">
        <v>4.2009099E7</v>
      </c>
      <c r="E159" s="11" t="str">
        <f>IF(C159&gt;percent,"YES","NO")</f>
        <v>NO</v>
      </c>
      <c r="F159" s="12">
        <v>97800.0</v>
      </c>
      <c r="G159" s="13" t="str">
        <f t="shared" si="2"/>
        <v>NOT FUNDED</v>
      </c>
      <c r="H159" s="14">
        <f t="shared" si="3"/>
        <v>7598</v>
      </c>
      <c r="I159" s="15" t="str">
        <f t="shared" si="1"/>
        <v>Approval Threshold</v>
      </c>
    </row>
    <row r="160">
      <c r="A160" s="8" t="s">
        <v>356</v>
      </c>
      <c r="B160" s="17">
        <v>197.0</v>
      </c>
      <c r="C160" s="10">
        <v>2.8268858E7</v>
      </c>
      <c r="D160" s="10">
        <v>4.850279E7</v>
      </c>
      <c r="E160" s="11" t="str">
        <f>IF(C160&gt;percent,"YES","NO")</f>
        <v>NO</v>
      </c>
      <c r="F160" s="12">
        <v>100000.0</v>
      </c>
      <c r="G160" s="13" t="str">
        <f t="shared" si="2"/>
        <v>NOT FUNDED</v>
      </c>
      <c r="H160" s="14">
        <f t="shared" si="3"/>
        <v>7598</v>
      </c>
      <c r="I160" s="15" t="str">
        <f t="shared" si="1"/>
        <v>Approval Threshold</v>
      </c>
    </row>
    <row r="161">
      <c r="A161" s="8" t="s">
        <v>357</v>
      </c>
      <c r="B161" s="17">
        <v>178.0</v>
      </c>
      <c r="C161" s="10">
        <v>2.8247133E7</v>
      </c>
      <c r="D161" s="10">
        <v>4.741061E7</v>
      </c>
      <c r="E161" s="11" t="str">
        <f>IF(C161&gt;percent,"YES","NO")</f>
        <v>NO</v>
      </c>
      <c r="F161" s="12">
        <v>75000.0</v>
      </c>
      <c r="G161" s="13" t="str">
        <f t="shared" si="2"/>
        <v>NOT FUNDED</v>
      </c>
      <c r="H161" s="14">
        <f t="shared" si="3"/>
        <v>7598</v>
      </c>
      <c r="I161" s="15" t="str">
        <f t="shared" si="1"/>
        <v>Approval Threshold</v>
      </c>
    </row>
    <row r="162">
      <c r="A162" s="8" t="s">
        <v>358</v>
      </c>
      <c r="B162" s="17">
        <v>209.0</v>
      </c>
      <c r="C162" s="10">
        <v>2.796971E7</v>
      </c>
      <c r="D162" s="10">
        <v>5.6873437E7</v>
      </c>
      <c r="E162" s="11" t="str">
        <f>IF(C162&gt;percent,"YES","NO")</f>
        <v>NO</v>
      </c>
      <c r="F162" s="12">
        <v>100000.0</v>
      </c>
      <c r="G162" s="13" t="str">
        <f t="shared" si="2"/>
        <v>NOT FUNDED</v>
      </c>
      <c r="H162" s="14">
        <f t="shared" si="3"/>
        <v>7598</v>
      </c>
      <c r="I162" s="15" t="str">
        <f t="shared" si="1"/>
        <v>Approval Threshold</v>
      </c>
    </row>
    <row r="163">
      <c r="A163" s="8" t="s">
        <v>359</v>
      </c>
      <c r="B163" s="17">
        <v>174.0</v>
      </c>
      <c r="C163" s="10">
        <v>2.7961866E7</v>
      </c>
      <c r="D163" s="10">
        <v>4.5411767E7</v>
      </c>
      <c r="E163" s="11" t="str">
        <f>IF(C163&gt;percent,"YES","NO")</f>
        <v>NO</v>
      </c>
      <c r="F163" s="12">
        <v>77000.0</v>
      </c>
      <c r="G163" s="13" t="str">
        <f t="shared" si="2"/>
        <v>NOT FUNDED</v>
      </c>
      <c r="H163" s="14">
        <f t="shared" si="3"/>
        <v>7598</v>
      </c>
      <c r="I163" s="15" t="str">
        <f t="shared" si="1"/>
        <v>Approval Threshold</v>
      </c>
    </row>
    <row r="164">
      <c r="A164" s="8" t="s">
        <v>360</v>
      </c>
      <c r="B164" s="17">
        <v>186.0</v>
      </c>
      <c r="C164" s="10">
        <v>2.7892301E7</v>
      </c>
      <c r="D164" s="10">
        <v>5.556861E7</v>
      </c>
      <c r="E164" s="11" t="str">
        <f>IF(C164&gt;percent,"YES","NO")</f>
        <v>NO</v>
      </c>
      <c r="F164" s="12">
        <v>100000.0</v>
      </c>
      <c r="G164" s="13" t="str">
        <f t="shared" si="2"/>
        <v>NOT FUNDED</v>
      </c>
      <c r="H164" s="14">
        <f t="shared" si="3"/>
        <v>7598</v>
      </c>
      <c r="I164" s="15" t="str">
        <f t="shared" si="1"/>
        <v>Approval Threshold</v>
      </c>
    </row>
    <row r="165">
      <c r="A165" s="8" t="s">
        <v>361</v>
      </c>
      <c r="B165" s="17">
        <v>198.0</v>
      </c>
      <c r="C165" s="10">
        <v>2.7513611E7</v>
      </c>
      <c r="D165" s="10">
        <v>4.1190494E7</v>
      </c>
      <c r="E165" s="11" t="str">
        <f>IF(C165&gt;percent,"YES","NO")</f>
        <v>NO</v>
      </c>
      <c r="F165" s="12">
        <v>16440.0</v>
      </c>
      <c r="G165" s="13" t="str">
        <f t="shared" si="2"/>
        <v>NOT FUNDED</v>
      </c>
      <c r="H165" s="14">
        <f t="shared" si="3"/>
        <v>7598</v>
      </c>
      <c r="I165" s="15" t="str">
        <f t="shared" si="1"/>
        <v>Approval Threshold</v>
      </c>
    </row>
    <row r="166">
      <c r="A166" s="8" t="s">
        <v>362</v>
      </c>
      <c r="B166" s="17">
        <v>193.0</v>
      </c>
      <c r="C166" s="10">
        <v>2.7490651E7</v>
      </c>
      <c r="D166" s="10">
        <v>4.3234257E7</v>
      </c>
      <c r="E166" s="11" t="str">
        <f>IF(C166&gt;percent,"YES","NO")</f>
        <v>NO</v>
      </c>
      <c r="F166" s="12">
        <v>93333.0</v>
      </c>
      <c r="G166" s="13" t="str">
        <f t="shared" si="2"/>
        <v>NOT FUNDED</v>
      </c>
      <c r="H166" s="14">
        <f t="shared" si="3"/>
        <v>7598</v>
      </c>
      <c r="I166" s="15" t="str">
        <f t="shared" si="1"/>
        <v>Approval Threshold</v>
      </c>
    </row>
    <row r="167">
      <c r="A167" s="8" t="s">
        <v>363</v>
      </c>
      <c r="B167" s="17">
        <v>173.0</v>
      </c>
      <c r="C167" s="10">
        <v>2.7477456E7</v>
      </c>
      <c r="D167" s="10">
        <v>1.19914288E8</v>
      </c>
      <c r="E167" s="11" t="str">
        <f>IF(C167&gt;percent,"YES","NO")</f>
        <v>NO</v>
      </c>
      <c r="F167" s="12">
        <v>100000.0</v>
      </c>
      <c r="G167" s="13" t="str">
        <f t="shared" si="2"/>
        <v>NOT FUNDED</v>
      </c>
      <c r="H167" s="14">
        <f t="shared" si="3"/>
        <v>7598</v>
      </c>
      <c r="I167" s="15" t="str">
        <f t="shared" si="1"/>
        <v>Approval Threshold</v>
      </c>
    </row>
    <row r="168">
      <c r="A168" s="8" t="s">
        <v>364</v>
      </c>
      <c r="B168" s="17">
        <v>212.0</v>
      </c>
      <c r="C168" s="10">
        <v>2.7155864E7</v>
      </c>
      <c r="D168" s="10">
        <v>4.8439482E7</v>
      </c>
      <c r="E168" s="11" t="str">
        <f>IF(C168&gt;percent,"YES","NO")</f>
        <v>NO</v>
      </c>
      <c r="F168" s="12">
        <v>100000.0</v>
      </c>
      <c r="G168" s="13" t="str">
        <f t="shared" si="2"/>
        <v>NOT FUNDED</v>
      </c>
      <c r="H168" s="14">
        <f t="shared" si="3"/>
        <v>7598</v>
      </c>
      <c r="I168" s="15" t="str">
        <f t="shared" si="1"/>
        <v>Approval Threshold</v>
      </c>
    </row>
    <row r="169">
      <c r="A169" s="8" t="s">
        <v>365</v>
      </c>
      <c r="B169" s="17">
        <v>253.0</v>
      </c>
      <c r="C169" s="10">
        <v>2.7099872E7</v>
      </c>
      <c r="D169" s="10">
        <v>4.4376109E7</v>
      </c>
      <c r="E169" s="11" t="str">
        <f>IF(C169&gt;percent,"YES","NO")</f>
        <v>NO</v>
      </c>
      <c r="F169" s="12">
        <v>100000.0</v>
      </c>
      <c r="G169" s="13" t="str">
        <f t="shared" si="2"/>
        <v>NOT FUNDED</v>
      </c>
      <c r="H169" s="14">
        <f t="shared" si="3"/>
        <v>7598</v>
      </c>
      <c r="I169" s="15" t="str">
        <f t="shared" si="1"/>
        <v>Approval Threshold</v>
      </c>
    </row>
    <row r="170">
      <c r="A170" s="8" t="s">
        <v>366</v>
      </c>
      <c r="B170" s="17">
        <v>162.0</v>
      </c>
      <c r="C170" s="10">
        <v>2.7045151E7</v>
      </c>
      <c r="D170" s="10">
        <v>1.19297322E8</v>
      </c>
      <c r="E170" s="11" t="str">
        <f>IF(C170&gt;percent,"YES","NO")</f>
        <v>NO</v>
      </c>
      <c r="F170" s="12">
        <v>80000.0</v>
      </c>
      <c r="G170" s="13" t="str">
        <f t="shared" si="2"/>
        <v>NOT FUNDED</v>
      </c>
      <c r="H170" s="14">
        <f t="shared" si="3"/>
        <v>7598</v>
      </c>
      <c r="I170" s="15" t="str">
        <f t="shared" si="1"/>
        <v>Approval Threshold</v>
      </c>
    </row>
    <row r="171">
      <c r="A171" s="8" t="s">
        <v>367</v>
      </c>
      <c r="B171" s="17">
        <v>238.0</v>
      </c>
      <c r="C171" s="10">
        <v>2.7044133E7</v>
      </c>
      <c r="D171" s="10">
        <v>4.0830306E7</v>
      </c>
      <c r="E171" s="11" t="str">
        <f>IF(C171&gt;percent,"YES","NO")</f>
        <v>NO</v>
      </c>
      <c r="F171" s="12">
        <v>46550.0</v>
      </c>
      <c r="G171" s="13" t="str">
        <f t="shared" si="2"/>
        <v>NOT FUNDED</v>
      </c>
      <c r="H171" s="14">
        <f t="shared" si="3"/>
        <v>7598</v>
      </c>
      <c r="I171" s="15" t="str">
        <f t="shared" si="1"/>
        <v>Approval Threshold</v>
      </c>
    </row>
    <row r="172">
      <c r="A172" s="8" t="s">
        <v>368</v>
      </c>
      <c r="B172" s="17">
        <v>182.0</v>
      </c>
      <c r="C172" s="10">
        <v>2.7041484E7</v>
      </c>
      <c r="D172" s="10">
        <v>4.6066104E7</v>
      </c>
      <c r="E172" s="11" t="str">
        <f>IF(C172&gt;percent,"YES","NO")</f>
        <v>NO</v>
      </c>
      <c r="F172" s="12">
        <v>36792.0</v>
      </c>
      <c r="G172" s="13" t="str">
        <f t="shared" si="2"/>
        <v>NOT FUNDED</v>
      </c>
      <c r="H172" s="14">
        <f t="shared" si="3"/>
        <v>7598</v>
      </c>
      <c r="I172" s="15" t="str">
        <f t="shared" si="1"/>
        <v>Approval Threshold</v>
      </c>
    </row>
    <row r="173">
      <c r="A173" s="8" t="s">
        <v>369</v>
      </c>
      <c r="B173" s="17">
        <v>158.0</v>
      </c>
      <c r="C173" s="10">
        <v>2.6988581E7</v>
      </c>
      <c r="D173" s="10">
        <v>5.1089585E7</v>
      </c>
      <c r="E173" s="11" t="str">
        <f>IF(C173&gt;percent,"YES","NO")</f>
        <v>NO</v>
      </c>
      <c r="F173" s="12">
        <v>85000.0</v>
      </c>
      <c r="G173" s="13" t="str">
        <f t="shared" si="2"/>
        <v>NOT FUNDED</v>
      </c>
      <c r="H173" s="14">
        <f t="shared" si="3"/>
        <v>7598</v>
      </c>
      <c r="I173" s="15" t="str">
        <f t="shared" si="1"/>
        <v>Approval Threshold</v>
      </c>
    </row>
    <row r="174">
      <c r="A174" s="8" t="s">
        <v>370</v>
      </c>
      <c r="B174" s="17">
        <v>218.0</v>
      </c>
      <c r="C174" s="10">
        <v>2.6899845E7</v>
      </c>
      <c r="D174" s="10">
        <v>4.7030602E7</v>
      </c>
      <c r="E174" s="11" t="str">
        <f>IF(C174&gt;percent,"YES","NO")</f>
        <v>NO</v>
      </c>
      <c r="F174" s="12">
        <v>68000.0</v>
      </c>
      <c r="G174" s="13" t="str">
        <f t="shared" si="2"/>
        <v>NOT FUNDED</v>
      </c>
      <c r="H174" s="14">
        <f t="shared" si="3"/>
        <v>7598</v>
      </c>
      <c r="I174" s="15" t="str">
        <f t="shared" si="1"/>
        <v>Approval Threshold</v>
      </c>
    </row>
    <row r="175">
      <c r="A175" s="8" t="s">
        <v>371</v>
      </c>
      <c r="B175" s="17">
        <v>219.0</v>
      </c>
      <c r="C175" s="10">
        <v>2.6757706E7</v>
      </c>
      <c r="D175" s="10">
        <v>4.4285661E7</v>
      </c>
      <c r="E175" s="11" t="str">
        <f>IF(C175&gt;percent,"YES","NO")</f>
        <v>NO</v>
      </c>
      <c r="F175" s="12">
        <v>44000.0</v>
      </c>
      <c r="G175" s="13" t="str">
        <f t="shared" si="2"/>
        <v>NOT FUNDED</v>
      </c>
      <c r="H175" s="14">
        <f t="shared" si="3"/>
        <v>7598</v>
      </c>
      <c r="I175" s="15" t="str">
        <f t="shared" si="1"/>
        <v>Approval Threshold</v>
      </c>
    </row>
    <row r="176">
      <c r="A176" s="8" t="s">
        <v>372</v>
      </c>
      <c r="B176" s="17">
        <v>208.0</v>
      </c>
      <c r="C176" s="10">
        <v>2.6746973E7</v>
      </c>
      <c r="D176" s="10">
        <v>4.3477433E7</v>
      </c>
      <c r="E176" s="11" t="str">
        <f>IF(C176&gt;percent,"YES","NO")</f>
        <v>NO</v>
      </c>
      <c r="F176" s="12">
        <v>48000.0</v>
      </c>
      <c r="G176" s="13" t="str">
        <f t="shared" si="2"/>
        <v>NOT FUNDED</v>
      </c>
      <c r="H176" s="14">
        <f t="shared" si="3"/>
        <v>7598</v>
      </c>
      <c r="I176" s="15" t="str">
        <f t="shared" si="1"/>
        <v>Approval Threshold</v>
      </c>
    </row>
    <row r="177">
      <c r="A177" s="8" t="s">
        <v>373</v>
      </c>
      <c r="B177" s="17">
        <v>220.0</v>
      </c>
      <c r="C177" s="10">
        <v>2.6560313E7</v>
      </c>
      <c r="D177" s="10">
        <v>4.3260103E7</v>
      </c>
      <c r="E177" s="11" t="str">
        <f>IF(C177&gt;percent,"YES","NO")</f>
        <v>NO</v>
      </c>
      <c r="F177" s="12">
        <v>74500.0</v>
      </c>
      <c r="G177" s="13" t="str">
        <f t="shared" si="2"/>
        <v>NOT FUNDED</v>
      </c>
      <c r="H177" s="14">
        <f t="shared" si="3"/>
        <v>7598</v>
      </c>
      <c r="I177" s="15" t="str">
        <f t="shared" si="1"/>
        <v>Approval Threshold</v>
      </c>
    </row>
    <row r="178">
      <c r="A178" s="8" t="s">
        <v>374</v>
      </c>
      <c r="B178" s="17">
        <v>227.0</v>
      </c>
      <c r="C178" s="10">
        <v>2.6289266E7</v>
      </c>
      <c r="D178" s="10">
        <v>4.4802966E7</v>
      </c>
      <c r="E178" s="11" t="str">
        <f>IF(C178&gt;percent,"YES","NO")</f>
        <v>NO</v>
      </c>
      <c r="F178" s="12">
        <v>99600.0</v>
      </c>
      <c r="G178" s="13" t="str">
        <f t="shared" si="2"/>
        <v>NOT FUNDED</v>
      </c>
      <c r="H178" s="14">
        <f t="shared" si="3"/>
        <v>7598</v>
      </c>
      <c r="I178" s="15" t="str">
        <f t="shared" si="1"/>
        <v>Approval Threshold</v>
      </c>
    </row>
    <row r="179">
      <c r="A179" s="8" t="s">
        <v>375</v>
      </c>
      <c r="B179" s="17">
        <v>176.0</v>
      </c>
      <c r="C179" s="10">
        <v>2.6092744E7</v>
      </c>
      <c r="D179" s="10">
        <v>4.4952576E7</v>
      </c>
      <c r="E179" s="11" t="str">
        <f>IF(C179&gt;percent,"YES","NO")</f>
        <v>NO</v>
      </c>
      <c r="F179" s="12">
        <v>90000.0</v>
      </c>
      <c r="G179" s="13" t="str">
        <f t="shared" si="2"/>
        <v>NOT FUNDED</v>
      </c>
      <c r="H179" s="14">
        <f t="shared" si="3"/>
        <v>7598</v>
      </c>
      <c r="I179" s="15" t="str">
        <f t="shared" si="1"/>
        <v>Approval Threshold</v>
      </c>
    </row>
    <row r="180">
      <c r="A180" s="8" t="s">
        <v>376</v>
      </c>
      <c r="B180" s="17">
        <v>173.0</v>
      </c>
      <c r="C180" s="10">
        <v>2.596389E7</v>
      </c>
      <c r="D180" s="10">
        <v>1.17987638E8</v>
      </c>
      <c r="E180" s="11" t="str">
        <f>IF(C180&gt;percent,"YES","NO")</f>
        <v>NO</v>
      </c>
      <c r="F180" s="12">
        <v>100000.0</v>
      </c>
      <c r="G180" s="13" t="str">
        <f t="shared" si="2"/>
        <v>NOT FUNDED</v>
      </c>
      <c r="H180" s="14">
        <f t="shared" si="3"/>
        <v>7598</v>
      </c>
      <c r="I180" s="15" t="str">
        <f t="shared" si="1"/>
        <v>Approval Threshold</v>
      </c>
    </row>
    <row r="181">
      <c r="A181" s="8" t="s">
        <v>377</v>
      </c>
      <c r="B181" s="17">
        <v>162.0</v>
      </c>
      <c r="C181" s="10">
        <v>2.5912782E7</v>
      </c>
      <c r="D181" s="10">
        <v>3.1457901E7</v>
      </c>
      <c r="E181" s="11" t="str">
        <f>IF(C181&gt;percent,"YES","NO")</f>
        <v>NO</v>
      </c>
      <c r="F181" s="12">
        <v>84000.0</v>
      </c>
      <c r="G181" s="13" t="str">
        <f t="shared" si="2"/>
        <v>NOT FUNDED</v>
      </c>
      <c r="H181" s="14">
        <f t="shared" si="3"/>
        <v>7598</v>
      </c>
      <c r="I181" s="15" t="str">
        <f t="shared" si="1"/>
        <v>Approval Threshold</v>
      </c>
    </row>
    <row r="182">
      <c r="A182" s="8" t="s">
        <v>378</v>
      </c>
      <c r="B182" s="17">
        <v>179.0</v>
      </c>
      <c r="C182" s="10">
        <v>2.5830275E7</v>
      </c>
      <c r="D182" s="10">
        <v>1.10368303E8</v>
      </c>
      <c r="E182" s="11" t="str">
        <f>IF(C182&gt;percent,"YES","NO")</f>
        <v>NO</v>
      </c>
      <c r="F182" s="12">
        <v>15200.0</v>
      </c>
      <c r="G182" s="13" t="str">
        <f t="shared" si="2"/>
        <v>NOT FUNDED</v>
      </c>
      <c r="H182" s="14">
        <f t="shared" si="3"/>
        <v>7598</v>
      </c>
      <c r="I182" s="15" t="str">
        <f t="shared" si="1"/>
        <v>Approval Threshold</v>
      </c>
    </row>
    <row r="183">
      <c r="A183" s="8" t="s">
        <v>379</v>
      </c>
      <c r="B183" s="17">
        <v>179.0</v>
      </c>
      <c r="C183" s="10">
        <v>2.5785455E7</v>
      </c>
      <c r="D183" s="10">
        <v>5.2748858E7</v>
      </c>
      <c r="E183" s="11" t="str">
        <f>IF(C183&gt;percent,"YES","NO")</f>
        <v>NO</v>
      </c>
      <c r="F183" s="12">
        <v>17720.0</v>
      </c>
      <c r="G183" s="13" t="str">
        <f t="shared" si="2"/>
        <v>NOT FUNDED</v>
      </c>
      <c r="H183" s="14">
        <f t="shared" si="3"/>
        <v>7598</v>
      </c>
      <c r="I183" s="15" t="str">
        <f t="shared" si="1"/>
        <v>Approval Threshold</v>
      </c>
    </row>
    <row r="184">
      <c r="A184" s="8" t="s">
        <v>380</v>
      </c>
      <c r="B184" s="17">
        <v>275.0</v>
      </c>
      <c r="C184" s="10">
        <v>2.5576562E7</v>
      </c>
      <c r="D184" s="10">
        <v>4.2858999E7</v>
      </c>
      <c r="E184" s="11" t="str">
        <f>IF(C184&gt;percent,"YES","NO")</f>
        <v>NO</v>
      </c>
      <c r="F184" s="12">
        <v>69300.0</v>
      </c>
      <c r="G184" s="13" t="str">
        <f t="shared" si="2"/>
        <v>NOT FUNDED</v>
      </c>
      <c r="H184" s="14">
        <f t="shared" si="3"/>
        <v>7598</v>
      </c>
      <c r="I184" s="15" t="str">
        <f t="shared" si="1"/>
        <v>Approval Threshold</v>
      </c>
    </row>
    <row r="185">
      <c r="A185" s="8" t="s">
        <v>381</v>
      </c>
      <c r="B185" s="17">
        <v>190.0</v>
      </c>
      <c r="C185" s="10">
        <v>2.5400415E7</v>
      </c>
      <c r="D185" s="10">
        <v>4.2453372E7</v>
      </c>
      <c r="E185" s="11" t="str">
        <f>IF(C185&gt;percent,"YES","NO")</f>
        <v>NO</v>
      </c>
      <c r="F185" s="12">
        <v>60250.0</v>
      </c>
      <c r="G185" s="13" t="str">
        <f t="shared" si="2"/>
        <v>NOT FUNDED</v>
      </c>
      <c r="H185" s="14">
        <f t="shared" si="3"/>
        <v>7598</v>
      </c>
      <c r="I185" s="15" t="str">
        <f t="shared" si="1"/>
        <v>Approval Threshold</v>
      </c>
    </row>
    <row r="186">
      <c r="A186" s="8" t="s">
        <v>382</v>
      </c>
      <c r="B186" s="17">
        <v>158.0</v>
      </c>
      <c r="C186" s="10">
        <v>2.5395208E7</v>
      </c>
      <c r="D186" s="10">
        <v>5.0130788E7</v>
      </c>
      <c r="E186" s="11" t="str">
        <f>IF(C186&gt;percent,"YES","NO")</f>
        <v>NO</v>
      </c>
      <c r="F186" s="12">
        <v>100000.0</v>
      </c>
      <c r="G186" s="13" t="str">
        <f t="shared" si="2"/>
        <v>NOT FUNDED</v>
      </c>
      <c r="H186" s="14">
        <f t="shared" si="3"/>
        <v>7598</v>
      </c>
      <c r="I186" s="15" t="str">
        <f t="shared" si="1"/>
        <v>Approval Threshold</v>
      </c>
    </row>
    <row r="187">
      <c r="A187" s="8" t="s">
        <v>383</v>
      </c>
      <c r="B187" s="17">
        <v>180.0</v>
      </c>
      <c r="C187" s="10">
        <v>2.5328577E7</v>
      </c>
      <c r="D187" s="10">
        <v>4.8995086E7</v>
      </c>
      <c r="E187" s="11" t="str">
        <f>IF(C187&gt;percent,"YES","NO")</f>
        <v>NO</v>
      </c>
      <c r="F187" s="12">
        <v>99300.0</v>
      </c>
      <c r="G187" s="13" t="str">
        <f t="shared" si="2"/>
        <v>NOT FUNDED</v>
      </c>
      <c r="H187" s="14">
        <f t="shared" si="3"/>
        <v>7598</v>
      </c>
      <c r="I187" s="15" t="str">
        <f t="shared" si="1"/>
        <v>Approval Threshold</v>
      </c>
    </row>
    <row r="188">
      <c r="A188" s="8" t="s">
        <v>384</v>
      </c>
      <c r="B188" s="17">
        <v>192.0</v>
      </c>
      <c r="C188" s="10">
        <v>2.5257432E7</v>
      </c>
      <c r="D188" s="10">
        <v>4.4322169E7</v>
      </c>
      <c r="E188" s="11" t="str">
        <f>IF(C188&gt;percent,"YES","NO")</f>
        <v>NO</v>
      </c>
      <c r="F188" s="12">
        <v>68200.0</v>
      </c>
      <c r="G188" s="13" t="str">
        <f t="shared" si="2"/>
        <v>NOT FUNDED</v>
      </c>
      <c r="H188" s="14">
        <f t="shared" si="3"/>
        <v>7598</v>
      </c>
      <c r="I188" s="15" t="str">
        <f t="shared" si="1"/>
        <v>Approval Threshold</v>
      </c>
    </row>
    <row r="189">
      <c r="A189" s="8" t="s">
        <v>385</v>
      </c>
      <c r="B189" s="17">
        <v>174.0</v>
      </c>
      <c r="C189" s="10">
        <v>2.5104501E7</v>
      </c>
      <c r="D189" s="10">
        <v>1.19310216E8</v>
      </c>
      <c r="E189" s="11" t="str">
        <f>IF(C189&gt;percent,"YES","NO")</f>
        <v>NO</v>
      </c>
      <c r="F189" s="12">
        <v>100000.0</v>
      </c>
      <c r="G189" s="13" t="str">
        <f t="shared" si="2"/>
        <v>NOT FUNDED</v>
      </c>
      <c r="H189" s="14">
        <f t="shared" si="3"/>
        <v>7598</v>
      </c>
      <c r="I189" s="15" t="str">
        <f t="shared" si="1"/>
        <v>Approval Threshold</v>
      </c>
    </row>
    <row r="190">
      <c r="A190" s="8" t="s">
        <v>386</v>
      </c>
      <c r="B190" s="17">
        <v>178.0</v>
      </c>
      <c r="C190" s="10">
        <v>2.4890516E7</v>
      </c>
      <c r="D190" s="10">
        <v>4.3013106E7</v>
      </c>
      <c r="E190" s="11" t="str">
        <f>IF(C190&gt;percent,"YES","NO")</f>
        <v>NO</v>
      </c>
      <c r="F190" s="12">
        <v>60000.0</v>
      </c>
      <c r="G190" s="13" t="str">
        <f t="shared" si="2"/>
        <v>NOT FUNDED</v>
      </c>
      <c r="H190" s="14">
        <f t="shared" si="3"/>
        <v>7598</v>
      </c>
      <c r="I190" s="15" t="str">
        <f t="shared" si="1"/>
        <v>Approval Threshold</v>
      </c>
    </row>
    <row r="191">
      <c r="A191" s="8" t="s">
        <v>387</v>
      </c>
      <c r="B191" s="17">
        <v>157.0</v>
      </c>
      <c r="C191" s="10">
        <v>2.4781899E7</v>
      </c>
      <c r="D191" s="10">
        <v>5.2354568E7</v>
      </c>
      <c r="E191" s="11" t="str">
        <f>IF(C191&gt;percent,"YES","NO")</f>
        <v>NO</v>
      </c>
      <c r="F191" s="12">
        <v>80000.0</v>
      </c>
      <c r="G191" s="13" t="str">
        <f t="shared" si="2"/>
        <v>NOT FUNDED</v>
      </c>
      <c r="H191" s="14">
        <f t="shared" si="3"/>
        <v>7598</v>
      </c>
      <c r="I191" s="15" t="str">
        <f t="shared" si="1"/>
        <v>Approval Threshold</v>
      </c>
    </row>
    <row r="192">
      <c r="A192" s="8" t="s">
        <v>388</v>
      </c>
      <c r="B192" s="17">
        <v>177.0</v>
      </c>
      <c r="C192" s="10">
        <v>2.4780084E7</v>
      </c>
      <c r="D192" s="10">
        <v>4.5139818E7</v>
      </c>
      <c r="E192" s="11" t="str">
        <f>IF(C192&gt;percent,"YES","NO")</f>
        <v>NO</v>
      </c>
      <c r="F192" s="12">
        <v>49800.0</v>
      </c>
      <c r="G192" s="13" t="str">
        <f t="shared" si="2"/>
        <v>NOT FUNDED</v>
      </c>
      <c r="H192" s="14">
        <f t="shared" si="3"/>
        <v>7598</v>
      </c>
      <c r="I192" s="15" t="str">
        <f t="shared" si="1"/>
        <v>Approval Threshold</v>
      </c>
    </row>
    <row r="193">
      <c r="A193" s="8" t="s">
        <v>389</v>
      </c>
      <c r="B193" s="17">
        <v>251.0</v>
      </c>
      <c r="C193" s="10">
        <v>2.4553888E7</v>
      </c>
      <c r="D193" s="10">
        <v>4.2429766E7</v>
      </c>
      <c r="E193" s="11" t="str">
        <f>IF(C193&gt;percent,"YES","NO")</f>
        <v>NO</v>
      </c>
      <c r="F193" s="12">
        <v>34704.0</v>
      </c>
      <c r="G193" s="13" t="str">
        <f t="shared" si="2"/>
        <v>NOT FUNDED</v>
      </c>
      <c r="H193" s="14">
        <f t="shared" si="3"/>
        <v>7598</v>
      </c>
      <c r="I193" s="15" t="str">
        <f t="shared" si="1"/>
        <v>Approval Threshold</v>
      </c>
    </row>
    <row r="194">
      <c r="A194" s="8" t="s">
        <v>390</v>
      </c>
      <c r="B194" s="17">
        <v>183.0</v>
      </c>
      <c r="C194" s="10">
        <v>2.4315517E7</v>
      </c>
      <c r="D194" s="10">
        <v>4.3459315E7</v>
      </c>
      <c r="E194" s="11" t="str">
        <f>IF(C194&gt;percent,"YES","NO")</f>
        <v>NO</v>
      </c>
      <c r="F194" s="12">
        <v>96000.0</v>
      </c>
      <c r="G194" s="13" t="str">
        <f t="shared" si="2"/>
        <v>NOT FUNDED</v>
      </c>
      <c r="H194" s="14">
        <f t="shared" si="3"/>
        <v>7598</v>
      </c>
      <c r="I194" s="15" t="str">
        <f t="shared" si="1"/>
        <v>Approval Threshold</v>
      </c>
    </row>
    <row r="195">
      <c r="A195" s="8" t="s">
        <v>391</v>
      </c>
      <c r="B195" s="17">
        <v>174.0</v>
      </c>
      <c r="C195" s="10">
        <v>2.4249734E7</v>
      </c>
      <c r="D195" s="10">
        <v>4.3744887E7</v>
      </c>
      <c r="E195" s="11" t="str">
        <f>IF(C195&gt;percent,"YES","NO")</f>
        <v>NO</v>
      </c>
      <c r="F195" s="12">
        <v>25800.0</v>
      </c>
      <c r="G195" s="13" t="str">
        <f t="shared" si="2"/>
        <v>NOT FUNDED</v>
      </c>
      <c r="H195" s="14">
        <f t="shared" si="3"/>
        <v>7598</v>
      </c>
      <c r="I195" s="15" t="str">
        <f t="shared" si="1"/>
        <v>Approval Threshold</v>
      </c>
    </row>
    <row r="196">
      <c r="A196" s="8" t="s">
        <v>392</v>
      </c>
      <c r="B196" s="17">
        <v>206.0</v>
      </c>
      <c r="C196" s="10">
        <v>2.4220888E7</v>
      </c>
      <c r="D196" s="10">
        <v>4.2495001E7</v>
      </c>
      <c r="E196" s="11" t="str">
        <f>IF(C196&gt;percent,"YES","NO")</f>
        <v>NO</v>
      </c>
      <c r="F196" s="12">
        <v>50000.0</v>
      </c>
      <c r="G196" s="13" t="str">
        <f t="shared" si="2"/>
        <v>NOT FUNDED</v>
      </c>
      <c r="H196" s="14">
        <f t="shared" si="3"/>
        <v>7598</v>
      </c>
      <c r="I196" s="15" t="str">
        <f t="shared" si="1"/>
        <v>Approval Threshold</v>
      </c>
    </row>
    <row r="197">
      <c r="A197" s="8" t="s">
        <v>393</v>
      </c>
      <c r="B197" s="17">
        <v>218.0</v>
      </c>
      <c r="C197" s="10">
        <v>2.4173947E7</v>
      </c>
      <c r="D197" s="10">
        <v>4.7093918E7</v>
      </c>
      <c r="E197" s="11" t="str">
        <f>IF(C197&gt;percent,"YES","NO")</f>
        <v>NO</v>
      </c>
      <c r="F197" s="12">
        <v>100000.0</v>
      </c>
      <c r="G197" s="13" t="str">
        <f t="shared" si="2"/>
        <v>NOT FUNDED</v>
      </c>
      <c r="H197" s="14">
        <f t="shared" si="3"/>
        <v>7598</v>
      </c>
      <c r="I197" s="15" t="str">
        <f t="shared" si="1"/>
        <v>Approval Threshold</v>
      </c>
    </row>
    <row r="198">
      <c r="A198" s="8" t="s">
        <v>394</v>
      </c>
      <c r="B198" s="17">
        <v>206.0</v>
      </c>
      <c r="C198" s="10">
        <v>2.416657E7</v>
      </c>
      <c r="D198" s="10">
        <v>4.3730596E7</v>
      </c>
      <c r="E198" s="11" t="str">
        <f>IF(C198&gt;percent,"YES","NO")</f>
        <v>NO</v>
      </c>
      <c r="F198" s="12">
        <v>100000.0</v>
      </c>
      <c r="G198" s="13" t="str">
        <f t="shared" si="2"/>
        <v>NOT FUNDED</v>
      </c>
      <c r="H198" s="14">
        <f t="shared" si="3"/>
        <v>7598</v>
      </c>
      <c r="I198" s="15" t="str">
        <f t="shared" si="1"/>
        <v>Approval Threshold</v>
      </c>
    </row>
    <row r="199">
      <c r="A199" s="8" t="s">
        <v>395</v>
      </c>
      <c r="B199" s="17">
        <v>153.0</v>
      </c>
      <c r="C199" s="10">
        <v>2.4043766E7</v>
      </c>
      <c r="D199" s="10">
        <v>4.6958029E7</v>
      </c>
      <c r="E199" s="11" t="str">
        <f>IF(C199&gt;percent,"YES","NO")</f>
        <v>NO</v>
      </c>
      <c r="F199" s="12">
        <v>79975.0</v>
      </c>
      <c r="G199" s="13" t="str">
        <f t="shared" si="2"/>
        <v>NOT FUNDED</v>
      </c>
      <c r="H199" s="14">
        <f t="shared" si="3"/>
        <v>7598</v>
      </c>
      <c r="I199" s="15" t="str">
        <f t="shared" si="1"/>
        <v>Approval Threshold</v>
      </c>
    </row>
    <row r="200">
      <c r="A200" s="8" t="s">
        <v>396</v>
      </c>
      <c r="B200" s="17">
        <v>176.0</v>
      </c>
      <c r="C200" s="10">
        <v>2.3982825E7</v>
      </c>
      <c r="D200" s="10">
        <v>4.7421405E7</v>
      </c>
      <c r="E200" s="11" t="str">
        <f>IF(C200&gt;percent,"YES","NO")</f>
        <v>NO</v>
      </c>
      <c r="F200" s="12">
        <v>90000.0</v>
      </c>
      <c r="G200" s="13" t="str">
        <f t="shared" si="2"/>
        <v>NOT FUNDED</v>
      </c>
      <c r="H200" s="14">
        <f t="shared" si="3"/>
        <v>7598</v>
      </c>
      <c r="I200" s="15" t="str">
        <f t="shared" si="1"/>
        <v>Approval Threshold</v>
      </c>
    </row>
    <row r="201">
      <c r="A201" s="8" t="s">
        <v>397</v>
      </c>
      <c r="B201" s="17">
        <v>169.0</v>
      </c>
      <c r="C201" s="10">
        <v>2.3875846E7</v>
      </c>
      <c r="D201" s="10">
        <v>4.5812742E7</v>
      </c>
      <c r="E201" s="11" t="str">
        <f>IF(C201&gt;percent,"YES","NO")</f>
        <v>NO</v>
      </c>
      <c r="F201" s="12">
        <v>50000.0</v>
      </c>
      <c r="G201" s="13" t="str">
        <f t="shared" si="2"/>
        <v>NOT FUNDED</v>
      </c>
      <c r="H201" s="14">
        <f t="shared" si="3"/>
        <v>7598</v>
      </c>
      <c r="I201" s="15" t="str">
        <f t="shared" si="1"/>
        <v>Approval Threshold</v>
      </c>
    </row>
    <row r="202">
      <c r="A202" s="8" t="s">
        <v>398</v>
      </c>
      <c r="B202" s="17">
        <v>195.0</v>
      </c>
      <c r="C202" s="10">
        <v>2.3833598E7</v>
      </c>
      <c r="D202" s="10">
        <v>4.9594514E7</v>
      </c>
      <c r="E202" s="11" t="str">
        <f>IF(C202&gt;percent,"YES","NO")</f>
        <v>NO</v>
      </c>
      <c r="F202" s="12">
        <v>100000.0</v>
      </c>
      <c r="G202" s="13" t="str">
        <f t="shared" si="2"/>
        <v>NOT FUNDED</v>
      </c>
      <c r="H202" s="14">
        <f t="shared" si="3"/>
        <v>7598</v>
      </c>
      <c r="I202" s="15" t="str">
        <f t="shared" si="1"/>
        <v>Approval Threshold</v>
      </c>
    </row>
    <row r="203">
      <c r="A203" s="8" t="s">
        <v>399</v>
      </c>
      <c r="B203" s="17">
        <v>211.0</v>
      </c>
      <c r="C203" s="10">
        <v>2.3669929E7</v>
      </c>
      <c r="D203" s="10">
        <v>4.429341E7</v>
      </c>
      <c r="E203" s="11" t="str">
        <f>IF(C203&gt;percent,"YES","NO")</f>
        <v>NO</v>
      </c>
      <c r="F203" s="12">
        <v>56900.0</v>
      </c>
      <c r="G203" s="13" t="str">
        <f t="shared" si="2"/>
        <v>NOT FUNDED</v>
      </c>
      <c r="H203" s="14">
        <f t="shared" si="3"/>
        <v>7598</v>
      </c>
      <c r="I203" s="15" t="str">
        <f t="shared" si="1"/>
        <v>Approval Threshold</v>
      </c>
    </row>
    <row r="204">
      <c r="A204" s="8" t="s">
        <v>400</v>
      </c>
      <c r="B204" s="17">
        <v>209.0</v>
      </c>
      <c r="C204" s="10">
        <v>2.3584281E7</v>
      </c>
      <c r="D204" s="10">
        <v>4.3597011E7</v>
      </c>
      <c r="E204" s="11" t="str">
        <f>IF(C204&gt;percent,"YES","NO")</f>
        <v>NO</v>
      </c>
      <c r="F204" s="12">
        <v>55465.0</v>
      </c>
      <c r="G204" s="13" t="str">
        <f t="shared" si="2"/>
        <v>NOT FUNDED</v>
      </c>
      <c r="H204" s="14">
        <f t="shared" si="3"/>
        <v>7598</v>
      </c>
      <c r="I204" s="15" t="str">
        <f t="shared" si="1"/>
        <v>Approval Threshold</v>
      </c>
    </row>
    <row r="205">
      <c r="A205" s="8" t="s">
        <v>401</v>
      </c>
      <c r="B205" s="17">
        <v>169.0</v>
      </c>
      <c r="C205" s="10">
        <v>2.3535065E7</v>
      </c>
      <c r="D205" s="10">
        <v>4.5989101E7</v>
      </c>
      <c r="E205" s="11" t="str">
        <f>IF(C205&gt;percent,"YES","NO")</f>
        <v>NO</v>
      </c>
      <c r="F205" s="12">
        <v>80000.0</v>
      </c>
      <c r="G205" s="13" t="str">
        <f t="shared" si="2"/>
        <v>NOT FUNDED</v>
      </c>
      <c r="H205" s="14">
        <f t="shared" si="3"/>
        <v>7598</v>
      </c>
      <c r="I205" s="15" t="str">
        <f t="shared" si="1"/>
        <v>Approval Threshold</v>
      </c>
    </row>
    <row r="206">
      <c r="A206" s="8" t="s">
        <v>402</v>
      </c>
      <c r="B206" s="17">
        <v>170.0</v>
      </c>
      <c r="C206" s="10">
        <v>2.3523449E7</v>
      </c>
      <c r="D206" s="10">
        <v>5.1107958E7</v>
      </c>
      <c r="E206" s="11" t="str">
        <f>IF(C206&gt;percent,"YES","NO")</f>
        <v>NO</v>
      </c>
      <c r="F206" s="12">
        <v>85500.0</v>
      </c>
      <c r="G206" s="13" t="str">
        <f t="shared" si="2"/>
        <v>NOT FUNDED</v>
      </c>
      <c r="H206" s="14">
        <f t="shared" si="3"/>
        <v>7598</v>
      </c>
      <c r="I206" s="15" t="str">
        <f t="shared" si="1"/>
        <v>Approval Threshold</v>
      </c>
    </row>
    <row r="207">
      <c r="A207" s="8" t="s">
        <v>403</v>
      </c>
      <c r="B207" s="17">
        <v>215.0</v>
      </c>
      <c r="C207" s="10">
        <v>2.3336322E7</v>
      </c>
      <c r="D207" s="10">
        <v>4.7728743E7</v>
      </c>
      <c r="E207" s="11" t="str">
        <f>IF(C207&gt;percent,"YES","NO")</f>
        <v>NO</v>
      </c>
      <c r="F207" s="12">
        <v>38875.0</v>
      </c>
      <c r="G207" s="13" t="str">
        <f t="shared" si="2"/>
        <v>NOT FUNDED</v>
      </c>
      <c r="H207" s="14">
        <f t="shared" si="3"/>
        <v>7598</v>
      </c>
      <c r="I207" s="15" t="str">
        <f t="shared" si="1"/>
        <v>Approval Threshold</v>
      </c>
    </row>
    <row r="208">
      <c r="A208" s="8" t="s">
        <v>404</v>
      </c>
      <c r="B208" s="17">
        <v>177.0</v>
      </c>
      <c r="C208" s="10">
        <v>2.3321683E7</v>
      </c>
      <c r="D208" s="10">
        <v>5.1811835E7</v>
      </c>
      <c r="E208" s="11" t="str">
        <f>IF(C208&gt;percent,"YES","NO")</f>
        <v>NO</v>
      </c>
      <c r="F208" s="12">
        <v>100000.0</v>
      </c>
      <c r="G208" s="13" t="str">
        <f t="shared" si="2"/>
        <v>NOT FUNDED</v>
      </c>
      <c r="H208" s="14">
        <f t="shared" si="3"/>
        <v>7598</v>
      </c>
      <c r="I208" s="15" t="str">
        <f t="shared" si="1"/>
        <v>Approval Threshold</v>
      </c>
    </row>
    <row r="209">
      <c r="A209" s="8" t="s">
        <v>405</v>
      </c>
      <c r="B209" s="17">
        <v>172.0</v>
      </c>
      <c r="C209" s="10">
        <v>2.3258177E7</v>
      </c>
      <c r="D209" s="10">
        <v>5.5143159E7</v>
      </c>
      <c r="E209" s="11" t="str">
        <f>IF(C209&gt;percent,"YES","NO")</f>
        <v>NO</v>
      </c>
      <c r="F209" s="12">
        <v>100000.0</v>
      </c>
      <c r="G209" s="13" t="str">
        <f t="shared" si="2"/>
        <v>NOT FUNDED</v>
      </c>
      <c r="H209" s="14">
        <f t="shared" si="3"/>
        <v>7598</v>
      </c>
      <c r="I209" s="15" t="str">
        <f t="shared" si="1"/>
        <v>Approval Threshold</v>
      </c>
    </row>
    <row r="210">
      <c r="A210" s="8" t="s">
        <v>406</v>
      </c>
      <c r="B210" s="17">
        <v>171.0</v>
      </c>
      <c r="C210" s="10">
        <v>2.3235012E7</v>
      </c>
      <c r="D210" s="10">
        <v>5.1509962E7</v>
      </c>
      <c r="E210" s="11" t="str">
        <f>IF(C210&gt;percent,"YES","NO")</f>
        <v>NO</v>
      </c>
      <c r="F210" s="12">
        <v>64864.0</v>
      </c>
      <c r="G210" s="13" t="str">
        <f t="shared" si="2"/>
        <v>NOT FUNDED</v>
      </c>
      <c r="H210" s="14">
        <f t="shared" si="3"/>
        <v>7598</v>
      </c>
      <c r="I210" s="15" t="str">
        <f t="shared" si="1"/>
        <v>Approval Threshold</v>
      </c>
    </row>
    <row r="211">
      <c r="A211" s="8" t="s">
        <v>407</v>
      </c>
      <c r="B211" s="17">
        <v>179.0</v>
      </c>
      <c r="C211" s="10">
        <v>2.3045405E7</v>
      </c>
      <c r="D211" s="10">
        <v>4.3437933E7</v>
      </c>
      <c r="E211" s="11" t="str">
        <f>IF(C211&gt;percent,"YES","NO")</f>
        <v>NO</v>
      </c>
      <c r="F211" s="12">
        <v>48383.0</v>
      </c>
      <c r="G211" s="13" t="str">
        <f t="shared" si="2"/>
        <v>NOT FUNDED</v>
      </c>
      <c r="H211" s="14">
        <f t="shared" si="3"/>
        <v>7598</v>
      </c>
      <c r="I211" s="15" t="str">
        <f t="shared" si="1"/>
        <v>Approval Threshold</v>
      </c>
    </row>
    <row r="212">
      <c r="A212" s="8" t="s">
        <v>408</v>
      </c>
      <c r="B212" s="17">
        <v>187.0</v>
      </c>
      <c r="C212" s="10">
        <v>2.2769007E7</v>
      </c>
      <c r="D212" s="10">
        <v>4.4578863E7</v>
      </c>
      <c r="E212" s="11" t="str">
        <f>IF(C212&gt;percent,"YES","NO")</f>
        <v>NO</v>
      </c>
      <c r="F212" s="12">
        <v>45441.0</v>
      </c>
      <c r="G212" s="13" t="str">
        <f t="shared" si="2"/>
        <v>NOT FUNDED</v>
      </c>
      <c r="H212" s="14">
        <f t="shared" si="3"/>
        <v>7598</v>
      </c>
      <c r="I212" s="15" t="str">
        <f t="shared" si="1"/>
        <v>Approval Threshold</v>
      </c>
    </row>
    <row r="213">
      <c r="A213" s="8" t="s">
        <v>409</v>
      </c>
      <c r="B213" s="17">
        <v>178.0</v>
      </c>
      <c r="C213" s="10">
        <v>2.2680336E7</v>
      </c>
      <c r="D213" s="10">
        <v>4.6927359E7</v>
      </c>
      <c r="E213" s="11" t="str">
        <f>IF(C213&gt;percent,"YES","NO")</f>
        <v>NO</v>
      </c>
      <c r="F213" s="12">
        <v>100000.0</v>
      </c>
      <c r="G213" s="13" t="str">
        <f t="shared" si="2"/>
        <v>NOT FUNDED</v>
      </c>
      <c r="H213" s="14">
        <f t="shared" si="3"/>
        <v>7598</v>
      </c>
      <c r="I213" s="15" t="str">
        <f t="shared" si="1"/>
        <v>Approval Threshold</v>
      </c>
    </row>
    <row r="214">
      <c r="A214" s="8" t="s">
        <v>410</v>
      </c>
      <c r="B214" s="17">
        <v>186.0</v>
      </c>
      <c r="C214" s="10">
        <v>2.2205053E7</v>
      </c>
      <c r="D214" s="10">
        <v>4.8004205E7</v>
      </c>
      <c r="E214" s="11" t="str">
        <f>IF(C214&gt;percent,"YES","NO")</f>
        <v>NO</v>
      </c>
      <c r="F214" s="12">
        <v>100000.0</v>
      </c>
      <c r="G214" s="13" t="str">
        <f t="shared" si="2"/>
        <v>NOT FUNDED</v>
      </c>
      <c r="H214" s="14">
        <f t="shared" si="3"/>
        <v>7598</v>
      </c>
      <c r="I214" s="15" t="str">
        <f t="shared" si="1"/>
        <v>Approval Threshold</v>
      </c>
    </row>
    <row r="215">
      <c r="A215" s="8" t="s">
        <v>411</v>
      </c>
      <c r="B215" s="17">
        <v>181.0</v>
      </c>
      <c r="C215" s="10">
        <v>2.1997139E7</v>
      </c>
      <c r="D215" s="10">
        <v>3.5758818E7</v>
      </c>
      <c r="E215" s="11" t="str">
        <f>IF(C215&gt;percent,"YES","NO")</f>
        <v>NO</v>
      </c>
      <c r="F215" s="12">
        <v>100000.0</v>
      </c>
      <c r="G215" s="13" t="str">
        <f t="shared" si="2"/>
        <v>NOT FUNDED</v>
      </c>
      <c r="H215" s="14">
        <f t="shared" si="3"/>
        <v>7598</v>
      </c>
      <c r="I215" s="15" t="str">
        <f t="shared" si="1"/>
        <v>Approval Threshold</v>
      </c>
    </row>
    <row r="216">
      <c r="A216" s="8" t="s">
        <v>412</v>
      </c>
      <c r="B216" s="17">
        <v>193.0</v>
      </c>
      <c r="C216" s="10">
        <v>2.1984536E7</v>
      </c>
      <c r="D216" s="10">
        <v>4.4759276E7</v>
      </c>
      <c r="E216" s="11" t="str">
        <f>IF(C216&gt;percent,"YES","NO")</f>
        <v>NO</v>
      </c>
      <c r="F216" s="12">
        <v>30000.0</v>
      </c>
      <c r="G216" s="13" t="str">
        <f t="shared" si="2"/>
        <v>NOT FUNDED</v>
      </c>
      <c r="H216" s="14">
        <f t="shared" si="3"/>
        <v>7598</v>
      </c>
      <c r="I216" s="15" t="str">
        <f t="shared" si="1"/>
        <v>Approval Threshold</v>
      </c>
    </row>
    <row r="217">
      <c r="A217" s="8" t="s">
        <v>413</v>
      </c>
      <c r="B217" s="17">
        <v>180.0</v>
      </c>
      <c r="C217" s="10">
        <v>2.197804E7</v>
      </c>
      <c r="D217" s="10">
        <v>5.2468894E7</v>
      </c>
      <c r="E217" s="11" t="str">
        <f>IF(C217&gt;percent,"YES","NO")</f>
        <v>NO</v>
      </c>
      <c r="F217" s="12">
        <v>100000.0</v>
      </c>
      <c r="G217" s="13" t="str">
        <f t="shared" si="2"/>
        <v>NOT FUNDED</v>
      </c>
      <c r="H217" s="14">
        <f t="shared" si="3"/>
        <v>7598</v>
      </c>
      <c r="I217" s="15" t="str">
        <f t="shared" si="1"/>
        <v>Approval Threshold</v>
      </c>
    </row>
    <row r="218">
      <c r="A218" s="8" t="s">
        <v>414</v>
      </c>
      <c r="B218" s="17">
        <v>167.0</v>
      </c>
      <c r="C218" s="10">
        <v>2.1942728E7</v>
      </c>
      <c r="D218" s="10">
        <v>4.8883958E7</v>
      </c>
      <c r="E218" s="11" t="str">
        <f>IF(C218&gt;percent,"YES","NO")</f>
        <v>NO</v>
      </c>
      <c r="F218" s="12">
        <v>40000.0</v>
      </c>
      <c r="G218" s="13" t="str">
        <f t="shared" si="2"/>
        <v>NOT FUNDED</v>
      </c>
      <c r="H218" s="14">
        <f t="shared" si="3"/>
        <v>7598</v>
      </c>
      <c r="I218" s="15" t="str">
        <f t="shared" si="1"/>
        <v>Approval Threshold</v>
      </c>
    </row>
    <row r="219">
      <c r="A219" s="8" t="s">
        <v>415</v>
      </c>
      <c r="B219" s="17">
        <v>202.0</v>
      </c>
      <c r="C219" s="10">
        <v>2.1876571E7</v>
      </c>
      <c r="D219" s="10">
        <v>4.3472824E7</v>
      </c>
      <c r="E219" s="11" t="str">
        <f>IF(C219&gt;percent,"YES","NO")</f>
        <v>NO</v>
      </c>
      <c r="F219" s="12">
        <v>100000.0</v>
      </c>
      <c r="G219" s="13" t="str">
        <f t="shared" si="2"/>
        <v>NOT FUNDED</v>
      </c>
      <c r="H219" s="14">
        <f t="shared" si="3"/>
        <v>7598</v>
      </c>
      <c r="I219" s="15" t="str">
        <f t="shared" si="1"/>
        <v>Approval Threshold</v>
      </c>
    </row>
    <row r="220">
      <c r="A220" s="8" t="s">
        <v>416</v>
      </c>
      <c r="B220" s="17">
        <v>153.0</v>
      </c>
      <c r="C220" s="10">
        <v>2.1831255E7</v>
      </c>
      <c r="D220" s="10">
        <v>4.1735192E7</v>
      </c>
      <c r="E220" s="11" t="str">
        <f>IF(C220&gt;percent,"YES","NO")</f>
        <v>NO</v>
      </c>
      <c r="F220" s="12">
        <v>71638.0</v>
      </c>
      <c r="G220" s="13" t="str">
        <f t="shared" si="2"/>
        <v>NOT FUNDED</v>
      </c>
      <c r="H220" s="14">
        <f t="shared" si="3"/>
        <v>7598</v>
      </c>
      <c r="I220" s="15" t="str">
        <f t="shared" si="1"/>
        <v>Approval Threshold</v>
      </c>
    </row>
    <row r="221">
      <c r="A221" s="8" t="s">
        <v>417</v>
      </c>
      <c r="B221" s="17">
        <v>200.0</v>
      </c>
      <c r="C221" s="10">
        <v>2.1728326E7</v>
      </c>
      <c r="D221" s="10">
        <v>5.4624708E7</v>
      </c>
      <c r="E221" s="11" t="str">
        <f>IF(C221&gt;percent,"YES","NO")</f>
        <v>NO</v>
      </c>
      <c r="F221" s="12">
        <v>58700.0</v>
      </c>
      <c r="G221" s="13" t="str">
        <f t="shared" si="2"/>
        <v>NOT FUNDED</v>
      </c>
      <c r="H221" s="14">
        <f t="shared" si="3"/>
        <v>7598</v>
      </c>
      <c r="I221" s="15" t="str">
        <f t="shared" si="1"/>
        <v>Approval Threshold</v>
      </c>
    </row>
    <row r="222">
      <c r="A222" s="8" t="s">
        <v>418</v>
      </c>
      <c r="B222" s="17">
        <v>178.0</v>
      </c>
      <c r="C222" s="10">
        <v>2.1604394E7</v>
      </c>
      <c r="D222" s="10">
        <v>4.4662339E7</v>
      </c>
      <c r="E222" s="11" t="str">
        <f>IF(C222&gt;percent,"YES","NO")</f>
        <v>NO</v>
      </c>
      <c r="F222" s="12">
        <v>100000.0</v>
      </c>
      <c r="G222" s="13" t="str">
        <f t="shared" si="2"/>
        <v>NOT FUNDED</v>
      </c>
      <c r="H222" s="14">
        <f t="shared" si="3"/>
        <v>7598</v>
      </c>
      <c r="I222" s="15" t="str">
        <f t="shared" si="1"/>
        <v>Approval Threshold</v>
      </c>
    </row>
    <row r="223">
      <c r="A223" s="8" t="s">
        <v>419</v>
      </c>
      <c r="B223" s="17">
        <v>197.0</v>
      </c>
      <c r="C223" s="10">
        <v>2.1345782E7</v>
      </c>
      <c r="D223" s="10">
        <v>5.2075711E7</v>
      </c>
      <c r="E223" s="11" t="str">
        <f>IF(C223&gt;percent,"YES","NO")</f>
        <v>NO</v>
      </c>
      <c r="F223" s="12">
        <v>100000.0</v>
      </c>
      <c r="G223" s="13" t="str">
        <f t="shared" si="2"/>
        <v>NOT FUNDED</v>
      </c>
      <c r="H223" s="14">
        <f t="shared" si="3"/>
        <v>7598</v>
      </c>
      <c r="I223" s="15" t="str">
        <f t="shared" si="1"/>
        <v>Approval Threshold</v>
      </c>
    </row>
    <row r="224">
      <c r="A224" s="8" t="s">
        <v>420</v>
      </c>
      <c r="B224" s="17">
        <v>161.0</v>
      </c>
      <c r="C224" s="10">
        <v>2.1027076E7</v>
      </c>
      <c r="D224" s="10">
        <v>4.995635E7</v>
      </c>
      <c r="E224" s="11" t="str">
        <f>IF(C224&gt;percent,"YES","NO")</f>
        <v>NO</v>
      </c>
      <c r="F224" s="12">
        <v>100000.0</v>
      </c>
      <c r="G224" s="13" t="str">
        <f t="shared" si="2"/>
        <v>NOT FUNDED</v>
      </c>
      <c r="H224" s="14">
        <f t="shared" si="3"/>
        <v>7598</v>
      </c>
      <c r="I224" s="15" t="str">
        <f t="shared" si="1"/>
        <v>Approval Threshold</v>
      </c>
    </row>
    <row r="225">
      <c r="A225" s="8" t="s">
        <v>421</v>
      </c>
      <c r="B225" s="17">
        <v>199.0</v>
      </c>
      <c r="C225" s="10">
        <v>2.1010544E7</v>
      </c>
      <c r="D225" s="10">
        <v>4.5535614E7</v>
      </c>
      <c r="E225" s="11" t="str">
        <f>IF(C225&gt;percent,"YES","NO")</f>
        <v>NO</v>
      </c>
      <c r="F225" s="12">
        <v>30000.0</v>
      </c>
      <c r="G225" s="13" t="str">
        <f t="shared" si="2"/>
        <v>NOT FUNDED</v>
      </c>
      <c r="H225" s="14">
        <f t="shared" si="3"/>
        <v>7598</v>
      </c>
      <c r="I225" s="15" t="str">
        <f t="shared" si="1"/>
        <v>Approval Threshold</v>
      </c>
    </row>
    <row r="226">
      <c r="A226" s="8" t="s">
        <v>422</v>
      </c>
      <c r="B226" s="17">
        <v>167.0</v>
      </c>
      <c r="C226" s="10">
        <v>2.0959827E7</v>
      </c>
      <c r="D226" s="10">
        <v>4.481747E7</v>
      </c>
      <c r="E226" s="11" t="str">
        <f>IF(C226&gt;percent,"YES","NO")</f>
        <v>NO</v>
      </c>
      <c r="F226" s="12">
        <v>35000.0</v>
      </c>
      <c r="G226" s="13" t="str">
        <f t="shared" si="2"/>
        <v>NOT FUNDED</v>
      </c>
      <c r="H226" s="14">
        <f t="shared" si="3"/>
        <v>7598</v>
      </c>
      <c r="I226" s="15" t="str">
        <f t="shared" si="1"/>
        <v>Approval Threshold</v>
      </c>
    </row>
    <row r="227">
      <c r="A227" s="8" t="s">
        <v>423</v>
      </c>
      <c r="B227" s="17">
        <v>197.0</v>
      </c>
      <c r="C227" s="10">
        <v>2.0954108E7</v>
      </c>
      <c r="D227" s="10">
        <v>4.498195E7</v>
      </c>
      <c r="E227" s="11" t="str">
        <f>IF(C227&gt;percent,"YES","NO")</f>
        <v>NO</v>
      </c>
      <c r="F227" s="12">
        <v>100000.0</v>
      </c>
      <c r="G227" s="13" t="str">
        <f t="shared" si="2"/>
        <v>NOT FUNDED</v>
      </c>
      <c r="H227" s="14">
        <f t="shared" si="3"/>
        <v>7598</v>
      </c>
      <c r="I227" s="15" t="str">
        <f t="shared" si="1"/>
        <v>Approval Threshold</v>
      </c>
    </row>
    <row r="228">
      <c r="A228" s="8" t="s">
        <v>424</v>
      </c>
      <c r="B228" s="17">
        <v>168.0</v>
      </c>
      <c r="C228" s="10">
        <v>2.0906059E7</v>
      </c>
      <c r="D228" s="10">
        <v>4.5475608E7</v>
      </c>
      <c r="E228" s="11" t="str">
        <f>IF(C228&gt;percent,"YES","NO")</f>
        <v>NO</v>
      </c>
      <c r="F228" s="12">
        <v>74000.0</v>
      </c>
      <c r="G228" s="13" t="str">
        <f t="shared" si="2"/>
        <v>NOT FUNDED</v>
      </c>
      <c r="H228" s="14">
        <f t="shared" si="3"/>
        <v>7598</v>
      </c>
      <c r="I228" s="15" t="str">
        <f t="shared" si="1"/>
        <v>Approval Threshold</v>
      </c>
    </row>
    <row r="229">
      <c r="A229" s="8" t="s">
        <v>425</v>
      </c>
      <c r="B229" s="17">
        <v>190.0</v>
      </c>
      <c r="C229" s="10">
        <v>2.0699172E7</v>
      </c>
      <c r="D229" s="10">
        <v>4.0740568E7</v>
      </c>
      <c r="E229" s="11" t="str">
        <f>IF(C229&gt;percent,"YES","NO")</f>
        <v>NO</v>
      </c>
      <c r="F229" s="12">
        <v>50000.0</v>
      </c>
      <c r="G229" s="13" t="str">
        <f t="shared" si="2"/>
        <v>NOT FUNDED</v>
      </c>
      <c r="H229" s="14">
        <f t="shared" si="3"/>
        <v>7598</v>
      </c>
      <c r="I229" s="15" t="str">
        <f t="shared" si="1"/>
        <v>Approval Threshold</v>
      </c>
    </row>
    <row r="230">
      <c r="A230" s="8" t="s">
        <v>426</v>
      </c>
      <c r="B230" s="17">
        <v>211.0</v>
      </c>
      <c r="C230" s="10">
        <v>2.062053E7</v>
      </c>
      <c r="D230" s="10">
        <v>4.6938617E7</v>
      </c>
      <c r="E230" s="11" t="str">
        <f>IF(C230&gt;percent,"YES","NO")</f>
        <v>NO</v>
      </c>
      <c r="F230" s="12">
        <v>100000.0</v>
      </c>
      <c r="G230" s="13" t="str">
        <f t="shared" si="2"/>
        <v>NOT FUNDED</v>
      </c>
      <c r="H230" s="14">
        <f t="shared" si="3"/>
        <v>7598</v>
      </c>
      <c r="I230" s="15" t="str">
        <f t="shared" si="1"/>
        <v>Approval Threshold</v>
      </c>
    </row>
    <row r="231">
      <c r="A231" s="8" t="s">
        <v>427</v>
      </c>
      <c r="B231" s="17">
        <v>239.0</v>
      </c>
      <c r="C231" s="10">
        <v>2.0472409E7</v>
      </c>
      <c r="D231" s="10">
        <v>4.2600672E7</v>
      </c>
      <c r="E231" s="11" t="str">
        <f>IF(C231&gt;percent,"YES","NO")</f>
        <v>NO</v>
      </c>
      <c r="F231" s="12">
        <v>15000.0</v>
      </c>
      <c r="G231" s="13" t="str">
        <f t="shared" si="2"/>
        <v>NOT FUNDED</v>
      </c>
      <c r="H231" s="14">
        <f t="shared" si="3"/>
        <v>7598</v>
      </c>
      <c r="I231" s="15" t="str">
        <f t="shared" si="1"/>
        <v>Approval Threshold</v>
      </c>
    </row>
    <row r="232">
      <c r="A232" s="8" t="s">
        <v>428</v>
      </c>
      <c r="B232" s="17">
        <v>219.0</v>
      </c>
      <c r="C232" s="10">
        <v>2.0450675E7</v>
      </c>
      <c r="D232" s="10">
        <v>3.9852762E7</v>
      </c>
      <c r="E232" s="11" t="str">
        <f>IF(C232&gt;percent,"YES","NO")</f>
        <v>NO</v>
      </c>
      <c r="F232" s="12">
        <v>20500.0</v>
      </c>
      <c r="G232" s="13" t="str">
        <f t="shared" si="2"/>
        <v>NOT FUNDED</v>
      </c>
      <c r="H232" s="14">
        <f t="shared" si="3"/>
        <v>7598</v>
      </c>
      <c r="I232" s="15" t="str">
        <f t="shared" si="1"/>
        <v>Approval Threshold</v>
      </c>
    </row>
    <row r="233">
      <c r="A233" s="8" t="s">
        <v>429</v>
      </c>
      <c r="B233" s="17">
        <v>176.0</v>
      </c>
      <c r="C233" s="10">
        <v>2.0443653E7</v>
      </c>
      <c r="D233" s="10">
        <v>4.5243242E7</v>
      </c>
      <c r="E233" s="11" t="str">
        <f>IF(C233&gt;percent,"YES","NO")</f>
        <v>NO</v>
      </c>
      <c r="F233" s="12">
        <v>43300.0</v>
      </c>
      <c r="G233" s="13" t="str">
        <f t="shared" si="2"/>
        <v>NOT FUNDED</v>
      </c>
      <c r="H233" s="14">
        <f t="shared" si="3"/>
        <v>7598</v>
      </c>
      <c r="I233" s="15" t="str">
        <f t="shared" si="1"/>
        <v>Approval Threshold</v>
      </c>
    </row>
    <row r="234">
      <c r="A234" s="8" t="s">
        <v>430</v>
      </c>
      <c r="B234" s="17">
        <v>206.0</v>
      </c>
      <c r="C234" s="10">
        <v>2.0396321E7</v>
      </c>
      <c r="D234" s="10">
        <v>5.093236E7</v>
      </c>
      <c r="E234" s="11" t="str">
        <f>IF(C234&gt;percent,"YES","NO")</f>
        <v>NO</v>
      </c>
      <c r="F234" s="12">
        <v>39000.0</v>
      </c>
      <c r="G234" s="13" t="str">
        <f t="shared" si="2"/>
        <v>NOT FUNDED</v>
      </c>
      <c r="H234" s="14">
        <f t="shared" si="3"/>
        <v>7598</v>
      </c>
      <c r="I234" s="15" t="str">
        <f t="shared" si="1"/>
        <v>Approval Threshold</v>
      </c>
    </row>
    <row r="235">
      <c r="A235" s="8" t="s">
        <v>431</v>
      </c>
      <c r="B235" s="17">
        <v>175.0</v>
      </c>
      <c r="C235" s="10">
        <v>2.032007E7</v>
      </c>
      <c r="D235" s="10">
        <v>4.6817865E7</v>
      </c>
      <c r="E235" s="11" t="str">
        <f>IF(C235&gt;percent,"YES","NO")</f>
        <v>NO</v>
      </c>
      <c r="F235" s="12">
        <v>100000.0</v>
      </c>
      <c r="G235" s="13" t="str">
        <f t="shared" si="2"/>
        <v>NOT FUNDED</v>
      </c>
      <c r="H235" s="14">
        <f t="shared" si="3"/>
        <v>7598</v>
      </c>
      <c r="I235" s="15" t="str">
        <f t="shared" si="1"/>
        <v>Approval Threshold</v>
      </c>
    </row>
    <row r="236">
      <c r="A236" s="8" t="s">
        <v>432</v>
      </c>
      <c r="B236" s="17">
        <v>164.0</v>
      </c>
      <c r="C236" s="10">
        <v>2.0300955E7</v>
      </c>
      <c r="D236" s="10">
        <v>4.8278613E7</v>
      </c>
      <c r="E236" s="11" t="str">
        <f>IF(C236&gt;percent,"YES","NO")</f>
        <v>NO</v>
      </c>
      <c r="F236" s="12">
        <v>100000.0</v>
      </c>
      <c r="G236" s="13" t="str">
        <f t="shared" si="2"/>
        <v>NOT FUNDED</v>
      </c>
      <c r="H236" s="14">
        <f t="shared" si="3"/>
        <v>7598</v>
      </c>
      <c r="I236" s="15" t="str">
        <f t="shared" si="1"/>
        <v>Approval Threshold</v>
      </c>
    </row>
    <row r="237">
      <c r="A237" s="8" t="s">
        <v>433</v>
      </c>
      <c r="B237" s="17">
        <v>169.0</v>
      </c>
      <c r="C237" s="10">
        <v>2.0253109E7</v>
      </c>
      <c r="D237" s="10">
        <v>4.857178E7</v>
      </c>
      <c r="E237" s="11" t="str">
        <f>IF(C237&gt;percent,"YES","NO")</f>
        <v>NO</v>
      </c>
      <c r="F237" s="12">
        <v>95000.0</v>
      </c>
      <c r="G237" s="13" t="str">
        <f t="shared" si="2"/>
        <v>NOT FUNDED</v>
      </c>
      <c r="H237" s="14">
        <f t="shared" si="3"/>
        <v>7598</v>
      </c>
      <c r="I237" s="15" t="str">
        <f t="shared" si="1"/>
        <v>Approval Threshold</v>
      </c>
    </row>
    <row r="238">
      <c r="A238" s="8" t="s">
        <v>434</v>
      </c>
      <c r="B238" s="17">
        <v>168.0</v>
      </c>
      <c r="C238" s="10">
        <v>2.0077488E7</v>
      </c>
      <c r="D238" s="10">
        <v>4.665088E7</v>
      </c>
      <c r="E238" s="11" t="str">
        <f>IF(C238&gt;percent,"YES","NO")</f>
        <v>NO</v>
      </c>
      <c r="F238" s="12">
        <v>20000.0</v>
      </c>
      <c r="G238" s="13" t="str">
        <f t="shared" si="2"/>
        <v>NOT FUNDED</v>
      </c>
      <c r="H238" s="14">
        <f t="shared" si="3"/>
        <v>7598</v>
      </c>
      <c r="I238" s="15" t="str">
        <f t="shared" si="1"/>
        <v>Approval Threshold</v>
      </c>
    </row>
    <row r="239">
      <c r="A239" s="8" t="s">
        <v>435</v>
      </c>
      <c r="B239" s="17">
        <v>175.0</v>
      </c>
      <c r="C239" s="10">
        <v>1.9892295E7</v>
      </c>
      <c r="D239" s="10">
        <v>5.2142043E7</v>
      </c>
      <c r="E239" s="11" t="str">
        <f>IF(C239&gt;percent,"YES","NO")</f>
        <v>NO</v>
      </c>
      <c r="F239" s="12">
        <v>100000.0</v>
      </c>
      <c r="G239" s="13" t="str">
        <f t="shared" si="2"/>
        <v>NOT FUNDED</v>
      </c>
      <c r="H239" s="14">
        <f t="shared" si="3"/>
        <v>7598</v>
      </c>
      <c r="I239" s="15" t="str">
        <f t="shared" si="1"/>
        <v>Approval Threshold</v>
      </c>
    </row>
    <row r="240">
      <c r="A240" s="8" t="s">
        <v>436</v>
      </c>
      <c r="B240" s="17">
        <v>149.0</v>
      </c>
      <c r="C240" s="10">
        <v>1.9879118E7</v>
      </c>
      <c r="D240" s="10">
        <v>4.5615589E7</v>
      </c>
      <c r="E240" s="11" t="str">
        <f>IF(C240&gt;percent,"YES","NO")</f>
        <v>NO</v>
      </c>
      <c r="F240" s="12">
        <v>72000.0</v>
      </c>
      <c r="G240" s="13" t="str">
        <f t="shared" si="2"/>
        <v>NOT FUNDED</v>
      </c>
      <c r="H240" s="14">
        <f t="shared" si="3"/>
        <v>7598</v>
      </c>
      <c r="I240" s="15" t="str">
        <f t="shared" si="1"/>
        <v>Approval Threshold</v>
      </c>
    </row>
    <row r="241">
      <c r="A241" s="8" t="s">
        <v>437</v>
      </c>
      <c r="B241" s="17">
        <v>198.0</v>
      </c>
      <c r="C241" s="10">
        <v>1.9877779E7</v>
      </c>
      <c r="D241" s="10">
        <v>4.3076279E7</v>
      </c>
      <c r="E241" s="11" t="str">
        <f>IF(C241&gt;percent,"YES","NO")</f>
        <v>NO</v>
      </c>
      <c r="F241" s="12">
        <v>35497.0</v>
      </c>
      <c r="G241" s="13" t="str">
        <f t="shared" si="2"/>
        <v>NOT FUNDED</v>
      </c>
      <c r="H241" s="14">
        <f t="shared" si="3"/>
        <v>7598</v>
      </c>
      <c r="I241" s="15" t="str">
        <f t="shared" si="1"/>
        <v>Approval Threshold</v>
      </c>
    </row>
    <row r="242">
      <c r="A242" s="8" t="s">
        <v>438</v>
      </c>
      <c r="B242" s="17">
        <v>171.0</v>
      </c>
      <c r="C242" s="10">
        <v>1.9790775E7</v>
      </c>
      <c r="D242" s="10">
        <v>4.8902369E7</v>
      </c>
      <c r="E242" s="11" t="str">
        <f>IF(C242&gt;percent,"YES","NO")</f>
        <v>NO</v>
      </c>
      <c r="F242" s="12">
        <v>88500.0</v>
      </c>
      <c r="G242" s="13" t="str">
        <f t="shared" si="2"/>
        <v>NOT FUNDED</v>
      </c>
      <c r="H242" s="14">
        <f t="shared" si="3"/>
        <v>7598</v>
      </c>
      <c r="I242" s="15" t="str">
        <f t="shared" si="1"/>
        <v>Approval Threshold</v>
      </c>
    </row>
    <row r="243">
      <c r="A243" s="8" t="s">
        <v>439</v>
      </c>
      <c r="B243" s="17">
        <v>210.0</v>
      </c>
      <c r="C243" s="10">
        <v>1.9683154E7</v>
      </c>
      <c r="D243" s="10">
        <v>4.8803167E7</v>
      </c>
      <c r="E243" s="11" t="str">
        <f>IF(C243&gt;percent,"YES","NO")</f>
        <v>NO</v>
      </c>
      <c r="F243" s="12">
        <v>50000.0</v>
      </c>
      <c r="G243" s="13" t="str">
        <f t="shared" si="2"/>
        <v>NOT FUNDED</v>
      </c>
      <c r="H243" s="14">
        <f t="shared" si="3"/>
        <v>7598</v>
      </c>
      <c r="I243" s="15" t="str">
        <f t="shared" si="1"/>
        <v>Approval Threshold</v>
      </c>
    </row>
    <row r="244">
      <c r="A244" s="8" t="s">
        <v>440</v>
      </c>
      <c r="B244" s="17">
        <v>161.0</v>
      </c>
      <c r="C244" s="10">
        <v>1.9637164E7</v>
      </c>
      <c r="D244" s="10">
        <v>5.0814347E7</v>
      </c>
      <c r="E244" s="11" t="str">
        <f>IF(C244&gt;percent,"YES","NO")</f>
        <v>NO</v>
      </c>
      <c r="F244" s="12">
        <v>100000.0</v>
      </c>
      <c r="G244" s="13" t="str">
        <f t="shared" si="2"/>
        <v>NOT FUNDED</v>
      </c>
      <c r="H244" s="14">
        <f t="shared" si="3"/>
        <v>7598</v>
      </c>
      <c r="I244" s="15" t="str">
        <f t="shared" si="1"/>
        <v>Approval Threshold</v>
      </c>
    </row>
    <row r="245">
      <c r="A245" s="8" t="s">
        <v>441</v>
      </c>
      <c r="B245" s="17">
        <v>224.0</v>
      </c>
      <c r="C245" s="10">
        <v>1.9478673E7</v>
      </c>
      <c r="D245" s="10">
        <v>4.3988391E7</v>
      </c>
      <c r="E245" s="11" t="str">
        <f>IF(C245&gt;percent,"YES","NO")</f>
        <v>NO</v>
      </c>
      <c r="F245" s="12">
        <v>79380.0</v>
      </c>
      <c r="G245" s="13" t="str">
        <f t="shared" si="2"/>
        <v>NOT FUNDED</v>
      </c>
      <c r="H245" s="14">
        <f t="shared" si="3"/>
        <v>7598</v>
      </c>
      <c r="I245" s="15" t="str">
        <f t="shared" si="1"/>
        <v>Approval Threshold</v>
      </c>
    </row>
    <row r="246">
      <c r="A246" s="8" t="s">
        <v>442</v>
      </c>
      <c r="B246" s="17">
        <v>175.0</v>
      </c>
      <c r="C246" s="10">
        <v>1.9441461E7</v>
      </c>
      <c r="D246" s="10">
        <v>4.7951376E7</v>
      </c>
      <c r="E246" s="11" t="str">
        <f>IF(C246&gt;percent,"YES","NO")</f>
        <v>NO</v>
      </c>
      <c r="F246" s="12">
        <v>70216.0</v>
      </c>
      <c r="G246" s="13" t="str">
        <f t="shared" si="2"/>
        <v>NOT FUNDED</v>
      </c>
      <c r="H246" s="14">
        <f t="shared" si="3"/>
        <v>7598</v>
      </c>
      <c r="I246" s="15" t="str">
        <f t="shared" si="1"/>
        <v>Approval Threshold</v>
      </c>
    </row>
    <row r="247">
      <c r="A247" s="8" t="s">
        <v>443</v>
      </c>
      <c r="B247" s="17">
        <v>174.0</v>
      </c>
      <c r="C247" s="10">
        <v>1.9240762E7</v>
      </c>
      <c r="D247" s="10">
        <v>4.7850585E7</v>
      </c>
      <c r="E247" s="11" t="str">
        <f>IF(C247&gt;percent,"YES","NO")</f>
        <v>NO</v>
      </c>
      <c r="F247" s="12">
        <v>53500.0</v>
      </c>
      <c r="G247" s="13" t="str">
        <f t="shared" si="2"/>
        <v>NOT FUNDED</v>
      </c>
      <c r="H247" s="14">
        <f t="shared" si="3"/>
        <v>7598</v>
      </c>
      <c r="I247" s="15" t="str">
        <f t="shared" si="1"/>
        <v>Approval Threshold</v>
      </c>
    </row>
    <row r="248">
      <c r="A248" s="8" t="s">
        <v>444</v>
      </c>
      <c r="B248" s="17">
        <v>188.0</v>
      </c>
      <c r="C248" s="10">
        <v>1.9188084E7</v>
      </c>
      <c r="D248" s="10">
        <v>5.3391861E7</v>
      </c>
      <c r="E248" s="11" t="str">
        <f>IF(C248&gt;percent,"YES","NO")</f>
        <v>NO</v>
      </c>
      <c r="F248" s="12">
        <v>91229.0</v>
      </c>
      <c r="G248" s="13" t="str">
        <f t="shared" si="2"/>
        <v>NOT FUNDED</v>
      </c>
      <c r="H248" s="14">
        <f t="shared" si="3"/>
        <v>7598</v>
      </c>
      <c r="I248" s="15" t="str">
        <f t="shared" si="1"/>
        <v>Approval Threshold</v>
      </c>
    </row>
    <row r="249">
      <c r="A249" s="8" t="s">
        <v>445</v>
      </c>
      <c r="B249" s="17">
        <v>160.0</v>
      </c>
      <c r="C249" s="10">
        <v>1.9185091E7</v>
      </c>
      <c r="D249" s="10">
        <v>4.525376E7</v>
      </c>
      <c r="E249" s="11" t="str">
        <f>IF(C249&gt;percent,"YES","NO")</f>
        <v>NO</v>
      </c>
      <c r="F249" s="12">
        <v>100000.0</v>
      </c>
      <c r="G249" s="13" t="str">
        <f t="shared" si="2"/>
        <v>NOT FUNDED</v>
      </c>
      <c r="H249" s="14">
        <f t="shared" si="3"/>
        <v>7598</v>
      </c>
      <c r="I249" s="15" t="str">
        <f t="shared" si="1"/>
        <v>Approval Threshold</v>
      </c>
    </row>
    <row r="250">
      <c r="A250" s="8" t="s">
        <v>446</v>
      </c>
      <c r="B250" s="17">
        <v>174.0</v>
      </c>
      <c r="C250" s="10">
        <v>1.9057797E7</v>
      </c>
      <c r="D250" s="10">
        <v>1.16899221E8</v>
      </c>
      <c r="E250" s="11" t="str">
        <f>IF(C250&gt;percent,"YES","NO")</f>
        <v>NO</v>
      </c>
      <c r="F250" s="12">
        <v>100000.0</v>
      </c>
      <c r="G250" s="13" t="str">
        <f t="shared" si="2"/>
        <v>NOT FUNDED</v>
      </c>
      <c r="H250" s="14">
        <f t="shared" si="3"/>
        <v>7598</v>
      </c>
      <c r="I250" s="15" t="str">
        <f t="shared" si="1"/>
        <v>Approval Threshold</v>
      </c>
    </row>
    <row r="251">
      <c r="A251" s="8" t="s">
        <v>447</v>
      </c>
      <c r="B251" s="17">
        <v>180.0</v>
      </c>
      <c r="C251" s="10">
        <v>1.8989629E7</v>
      </c>
      <c r="D251" s="10">
        <v>5.1702452E7</v>
      </c>
      <c r="E251" s="11" t="str">
        <f>IF(C251&gt;percent,"YES","NO")</f>
        <v>NO</v>
      </c>
      <c r="F251" s="12">
        <v>100000.0</v>
      </c>
      <c r="G251" s="13" t="str">
        <f t="shared" si="2"/>
        <v>NOT FUNDED</v>
      </c>
      <c r="H251" s="14">
        <f t="shared" si="3"/>
        <v>7598</v>
      </c>
      <c r="I251" s="15" t="str">
        <f t="shared" si="1"/>
        <v>Approval Threshold</v>
      </c>
    </row>
    <row r="252">
      <c r="A252" s="8" t="s">
        <v>448</v>
      </c>
      <c r="B252" s="17">
        <v>192.0</v>
      </c>
      <c r="C252" s="10">
        <v>1.8865744E7</v>
      </c>
      <c r="D252" s="10">
        <v>4.7342167E7</v>
      </c>
      <c r="E252" s="11" t="str">
        <f>IF(C252&gt;percent,"YES","NO")</f>
        <v>NO</v>
      </c>
      <c r="F252" s="12">
        <v>98000.0</v>
      </c>
      <c r="G252" s="13" t="str">
        <f t="shared" si="2"/>
        <v>NOT FUNDED</v>
      </c>
      <c r="H252" s="14">
        <f t="shared" si="3"/>
        <v>7598</v>
      </c>
      <c r="I252" s="15" t="str">
        <f t="shared" si="1"/>
        <v>Approval Threshold</v>
      </c>
    </row>
    <row r="253">
      <c r="A253" s="8" t="s">
        <v>449</v>
      </c>
      <c r="B253" s="17">
        <v>190.0</v>
      </c>
      <c r="C253" s="10">
        <v>1.8846191E7</v>
      </c>
      <c r="D253" s="10">
        <v>4.443554E7</v>
      </c>
      <c r="E253" s="11" t="str">
        <f>IF(C253&gt;percent,"YES","NO")</f>
        <v>NO</v>
      </c>
      <c r="F253" s="12">
        <v>37440.0</v>
      </c>
      <c r="G253" s="13" t="str">
        <f t="shared" si="2"/>
        <v>NOT FUNDED</v>
      </c>
      <c r="H253" s="14">
        <f t="shared" si="3"/>
        <v>7598</v>
      </c>
      <c r="I253" s="15" t="str">
        <f t="shared" si="1"/>
        <v>Approval Threshold</v>
      </c>
    </row>
    <row r="254">
      <c r="A254" s="8" t="s">
        <v>450</v>
      </c>
      <c r="B254" s="17">
        <v>172.0</v>
      </c>
      <c r="C254" s="10">
        <v>1.8678055E7</v>
      </c>
      <c r="D254" s="10">
        <v>4.5491901E7</v>
      </c>
      <c r="E254" s="11" t="str">
        <f>IF(C254&gt;percent,"YES","NO")</f>
        <v>NO</v>
      </c>
      <c r="F254" s="12">
        <v>80000.0</v>
      </c>
      <c r="G254" s="13" t="str">
        <f t="shared" si="2"/>
        <v>NOT FUNDED</v>
      </c>
      <c r="H254" s="14">
        <f t="shared" si="3"/>
        <v>7598</v>
      </c>
      <c r="I254" s="15" t="str">
        <f t="shared" si="1"/>
        <v>Approval Threshold</v>
      </c>
    </row>
    <row r="255">
      <c r="A255" s="8" t="s">
        <v>451</v>
      </c>
      <c r="B255" s="17">
        <v>187.0</v>
      </c>
      <c r="C255" s="10">
        <v>1.8587962E7</v>
      </c>
      <c r="D255" s="10">
        <v>4.5927171E7</v>
      </c>
      <c r="E255" s="11" t="str">
        <f>IF(C255&gt;percent,"YES","NO")</f>
        <v>NO</v>
      </c>
      <c r="F255" s="12">
        <v>25940.0</v>
      </c>
      <c r="G255" s="13" t="str">
        <f t="shared" si="2"/>
        <v>NOT FUNDED</v>
      </c>
      <c r="H255" s="14">
        <f t="shared" si="3"/>
        <v>7598</v>
      </c>
      <c r="I255" s="15" t="str">
        <f t="shared" si="1"/>
        <v>Approval Threshold</v>
      </c>
    </row>
    <row r="256">
      <c r="A256" s="8" t="s">
        <v>452</v>
      </c>
      <c r="B256" s="17">
        <v>163.0</v>
      </c>
      <c r="C256" s="10">
        <v>1.855606E7</v>
      </c>
      <c r="D256" s="10">
        <v>4.8086299E7</v>
      </c>
      <c r="E256" s="11" t="str">
        <f>IF(C256&gt;percent,"YES","NO")</f>
        <v>NO</v>
      </c>
      <c r="F256" s="12">
        <v>26200.0</v>
      </c>
      <c r="G256" s="13" t="str">
        <f t="shared" si="2"/>
        <v>NOT FUNDED</v>
      </c>
      <c r="H256" s="14">
        <f t="shared" si="3"/>
        <v>7598</v>
      </c>
      <c r="I256" s="15" t="str">
        <f t="shared" si="1"/>
        <v>Approval Threshold</v>
      </c>
    </row>
    <row r="257">
      <c r="A257" s="8" t="s">
        <v>453</v>
      </c>
      <c r="B257" s="17">
        <v>176.0</v>
      </c>
      <c r="C257" s="10">
        <v>1.8381883E7</v>
      </c>
      <c r="D257" s="10">
        <v>5.2085862E7</v>
      </c>
      <c r="E257" s="11" t="str">
        <f>IF(C257&gt;percent,"YES","NO")</f>
        <v>NO</v>
      </c>
      <c r="F257" s="12">
        <v>100000.0</v>
      </c>
      <c r="G257" s="13" t="str">
        <f t="shared" si="2"/>
        <v>NOT FUNDED</v>
      </c>
      <c r="H257" s="14">
        <f t="shared" si="3"/>
        <v>7598</v>
      </c>
      <c r="I257" s="15" t="str">
        <f t="shared" si="1"/>
        <v>Approval Threshold</v>
      </c>
    </row>
    <row r="258">
      <c r="A258" s="8" t="s">
        <v>454</v>
      </c>
      <c r="B258" s="17">
        <v>179.0</v>
      </c>
      <c r="C258" s="10">
        <v>1.8356262E7</v>
      </c>
      <c r="D258" s="10">
        <v>4.8031483E7</v>
      </c>
      <c r="E258" s="11" t="str">
        <f>IF(C258&gt;percent,"YES","NO")</f>
        <v>NO</v>
      </c>
      <c r="F258" s="12">
        <v>94200.0</v>
      </c>
      <c r="G258" s="13" t="str">
        <f t="shared" si="2"/>
        <v>NOT FUNDED</v>
      </c>
      <c r="H258" s="14">
        <f t="shared" si="3"/>
        <v>7598</v>
      </c>
      <c r="I258" s="15" t="str">
        <f t="shared" si="1"/>
        <v>Approval Threshold</v>
      </c>
    </row>
    <row r="259">
      <c r="A259" s="8" t="s">
        <v>455</v>
      </c>
      <c r="B259" s="17">
        <v>151.0</v>
      </c>
      <c r="C259" s="10">
        <v>1.8351133E7</v>
      </c>
      <c r="D259" s="10">
        <v>4.9212688E7</v>
      </c>
      <c r="E259" s="11" t="str">
        <f>IF(C259&gt;percent,"YES","NO")</f>
        <v>NO</v>
      </c>
      <c r="F259" s="12">
        <v>75000.0</v>
      </c>
      <c r="G259" s="13" t="str">
        <f t="shared" si="2"/>
        <v>NOT FUNDED</v>
      </c>
      <c r="H259" s="14">
        <f t="shared" si="3"/>
        <v>7598</v>
      </c>
      <c r="I259" s="15" t="str">
        <f t="shared" si="1"/>
        <v>Approval Threshold</v>
      </c>
    </row>
    <row r="260">
      <c r="A260" s="8" t="s">
        <v>456</v>
      </c>
      <c r="B260" s="17">
        <v>177.0</v>
      </c>
      <c r="C260" s="10">
        <v>1.8299959E7</v>
      </c>
      <c r="D260" s="10">
        <v>4.724504E7</v>
      </c>
      <c r="E260" s="11" t="str">
        <f>IF(C260&gt;percent,"YES","NO")</f>
        <v>NO</v>
      </c>
      <c r="F260" s="12">
        <v>100000.0</v>
      </c>
      <c r="G260" s="13" t="str">
        <f t="shared" si="2"/>
        <v>NOT FUNDED</v>
      </c>
      <c r="H260" s="14">
        <f t="shared" si="3"/>
        <v>7598</v>
      </c>
      <c r="I260" s="15" t="str">
        <f t="shared" si="1"/>
        <v>Approval Threshold</v>
      </c>
    </row>
    <row r="261">
      <c r="A261" s="8" t="s">
        <v>457</v>
      </c>
      <c r="B261" s="17">
        <v>192.0</v>
      </c>
      <c r="C261" s="10">
        <v>1.8291392E7</v>
      </c>
      <c r="D261" s="10">
        <v>4.4938206E7</v>
      </c>
      <c r="E261" s="11" t="str">
        <f>IF(C261&gt;percent,"YES","NO")</f>
        <v>NO</v>
      </c>
      <c r="F261" s="12">
        <v>29970.0</v>
      </c>
      <c r="G261" s="13" t="str">
        <f t="shared" si="2"/>
        <v>NOT FUNDED</v>
      </c>
      <c r="H261" s="14">
        <f t="shared" si="3"/>
        <v>7598</v>
      </c>
      <c r="I261" s="15" t="str">
        <f t="shared" si="1"/>
        <v>Approval Threshold</v>
      </c>
    </row>
    <row r="262">
      <c r="A262" s="8" t="s">
        <v>458</v>
      </c>
      <c r="B262" s="17">
        <v>197.0</v>
      </c>
      <c r="C262" s="10">
        <v>1.8273651E7</v>
      </c>
      <c r="D262" s="10">
        <v>4.8445248E7</v>
      </c>
      <c r="E262" s="11" t="str">
        <f>IF(C262&gt;percent,"YES","NO")</f>
        <v>NO</v>
      </c>
      <c r="F262" s="12">
        <v>35762.0</v>
      </c>
      <c r="G262" s="13" t="str">
        <f t="shared" si="2"/>
        <v>NOT FUNDED</v>
      </c>
      <c r="H262" s="14">
        <f t="shared" si="3"/>
        <v>7598</v>
      </c>
      <c r="I262" s="15" t="str">
        <f t="shared" si="1"/>
        <v>Approval Threshold</v>
      </c>
    </row>
    <row r="263">
      <c r="A263" s="8" t="s">
        <v>459</v>
      </c>
      <c r="B263" s="17">
        <v>194.0</v>
      </c>
      <c r="C263" s="10">
        <v>1.8268575E7</v>
      </c>
      <c r="D263" s="10">
        <v>4.8321377E7</v>
      </c>
      <c r="E263" s="11" t="str">
        <f>IF(C263&gt;percent,"YES","NO")</f>
        <v>NO</v>
      </c>
      <c r="F263" s="12">
        <v>17110.0</v>
      </c>
      <c r="G263" s="13" t="str">
        <f t="shared" si="2"/>
        <v>NOT FUNDED</v>
      </c>
      <c r="H263" s="14">
        <f t="shared" si="3"/>
        <v>7598</v>
      </c>
      <c r="I263" s="15" t="str">
        <f t="shared" si="1"/>
        <v>Approval Threshold</v>
      </c>
    </row>
    <row r="264">
      <c r="A264" s="8" t="s">
        <v>460</v>
      </c>
      <c r="B264" s="17">
        <v>171.0</v>
      </c>
      <c r="C264" s="10">
        <v>1.8044898E7</v>
      </c>
      <c r="D264" s="10">
        <v>4.9922464E7</v>
      </c>
      <c r="E264" s="11" t="str">
        <f>IF(C264&gt;percent,"YES","NO")</f>
        <v>NO</v>
      </c>
      <c r="F264" s="12">
        <v>55000.0</v>
      </c>
      <c r="G264" s="13" t="str">
        <f t="shared" si="2"/>
        <v>NOT FUNDED</v>
      </c>
      <c r="H264" s="14">
        <f t="shared" si="3"/>
        <v>7598</v>
      </c>
      <c r="I264" s="15" t="str">
        <f t="shared" si="1"/>
        <v>Approval Threshold</v>
      </c>
    </row>
    <row r="265">
      <c r="A265" s="8" t="s">
        <v>461</v>
      </c>
      <c r="B265" s="17">
        <v>219.0</v>
      </c>
      <c r="C265" s="10">
        <v>1.7997345E7</v>
      </c>
      <c r="D265" s="10">
        <v>5.0412433E7</v>
      </c>
      <c r="E265" s="11" t="str">
        <f>IF(C265&gt;percent,"YES","NO")</f>
        <v>NO</v>
      </c>
      <c r="F265" s="12">
        <v>24000.0</v>
      </c>
      <c r="G265" s="13" t="str">
        <f t="shared" si="2"/>
        <v>NOT FUNDED</v>
      </c>
      <c r="H265" s="14">
        <f t="shared" si="3"/>
        <v>7598</v>
      </c>
      <c r="I265" s="15" t="str">
        <f t="shared" si="1"/>
        <v>Approval Threshold</v>
      </c>
    </row>
    <row r="266">
      <c r="A266" s="8" t="s">
        <v>462</v>
      </c>
      <c r="B266" s="17">
        <v>163.0</v>
      </c>
      <c r="C266" s="10">
        <v>1.799084E7</v>
      </c>
      <c r="D266" s="10">
        <v>4.8688079E7</v>
      </c>
      <c r="E266" s="11" t="str">
        <f>IF(C266&gt;percent,"YES","NO")</f>
        <v>NO</v>
      </c>
      <c r="F266" s="12">
        <v>95000.0</v>
      </c>
      <c r="G266" s="13" t="str">
        <f t="shared" si="2"/>
        <v>NOT FUNDED</v>
      </c>
      <c r="H266" s="14">
        <f t="shared" si="3"/>
        <v>7598</v>
      </c>
      <c r="I266" s="15" t="str">
        <f t="shared" si="1"/>
        <v>Approval Threshold</v>
      </c>
    </row>
    <row r="267">
      <c r="A267" s="8" t="s">
        <v>463</v>
      </c>
      <c r="B267" s="17">
        <v>204.0</v>
      </c>
      <c r="C267" s="10">
        <v>1.7945627E7</v>
      </c>
      <c r="D267" s="10">
        <v>4.3585908E7</v>
      </c>
      <c r="E267" s="11" t="str">
        <f>IF(C267&gt;percent,"YES","NO")</f>
        <v>NO</v>
      </c>
      <c r="F267" s="12">
        <v>45620.0</v>
      </c>
      <c r="G267" s="13" t="str">
        <f t="shared" si="2"/>
        <v>NOT FUNDED</v>
      </c>
      <c r="H267" s="14">
        <f t="shared" si="3"/>
        <v>7598</v>
      </c>
      <c r="I267" s="15" t="str">
        <f t="shared" si="1"/>
        <v>Approval Threshold</v>
      </c>
    </row>
    <row r="268">
      <c r="A268" s="8" t="s">
        <v>464</v>
      </c>
      <c r="B268" s="17">
        <v>174.0</v>
      </c>
      <c r="C268" s="10">
        <v>1.7683824E7</v>
      </c>
      <c r="D268" s="10">
        <v>1.22289713E8</v>
      </c>
      <c r="E268" s="11" t="str">
        <f>IF(C268&gt;percent,"YES","NO")</f>
        <v>NO</v>
      </c>
      <c r="F268" s="12">
        <v>100000.0</v>
      </c>
      <c r="G268" s="13" t="str">
        <f t="shared" si="2"/>
        <v>NOT FUNDED</v>
      </c>
      <c r="H268" s="14">
        <f t="shared" si="3"/>
        <v>7598</v>
      </c>
      <c r="I268" s="15" t="str">
        <f t="shared" si="1"/>
        <v>Approval Threshold</v>
      </c>
    </row>
    <row r="269">
      <c r="A269" s="8" t="s">
        <v>465</v>
      </c>
      <c r="B269" s="17">
        <v>169.0</v>
      </c>
      <c r="C269" s="10">
        <v>1.7640381E7</v>
      </c>
      <c r="D269" s="10">
        <v>4.9554638E7</v>
      </c>
      <c r="E269" s="11" t="str">
        <f>IF(C269&gt;percent,"YES","NO")</f>
        <v>NO</v>
      </c>
      <c r="F269" s="12">
        <v>100000.0</v>
      </c>
      <c r="G269" s="13" t="str">
        <f t="shared" si="2"/>
        <v>NOT FUNDED</v>
      </c>
      <c r="H269" s="14">
        <f t="shared" si="3"/>
        <v>7598</v>
      </c>
      <c r="I269" s="15" t="str">
        <f t="shared" si="1"/>
        <v>Approval Threshold</v>
      </c>
    </row>
    <row r="270">
      <c r="A270" s="8" t="s">
        <v>466</v>
      </c>
      <c r="B270" s="17">
        <v>180.0</v>
      </c>
      <c r="C270" s="10">
        <v>1.751046E7</v>
      </c>
      <c r="D270" s="10">
        <v>4.4042139E7</v>
      </c>
      <c r="E270" s="11" t="str">
        <f>IF(C270&gt;percent,"YES","NO")</f>
        <v>NO</v>
      </c>
      <c r="F270" s="12">
        <v>80000.0</v>
      </c>
      <c r="G270" s="13" t="str">
        <f t="shared" si="2"/>
        <v>NOT FUNDED</v>
      </c>
      <c r="H270" s="14">
        <f t="shared" si="3"/>
        <v>7598</v>
      </c>
      <c r="I270" s="15" t="str">
        <f t="shared" si="1"/>
        <v>Approval Threshold</v>
      </c>
    </row>
    <row r="271">
      <c r="A271" s="8" t="s">
        <v>467</v>
      </c>
      <c r="B271" s="17">
        <v>153.0</v>
      </c>
      <c r="C271" s="10">
        <v>1.7507569E7</v>
      </c>
      <c r="D271" s="10">
        <v>4.8734407E7</v>
      </c>
      <c r="E271" s="11" t="str">
        <f>IF(C271&gt;percent,"YES","NO")</f>
        <v>NO</v>
      </c>
      <c r="F271" s="12">
        <v>95000.0</v>
      </c>
      <c r="G271" s="13" t="str">
        <f t="shared" si="2"/>
        <v>NOT FUNDED</v>
      </c>
      <c r="H271" s="14">
        <f t="shared" si="3"/>
        <v>7598</v>
      </c>
      <c r="I271" s="15" t="str">
        <f t="shared" si="1"/>
        <v>Approval Threshold</v>
      </c>
    </row>
    <row r="272">
      <c r="A272" s="8" t="s">
        <v>468</v>
      </c>
      <c r="B272" s="17">
        <v>172.0</v>
      </c>
      <c r="C272" s="10">
        <v>1.7482232E7</v>
      </c>
      <c r="D272" s="10">
        <v>4.4983903E7</v>
      </c>
      <c r="E272" s="11" t="str">
        <f>IF(C272&gt;percent,"YES","NO")</f>
        <v>NO</v>
      </c>
      <c r="F272" s="12">
        <v>34400.0</v>
      </c>
      <c r="G272" s="13" t="str">
        <f t="shared" si="2"/>
        <v>NOT FUNDED</v>
      </c>
      <c r="H272" s="14">
        <f t="shared" si="3"/>
        <v>7598</v>
      </c>
      <c r="I272" s="15" t="str">
        <f t="shared" si="1"/>
        <v>Approval Threshold</v>
      </c>
    </row>
    <row r="273">
      <c r="A273" s="8" t="s">
        <v>469</v>
      </c>
      <c r="B273" s="17">
        <v>154.0</v>
      </c>
      <c r="C273" s="10">
        <v>1.7478345E7</v>
      </c>
      <c r="D273" s="10">
        <v>4.6013295E7</v>
      </c>
      <c r="E273" s="11" t="str">
        <f>IF(C273&gt;percent,"YES","NO")</f>
        <v>NO</v>
      </c>
      <c r="F273" s="12">
        <v>33050.0</v>
      </c>
      <c r="G273" s="13" t="str">
        <f t="shared" si="2"/>
        <v>NOT FUNDED</v>
      </c>
      <c r="H273" s="14">
        <f t="shared" si="3"/>
        <v>7598</v>
      </c>
      <c r="I273" s="15" t="str">
        <f t="shared" si="1"/>
        <v>Approval Threshold</v>
      </c>
    </row>
    <row r="274">
      <c r="A274" s="8" t="s">
        <v>470</v>
      </c>
      <c r="B274" s="17">
        <v>175.0</v>
      </c>
      <c r="C274" s="10">
        <v>1.7420352E7</v>
      </c>
      <c r="D274" s="10">
        <v>4.9468166E7</v>
      </c>
      <c r="E274" s="11" t="str">
        <f>IF(C274&gt;percent,"YES","NO")</f>
        <v>NO</v>
      </c>
      <c r="F274" s="12">
        <v>85100.0</v>
      </c>
      <c r="G274" s="13" t="str">
        <f t="shared" si="2"/>
        <v>NOT FUNDED</v>
      </c>
      <c r="H274" s="14">
        <f t="shared" si="3"/>
        <v>7598</v>
      </c>
      <c r="I274" s="15" t="str">
        <f t="shared" si="1"/>
        <v>Approval Threshold</v>
      </c>
    </row>
    <row r="275">
      <c r="A275" s="8" t="s">
        <v>471</v>
      </c>
      <c r="B275" s="17">
        <v>199.0</v>
      </c>
      <c r="C275" s="10">
        <v>1.7399102E7</v>
      </c>
      <c r="D275" s="10">
        <v>6.2807486E7</v>
      </c>
      <c r="E275" s="11" t="str">
        <f>IF(C275&gt;percent,"YES","NO")</f>
        <v>NO</v>
      </c>
      <c r="F275" s="12">
        <v>73200.0</v>
      </c>
      <c r="G275" s="13" t="str">
        <f t="shared" si="2"/>
        <v>NOT FUNDED</v>
      </c>
      <c r="H275" s="14">
        <f t="shared" si="3"/>
        <v>7598</v>
      </c>
      <c r="I275" s="15" t="str">
        <f t="shared" si="1"/>
        <v>Approval Threshold</v>
      </c>
    </row>
    <row r="276">
      <c r="A276" s="8" t="s">
        <v>472</v>
      </c>
      <c r="B276" s="17">
        <v>188.0</v>
      </c>
      <c r="C276" s="10">
        <v>1.7202369E7</v>
      </c>
      <c r="D276" s="10">
        <v>4.9106513E7</v>
      </c>
      <c r="E276" s="11" t="str">
        <f>IF(C276&gt;percent,"YES","NO")</f>
        <v>NO</v>
      </c>
      <c r="F276" s="12">
        <v>99800.0</v>
      </c>
      <c r="G276" s="13" t="str">
        <f t="shared" si="2"/>
        <v>NOT FUNDED</v>
      </c>
      <c r="H276" s="14">
        <f t="shared" si="3"/>
        <v>7598</v>
      </c>
      <c r="I276" s="15" t="str">
        <f t="shared" si="1"/>
        <v>Approval Threshold</v>
      </c>
    </row>
    <row r="277">
      <c r="A277" s="8" t="s">
        <v>473</v>
      </c>
      <c r="B277" s="17">
        <v>186.0</v>
      </c>
      <c r="C277" s="10">
        <v>1.7016386E7</v>
      </c>
      <c r="D277" s="10">
        <v>4.7838496E7</v>
      </c>
      <c r="E277" s="11" t="str">
        <f>IF(C277&gt;percent,"YES","NO")</f>
        <v>NO</v>
      </c>
      <c r="F277" s="12">
        <v>97397.0</v>
      </c>
      <c r="G277" s="13" t="str">
        <f t="shared" si="2"/>
        <v>NOT FUNDED</v>
      </c>
      <c r="H277" s="14">
        <f t="shared" si="3"/>
        <v>7598</v>
      </c>
      <c r="I277" s="15" t="str">
        <f t="shared" si="1"/>
        <v>Approval Threshold</v>
      </c>
    </row>
    <row r="278">
      <c r="A278" s="8" t="s">
        <v>474</v>
      </c>
      <c r="B278" s="17">
        <v>167.0</v>
      </c>
      <c r="C278" s="10">
        <v>1.6986106E7</v>
      </c>
      <c r="D278" s="10">
        <v>5.2735114E7</v>
      </c>
      <c r="E278" s="11" t="str">
        <f>IF(C278&gt;percent,"YES","NO")</f>
        <v>NO</v>
      </c>
      <c r="F278" s="12">
        <v>50000.0</v>
      </c>
      <c r="G278" s="13" t="str">
        <f t="shared" si="2"/>
        <v>NOT FUNDED</v>
      </c>
      <c r="H278" s="14">
        <f t="shared" si="3"/>
        <v>7598</v>
      </c>
      <c r="I278" s="15" t="str">
        <f t="shared" si="1"/>
        <v>Approval Threshold</v>
      </c>
    </row>
    <row r="279">
      <c r="A279" s="8" t="s">
        <v>475</v>
      </c>
      <c r="B279" s="17">
        <v>168.0</v>
      </c>
      <c r="C279" s="10">
        <v>1.6931338E7</v>
      </c>
      <c r="D279" s="10">
        <v>4.35638E7</v>
      </c>
      <c r="E279" s="11" t="str">
        <f>IF(C279&gt;percent,"YES","NO")</f>
        <v>NO</v>
      </c>
      <c r="F279" s="12">
        <v>17000.0</v>
      </c>
      <c r="G279" s="13" t="str">
        <f t="shared" si="2"/>
        <v>NOT FUNDED</v>
      </c>
      <c r="H279" s="14">
        <f t="shared" si="3"/>
        <v>7598</v>
      </c>
      <c r="I279" s="15" t="str">
        <f t="shared" si="1"/>
        <v>Approval Threshold</v>
      </c>
    </row>
    <row r="280">
      <c r="A280" s="8" t="s">
        <v>476</v>
      </c>
      <c r="B280" s="17">
        <v>157.0</v>
      </c>
      <c r="C280" s="10">
        <v>1.684757E7</v>
      </c>
      <c r="D280" s="10">
        <v>4.4485446E7</v>
      </c>
      <c r="E280" s="11" t="str">
        <f>IF(C280&gt;percent,"YES","NO")</f>
        <v>NO</v>
      </c>
      <c r="F280" s="12">
        <v>30000.0</v>
      </c>
      <c r="G280" s="13" t="str">
        <f t="shared" si="2"/>
        <v>NOT FUNDED</v>
      </c>
      <c r="H280" s="14">
        <f t="shared" si="3"/>
        <v>7598</v>
      </c>
      <c r="I280" s="15" t="str">
        <f t="shared" si="1"/>
        <v>Approval Threshold</v>
      </c>
    </row>
    <row r="281">
      <c r="A281" s="8" t="s">
        <v>477</v>
      </c>
      <c r="B281" s="17">
        <v>157.0</v>
      </c>
      <c r="C281" s="10">
        <v>1.6820206E7</v>
      </c>
      <c r="D281" s="10">
        <v>5.3264723E7</v>
      </c>
      <c r="E281" s="11" t="str">
        <f>IF(C281&gt;percent,"YES","NO")</f>
        <v>NO</v>
      </c>
      <c r="F281" s="12">
        <v>70000.0</v>
      </c>
      <c r="G281" s="13" t="str">
        <f t="shared" si="2"/>
        <v>NOT FUNDED</v>
      </c>
      <c r="H281" s="14">
        <f t="shared" si="3"/>
        <v>7598</v>
      </c>
      <c r="I281" s="15" t="str">
        <f t="shared" si="1"/>
        <v>Approval Threshold</v>
      </c>
    </row>
    <row r="282">
      <c r="A282" s="8" t="s">
        <v>478</v>
      </c>
      <c r="B282" s="17">
        <v>181.0</v>
      </c>
      <c r="C282" s="10">
        <v>1.680145E7</v>
      </c>
      <c r="D282" s="10">
        <v>4.6069142E7</v>
      </c>
      <c r="E282" s="11" t="str">
        <f>IF(C282&gt;percent,"YES","NO")</f>
        <v>NO</v>
      </c>
      <c r="F282" s="12">
        <v>100000.0</v>
      </c>
      <c r="G282" s="13" t="str">
        <f t="shared" si="2"/>
        <v>NOT FUNDED</v>
      </c>
      <c r="H282" s="14">
        <f t="shared" si="3"/>
        <v>7598</v>
      </c>
      <c r="I282" s="15" t="str">
        <f t="shared" si="1"/>
        <v>Approval Threshold</v>
      </c>
    </row>
    <row r="283">
      <c r="A283" s="8" t="s">
        <v>479</v>
      </c>
      <c r="B283" s="17">
        <v>171.0</v>
      </c>
      <c r="C283" s="10">
        <v>1.6761907E7</v>
      </c>
      <c r="D283" s="10">
        <v>5.0854807E7</v>
      </c>
      <c r="E283" s="11" t="str">
        <f>IF(C283&gt;percent,"YES","NO")</f>
        <v>NO</v>
      </c>
      <c r="F283" s="12">
        <v>100000.0</v>
      </c>
      <c r="G283" s="13" t="str">
        <f t="shared" si="2"/>
        <v>NOT FUNDED</v>
      </c>
      <c r="H283" s="14">
        <f t="shared" si="3"/>
        <v>7598</v>
      </c>
      <c r="I283" s="15" t="str">
        <f t="shared" si="1"/>
        <v>Approval Threshold</v>
      </c>
    </row>
    <row r="284">
      <c r="A284" s="8" t="s">
        <v>480</v>
      </c>
      <c r="B284" s="17">
        <v>156.0</v>
      </c>
      <c r="C284" s="10">
        <v>1.666018E7</v>
      </c>
      <c r="D284" s="10">
        <v>4.6965636E7</v>
      </c>
      <c r="E284" s="11" t="str">
        <f>IF(C284&gt;percent,"YES","NO")</f>
        <v>NO</v>
      </c>
      <c r="F284" s="12">
        <v>41000.0</v>
      </c>
      <c r="G284" s="13" t="str">
        <f t="shared" si="2"/>
        <v>NOT FUNDED</v>
      </c>
      <c r="H284" s="14">
        <f t="shared" si="3"/>
        <v>7598</v>
      </c>
      <c r="I284" s="15" t="str">
        <f t="shared" si="1"/>
        <v>Approval Threshold</v>
      </c>
    </row>
    <row r="285">
      <c r="A285" s="8" t="s">
        <v>481</v>
      </c>
      <c r="B285" s="17">
        <v>190.0</v>
      </c>
      <c r="C285" s="10">
        <v>1.6626888E7</v>
      </c>
      <c r="D285" s="10">
        <v>4.7238667E7</v>
      </c>
      <c r="E285" s="11" t="str">
        <f>IF(C285&gt;percent,"YES","NO")</f>
        <v>NO</v>
      </c>
      <c r="F285" s="12">
        <v>100000.0</v>
      </c>
      <c r="G285" s="13" t="str">
        <f t="shared" si="2"/>
        <v>NOT FUNDED</v>
      </c>
      <c r="H285" s="14">
        <f t="shared" si="3"/>
        <v>7598</v>
      </c>
      <c r="I285" s="15" t="str">
        <f t="shared" si="1"/>
        <v>Approval Threshold</v>
      </c>
    </row>
    <row r="286">
      <c r="A286" s="8" t="s">
        <v>482</v>
      </c>
      <c r="B286" s="17">
        <v>171.0</v>
      </c>
      <c r="C286" s="10">
        <v>1.6612397E7</v>
      </c>
      <c r="D286" s="10">
        <v>4.1533956E7</v>
      </c>
      <c r="E286" s="11" t="str">
        <f>IF(C286&gt;percent,"YES","NO")</f>
        <v>NO</v>
      </c>
      <c r="F286" s="12">
        <v>16888.0</v>
      </c>
      <c r="G286" s="13" t="str">
        <f t="shared" si="2"/>
        <v>NOT FUNDED</v>
      </c>
      <c r="H286" s="14">
        <f t="shared" si="3"/>
        <v>7598</v>
      </c>
      <c r="I286" s="15" t="str">
        <f t="shared" si="1"/>
        <v>Approval Threshold</v>
      </c>
    </row>
    <row r="287">
      <c r="A287" s="8" t="s">
        <v>483</v>
      </c>
      <c r="B287" s="17">
        <v>183.0</v>
      </c>
      <c r="C287" s="10">
        <v>1.6578861E7</v>
      </c>
      <c r="D287" s="10">
        <v>5.3869558E7</v>
      </c>
      <c r="E287" s="11" t="str">
        <f>IF(C287&gt;percent,"YES","NO")</f>
        <v>NO</v>
      </c>
      <c r="F287" s="12">
        <v>15000.0</v>
      </c>
      <c r="G287" s="13" t="str">
        <f t="shared" si="2"/>
        <v>NOT FUNDED</v>
      </c>
      <c r="H287" s="14">
        <f t="shared" si="3"/>
        <v>7598</v>
      </c>
      <c r="I287" s="15" t="str">
        <f t="shared" si="1"/>
        <v>Approval Threshold</v>
      </c>
    </row>
    <row r="288">
      <c r="A288" s="8" t="s">
        <v>484</v>
      </c>
      <c r="B288" s="17">
        <v>193.0</v>
      </c>
      <c r="C288" s="10">
        <v>1.6437645E7</v>
      </c>
      <c r="D288" s="10">
        <v>4.4775603E7</v>
      </c>
      <c r="E288" s="11" t="str">
        <f>IF(C288&gt;percent,"YES","NO")</f>
        <v>NO</v>
      </c>
      <c r="F288" s="12">
        <v>75000.0</v>
      </c>
      <c r="G288" s="13" t="str">
        <f t="shared" si="2"/>
        <v>NOT FUNDED</v>
      </c>
      <c r="H288" s="14">
        <f t="shared" si="3"/>
        <v>7598</v>
      </c>
      <c r="I288" s="15" t="str">
        <f t="shared" si="1"/>
        <v>Approval Threshold</v>
      </c>
    </row>
    <row r="289">
      <c r="A289" s="8" t="s">
        <v>485</v>
      </c>
      <c r="B289" s="17">
        <v>178.0</v>
      </c>
      <c r="C289" s="10">
        <v>1.6343186E7</v>
      </c>
      <c r="D289" s="10">
        <v>5.0924234E7</v>
      </c>
      <c r="E289" s="11" t="str">
        <f>IF(C289&gt;percent,"YES","NO")</f>
        <v>NO</v>
      </c>
      <c r="F289" s="12">
        <v>25565.0</v>
      </c>
      <c r="G289" s="13" t="str">
        <f t="shared" si="2"/>
        <v>NOT FUNDED</v>
      </c>
      <c r="H289" s="14">
        <f t="shared" si="3"/>
        <v>7598</v>
      </c>
      <c r="I289" s="15" t="str">
        <f t="shared" si="1"/>
        <v>Approval Threshold</v>
      </c>
    </row>
    <row r="290">
      <c r="A290" s="8" t="s">
        <v>486</v>
      </c>
      <c r="B290" s="17">
        <v>216.0</v>
      </c>
      <c r="C290" s="10">
        <v>1.6236602E7</v>
      </c>
      <c r="D290" s="10">
        <v>4.7023087E7</v>
      </c>
      <c r="E290" s="11" t="str">
        <f>IF(C290&gt;percent,"YES","NO")</f>
        <v>NO</v>
      </c>
      <c r="F290" s="12">
        <v>50000.0</v>
      </c>
      <c r="G290" s="13" t="str">
        <f t="shared" si="2"/>
        <v>NOT FUNDED</v>
      </c>
      <c r="H290" s="14">
        <f t="shared" si="3"/>
        <v>7598</v>
      </c>
      <c r="I290" s="15" t="str">
        <f t="shared" si="1"/>
        <v>Approval Threshold</v>
      </c>
    </row>
    <row r="291">
      <c r="A291" s="8" t="s">
        <v>487</v>
      </c>
      <c r="B291" s="17">
        <v>173.0</v>
      </c>
      <c r="C291" s="10">
        <v>1.6187736E7</v>
      </c>
      <c r="D291" s="10">
        <v>4.9197489E7</v>
      </c>
      <c r="E291" s="11" t="str">
        <f>IF(C291&gt;percent,"YES","NO")</f>
        <v>NO</v>
      </c>
      <c r="F291" s="12">
        <v>46000.0</v>
      </c>
      <c r="G291" s="13" t="str">
        <f t="shared" si="2"/>
        <v>NOT FUNDED</v>
      </c>
      <c r="H291" s="14">
        <f t="shared" si="3"/>
        <v>7598</v>
      </c>
      <c r="I291" s="15" t="str">
        <f t="shared" si="1"/>
        <v>Approval Threshold</v>
      </c>
    </row>
    <row r="292">
      <c r="A292" s="8" t="s">
        <v>488</v>
      </c>
      <c r="B292" s="17">
        <v>179.0</v>
      </c>
      <c r="C292" s="10">
        <v>1.6175599E7</v>
      </c>
      <c r="D292" s="10">
        <v>5.4550278E7</v>
      </c>
      <c r="E292" s="11" t="str">
        <f>IF(C292&gt;percent,"YES","NO")</f>
        <v>NO</v>
      </c>
      <c r="F292" s="12">
        <v>100000.0</v>
      </c>
      <c r="G292" s="13" t="str">
        <f t="shared" si="2"/>
        <v>NOT FUNDED</v>
      </c>
      <c r="H292" s="14">
        <f t="shared" si="3"/>
        <v>7598</v>
      </c>
      <c r="I292" s="15" t="str">
        <f t="shared" si="1"/>
        <v>Approval Threshold</v>
      </c>
    </row>
    <row r="293">
      <c r="A293" s="8" t="s">
        <v>489</v>
      </c>
      <c r="B293" s="17">
        <v>180.0</v>
      </c>
      <c r="C293" s="10">
        <v>1.6122557E7</v>
      </c>
      <c r="D293" s="10">
        <v>4.5306324E7</v>
      </c>
      <c r="E293" s="11" t="str">
        <f>IF(C293&gt;percent,"YES","NO")</f>
        <v>NO</v>
      </c>
      <c r="F293" s="12">
        <v>100000.0</v>
      </c>
      <c r="G293" s="13" t="str">
        <f t="shared" si="2"/>
        <v>NOT FUNDED</v>
      </c>
      <c r="H293" s="14">
        <f t="shared" si="3"/>
        <v>7598</v>
      </c>
      <c r="I293" s="15" t="str">
        <f t="shared" si="1"/>
        <v>Approval Threshold</v>
      </c>
    </row>
    <row r="294">
      <c r="A294" s="8" t="s">
        <v>490</v>
      </c>
      <c r="B294" s="17">
        <v>189.0</v>
      </c>
      <c r="C294" s="10">
        <v>1.6112526E7</v>
      </c>
      <c r="D294" s="10">
        <v>4.4426194E7</v>
      </c>
      <c r="E294" s="11" t="str">
        <f>IF(C294&gt;percent,"YES","NO")</f>
        <v>NO</v>
      </c>
      <c r="F294" s="12">
        <v>15200.0</v>
      </c>
      <c r="G294" s="13" t="str">
        <f t="shared" si="2"/>
        <v>NOT FUNDED</v>
      </c>
      <c r="H294" s="14">
        <f t="shared" si="3"/>
        <v>7598</v>
      </c>
      <c r="I294" s="15" t="str">
        <f t="shared" si="1"/>
        <v>Approval Threshold</v>
      </c>
    </row>
    <row r="295">
      <c r="A295" s="8" t="s">
        <v>491</v>
      </c>
      <c r="B295" s="17">
        <v>183.0</v>
      </c>
      <c r="C295" s="10">
        <v>1.600251E7</v>
      </c>
      <c r="D295" s="10">
        <v>4.689612E7</v>
      </c>
      <c r="E295" s="11" t="str">
        <f>IF(C295&gt;percent,"YES","NO")</f>
        <v>NO</v>
      </c>
      <c r="F295" s="12">
        <v>99400.0</v>
      </c>
      <c r="G295" s="13" t="str">
        <f t="shared" si="2"/>
        <v>NOT FUNDED</v>
      </c>
      <c r="H295" s="14">
        <f t="shared" si="3"/>
        <v>7598</v>
      </c>
      <c r="I295" s="15" t="str">
        <f t="shared" si="1"/>
        <v>Approval Threshold</v>
      </c>
    </row>
    <row r="296">
      <c r="A296" s="8" t="s">
        <v>492</v>
      </c>
      <c r="B296" s="17">
        <v>182.0</v>
      </c>
      <c r="C296" s="10">
        <v>1.5729006E7</v>
      </c>
      <c r="D296" s="10">
        <v>4.5969292E7</v>
      </c>
      <c r="E296" s="11" t="str">
        <f>IF(C296&gt;percent,"YES","NO")</f>
        <v>NO</v>
      </c>
      <c r="F296" s="12">
        <v>99900.0</v>
      </c>
      <c r="G296" s="13" t="str">
        <f t="shared" si="2"/>
        <v>NOT FUNDED</v>
      </c>
      <c r="H296" s="14">
        <f t="shared" si="3"/>
        <v>7598</v>
      </c>
      <c r="I296" s="15" t="str">
        <f t="shared" si="1"/>
        <v>Approval Threshold</v>
      </c>
    </row>
    <row r="297">
      <c r="A297" s="8" t="s">
        <v>493</v>
      </c>
      <c r="B297" s="17">
        <v>201.0</v>
      </c>
      <c r="C297" s="10">
        <v>1.571075E7</v>
      </c>
      <c r="D297" s="10">
        <v>5.0606489E7</v>
      </c>
      <c r="E297" s="11" t="str">
        <f>IF(C297&gt;percent,"YES","NO")</f>
        <v>NO</v>
      </c>
      <c r="F297" s="12">
        <v>32410.0</v>
      </c>
      <c r="G297" s="13" t="str">
        <f t="shared" si="2"/>
        <v>NOT FUNDED</v>
      </c>
      <c r="H297" s="14">
        <f t="shared" si="3"/>
        <v>7598</v>
      </c>
      <c r="I297" s="15" t="str">
        <f t="shared" si="1"/>
        <v>Approval Threshold</v>
      </c>
    </row>
    <row r="298">
      <c r="A298" s="8" t="s">
        <v>494</v>
      </c>
      <c r="B298" s="17">
        <v>195.0</v>
      </c>
      <c r="C298" s="10">
        <v>1.5610639E7</v>
      </c>
      <c r="D298" s="10">
        <v>5.1264235E7</v>
      </c>
      <c r="E298" s="11" t="str">
        <f>IF(C298&gt;percent,"YES","NO")</f>
        <v>NO</v>
      </c>
      <c r="F298" s="12">
        <v>100000.0</v>
      </c>
      <c r="G298" s="13" t="str">
        <f t="shared" si="2"/>
        <v>NOT FUNDED</v>
      </c>
      <c r="H298" s="14">
        <f t="shared" si="3"/>
        <v>7598</v>
      </c>
      <c r="I298" s="15" t="str">
        <f t="shared" si="1"/>
        <v>Approval Threshold</v>
      </c>
    </row>
    <row r="299">
      <c r="A299" s="8" t="s">
        <v>495</v>
      </c>
      <c r="B299" s="17">
        <v>190.0</v>
      </c>
      <c r="C299" s="10">
        <v>1.5572627E7</v>
      </c>
      <c r="D299" s="10">
        <v>4.375243E7</v>
      </c>
      <c r="E299" s="11" t="str">
        <f>IF(C299&gt;percent,"YES","NO")</f>
        <v>NO</v>
      </c>
      <c r="F299" s="12">
        <v>50000.0</v>
      </c>
      <c r="G299" s="13" t="str">
        <f t="shared" si="2"/>
        <v>NOT FUNDED</v>
      </c>
      <c r="H299" s="14">
        <f t="shared" si="3"/>
        <v>7598</v>
      </c>
      <c r="I299" s="15" t="str">
        <f t="shared" si="1"/>
        <v>Approval Threshold</v>
      </c>
    </row>
    <row r="300">
      <c r="A300" s="8" t="s">
        <v>496</v>
      </c>
      <c r="B300" s="17">
        <v>156.0</v>
      </c>
      <c r="C300" s="10">
        <v>1.5553456E7</v>
      </c>
      <c r="D300" s="10">
        <v>5.2516161E7</v>
      </c>
      <c r="E300" s="11" t="str">
        <f>IF(C300&gt;percent,"YES","NO")</f>
        <v>NO</v>
      </c>
      <c r="F300" s="12">
        <v>80000.0</v>
      </c>
      <c r="G300" s="13" t="str">
        <f t="shared" si="2"/>
        <v>NOT FUNDED</v>
      </c>
      <c r="H300" s="14">
        <f t="shared" si="3"/>
        <v>7598</v>
      </c>
      <c r="I300" s="15" t="str">
        <f t="shared" si="1"/>
        <v>Approval Threshold</v>
      </c>
    </row>
    <row r="301">
      <c r="A301" s="8" t="s">
        <v>497</v>
      </c>
      <c r="B301" s="17">
        <v>197.0</v>
      </c>
      <c r="C301" s="10">
        <v>1.5472173E7</v>
      </c>
      <c r="D301" s="10">
        <v>4.5550987E7</v>
      </c>
      <c r="E301" s="11" t="str">
        <f>IF(C301&gt;percent,"YES","NO")</f>
        <v>NO</v>
      </c>
      <c r="F301" s="12">
        <v>33000.0</v>
      </c>
      <c r="G301" s="13" t="str">
        <f t="shared" si="2"/>
        <v>NOT FUNDED</v>
      </c>
      <c r="H301" s="14">
        <f t="shared" si="3"/>
        <v>7598</v>
      </c>
      <c r="I301" s="15" t="str">
        <f t="shared" si="1"/>
        <v>Approval Threshold</v>
      </c>
    </row>
    <row r="302">
      <c r="A302" s="8" t="s">
        <v>498</v>
      </c>
      <c r="B302" s="17">
        <v>183.0</v>
      </c>
      <c r="C302" s="10">
        <v>1.5439328E7</v>
      </c>
      <c r="D302" s="10">
        <v>4.6515259E7</v>
      </c>
      <c r="E302" s="11" t="str">
        <f>IF(C302&gt;percent,"YES","NO")</f>
        <v>NO</v>
      </c>
      <c r="F302" s="12">
        <v>33000.0</v>
      </c>
      <c r="G302" s="13" t="str">
        <f t="shared" si="2"/>
        <v>NOT FUNDED</v>
      </c>
      <c r="H302" s="14">
        <f t="shared" si="3"/>
        <v>7598</v>
      </c>
      <c r="I302" s="15" t="str">
        <f t="shared" si="1"/>
        <v>Approval Threshold</v>
      </c>
    </row>
    <row r="303">
      <c r="A303" s="8" t="s">
        <v>499</v>
      </c>
      <c r="B303" s="17">
        <v>148.0</v>
      </c>
      <c r="C303" s="10">
        <v>1.5424798E7</v>
      </c>
      <c r="D303" s="10">
        <v>4.6206774E7</v>
      </c>
      <c r="E303" s="11" t="str">
        <f>IF(C303&gt;percent,"YES","NO")</f>
        <v>NO</v>
      </c>
      <c r="F303" s="12">
        <v>75000.0</v>
      </c>
      <c r="G303" s="13" t="str">
        <f t="shared" si="2"/>
        <v>NOT FUNDED</v>
      </c>
      <c r="H303" s="14">
        <f t="shared" si="3"/>
        <v>7598</v>
      </c>
      <c r="I303" s="15" t="str">
        <f t="shared" si="1"/>
        <v>Approval Threshold</v>
      </c>
    </row>
    <row r="304">
      <c r="A304" s="8" t="s">
        <v>500</v>
      </c>
      <c r="B304" s="17">
        <v>185.0</v>
      </c>
      <c r="C304" s="10">
        <v>1.5423645E7</v>
      </c>
      <c r="D304" s="10">
        <v>4.79406E7</v>
      </c>
      <c r="E304" s="11" t="str">
        <f>IF(C304&gt;percent,"YES","NO")</f>
        <v>NO</v>
      </c>
      <c r="F304" s="12">
        <v>88000.0</v>
      </c>
      <c r="G304" s="13" t="str">
        <f t="shared" si="2"/>
        <v>NOT FUNDED</v>
      </c>
      <c r="H304" s="14">
        <f t="shared" si="3"/>
        <v>7598</v>
      </c>
      <c r="I304" s="15" t="str">
        <f t="shared" si="1"/>
        <v>Approval Threshold</v>
      </c>
    </row>
    <row r="305">
      <c r="A305" s="8" t="s">
        <v>501</v>
      </c>
      <c r="B305" s="17">
        <v>162.0</v>
      </c>
      <c r="C305" s="10">
        <v>1.5331499E7</v>
      </c>
      <c r="D305" s="10">
        <v>5.1279196E7</v>
      </c>
      <c r="E305" s="11" t="str">
        <f>IF(C305&gt;percent,"YES","NO")</f>
        <v>NO</v>
      </c>
      <c r="F305" s="12">
        <v>29650.0</v>
      </c>
      <c r="G305" s="13" t="str">
        <f t="shared" si="2"/>
        <v>NOT FUNDED</v>
      </c>
      <c r="H305" s="14">
        <f t="shared" si="3"/>
        <v>7598</v>
      </c>
      <c r="I305" s="15" t="str">
        <f t="shared" si="1"/>
        <v>Approval Threshold</v>
      </c>
    </row>
    <row r="306">
      <c r="A306" s="8" t="s">
        <v>502</v>
      </c>
      <c r="B306" s="17">
        <v>155.0</v>
      </c>
      <c r="C306" s="10">
        <v>1.5211942E7</v>
      </c>
      <c r="D306" s="10">
        <v>4.8638703E7</v>
      </c>
      <c r="E306" s="11" t="str">
        <f>IF(C306&gt;percent,"YES","NO")</f>
        <v>NO</v>
      </c>
      <c r="F306" s="12">
        <v>70000.0</v>
      </c>
      <c r="G306" s="13" t="str">
        <f t="shared" si="2"/>
        <v>NOT FUNDED</v>
      </c>
      <c r="H306" s="14">
        <f t="shared" si="3"/>
        <v>7598</v>
      </c>
      <c r="I306" s="15" t="str">
        <f t="shared" si="1"/>
        <v>Approval Threshold</v>
      </c>
    </row>
    <row r="307">
      <c r="A307" s="8" t="s">
        <v>503</v>
      </c>
      <c r="B307" s="17">
        <v>180.0</v>
      </c>
      <c r="C307" s="10">
        <v>1.5098133E7</v>
      </c>
      <c r="D307" s="10">
        <v>5.0327155E7</v>
      </c>
      <c r="E307" s="11" t="str">
        <f>IF(C307&gt;percent,"YES","NO")</f>
        <v>NO</v>
      </c>
      <c r="F307" s="12">
        <v>40000.0</v>
      </c>
      <c r="G307" s="13" t="str">
        <f t="shared" si="2"/>
        <v>NOT FUNDED</v>
      </c>
      <c r="H307" s="14">
        <f t="shared" si="3"/>
        <v>7598</v>
      </c>
      <c r="I307" s="15" t="str">
        <f t="shared" si="1"/>
        <v>Approval Threshold</v>
      </c>
    </row>
    <row r="308">
      <c r="A308" s="8" t="s">
        <v>504</v>
      </c>
      <c r="B308" s="17">
        <v>175.0</v>
      </c>
      <c r="C308" s="10">
        <v>1.5041048E7</v>
      </c>
      <c r="D308" s="10">
        <v>4.5076911E7</v>
      </c>
      <c r="E308" s="11" t="str">
        <f>IF(C308&gt;percent,"YES","NO")</f>
        <v>NO</v>
      </c>
      <c r="F308" s="12">
        <v>100000.0</v>
      </c>
      <c r="G308" s="13" t="str">
        <f t="shared" si="2"/>
        <v>NOT FUNDED</v>
      </c>
      <c r="H308" s="14">
        <f t="shared" si="3"/>
        <v>7598</v>
      </c>
      <c r="I308" s="15" t="str">
        <f t="shared" si="1"/>
        <v>Approval Threshold</v>
      </c>
    </row>
    <row r="309">
      <c r="A309" s="8" t="s">
        <v>505</v>
      </c>
      <c r="B309" s="17">
        <v>175.0</v>
      </c>
      <c r="C309" s="10">
        <v>1.5008216E7</v>
      </c>
      <c r="D309" s="10">
        <v>5.2647955E7</v>
      </c>
      <c r="E309" s="11" t="str">
        <f>IF(C309&gt;percent,"YES","NO")</f>
        <v>NO</v>
      </c>
      <c r="F309" s="12">
        <v>74999.0</v>
      </c>
      <c r="G309" s="13" t="str">
        <f t="shared" si="2"/>
        <v>NOT FUNDED</v>
      </c>
      <c r="H309" s="14">
        <f t="shared" si="3"/>
        <v>7598</v>
      </c>
      <c r="I309" s="15" t="str">
        <f t="shared" si="1"/>
        <v>Approval Threshold</v>
      </c>
    </row>
    <row r="310">
      <c r="A310" s="8" t="s">
        <v>506</v>
      </c>
      <c r="B310" s="17">
        <v>181.0</v>
      </c>
      <c r="C310" s="10">
        <v>1.4909396E7</v>
      </c>
      <c r="D310" s="10">
        <v>4.7156814E7</v>
      </c>
      <c r="E310" s="11" t="str">
        <f>IF(C310&gt;percent,"YES","NO")</f>
        <v>NO</v>
      </c>
      <c r="F310" s="12">
        <v>50000.0</v>
      </c>
      <c r="G310" s="13" t="str">
        <f t="shared" si="2"/>
        <v>NOT FUNDED</v>
      </c>
      <c r="H310" s="14">
        <f t="shared" si="3"/>
        <v>7598</v>
      </c>
      <c r="I310" s="15" t="str">
        <f t="shared" si="1"/>
        <v>Approval Threshold</v>
      </c>
    </row>
    <row r="311">
      <c r="A311" s="8" t="s">
        <v>507</v>
      </c>
      <c r="B311" s="17">
        <v>172.0</v>
      </c>
      <c r="C311" s="10">
        <v>1.4872853E7</v>
      </c>
      <c r="D311" s="10">
        <v>4.8891945E7</v>
      </c>
      <c r="E311" s="11" t="str">
        <f>IF(C311&gt;percent,"YES","NO")</f>
        <v>NO</v>
      </c>
      <c r="F311" s="12">
        <v>28400.0</v>
      </c>
      <c r="G311" s="13" t="str">
        <f t="shared" si="2"/>
        <v>NOT FUNDED</v>
      </c>
      <c r="H311" s="14">
        <f t="shared" si="3"/>
        <v>7598</v>
      </c>
      <c r="I311" s="15" t="str">
        <f t="shared" si="1"/>
        <v>Approval Threshold</v>
      </c>
    </row>
    <row r="312">
      <c r="A312" s="8" t="s">
        <v>508</v>
      </c>
      <c r="B312" s="17">
        <v>173.0</v>
      </c>
      <c r="C312" s="10">
        <v>1.4843533E7</v>
      </c>
      <c r="D312" s="10">
        <v>5.0521728E7</v>
      </c>
      <c r="E312" s="11" t="str">
        <f>IF(C312&gt;percent,"YES","NO")</f>
        <v>NO</v>
      </c>
      <c r="F312" s="12">
        <v>100000.0</v>
      </c>
      <c r="G312" s="13" t="str">
        <f t="shared" si="2"/>
        <v>NOT FUNDED</v>
      </c>
      <c r="H312" s="14">
        <f t="shared" si="3"/>
        <v>7598</v>
      </c>
      <c r="I312" s="15" t="str">
        <f t="shared" si="1"/>
        <v>Approval Threshold</v>
      </c>
    </row>
    <row r="313">
      <c r="A313" s="8" t="s">
        <v>509</v>
      </c>
      <c r="B313" s="17">
        <v>179.0</v>
      </c>
      <c r="C313" s="10">
        <v>1.4684095E7</v>
      </c>
      <c r="D313" s="10">
        <v>4.7972058E7</v>
      </c>
      <c r="E313" s="11" t="str">
        <f>IF(C313&gt;percent,"YES","NO")</f>
        <v>NO</v>
      </c>
      <c r="F313" s="12">
        <v>30000.0</v>
      </c>
      <c r="G313" s="13" t="str">
        <f t="shared" si="2"/>
        <v>NOT FUNDED</v>
      </c>
      <c r="H313" s="14">
        <f t="shared" si="3"/>
        <v>7598</v>
      </c>
      <c r="I313" s="15" t="str">
        <f t="shared" si="1"/>
        <v>Approval Threshold</v>
      </c>
    </row>
    <row r="314">
      <c r="A314" s="8" t="s">
        <v>510</v>
      </c>
      <c r="B314" s="17">
        <v>167.0</v>
      </c>
      <c r="C314" s="10">
        <v>1.4629573E7</v>
      </c>
      <c r="D314" s="10">
        <v>4.8781822E7</v>
      </c>
      <c r="E314" s="11" t="str">
        <f>IF(C314&gt;percent,"YES","NO")</f>
        <v>NO</v>
      </c>
      <c r="F314" s="12">
        <v>100000.0</v>
      </c>
      <c r="G314" s="13" t="str">
        <f t="shared" si="2"/>
        <v>NOT FUNDED</v>
      </c>
      <c r="H314" s="14">
        <f t="shared" si="3"/>
        <v>7598</v>
      </c>
      <c r="I314" s="15" t="str">
        <f t="shared" si="1"/>
        <v>Approval Threshold</v>
      </c>
    </row>
    <row r="315">
      <c r="A315" s="8" t="s">
        <v>511</v>
      </c>
      <c r="B315" s="17">
        <v>148.0</v>
      </c>
      <c r="C315" s="10">
        <v>1.4558063E7</v>
      </c>
      <c r="D315" s="10">
        <v>4.5069438E7</v>
      </c>
      <c r="E315" s="11" t="str">
        <f>IF(C315&gt;percent,"YES","NO")</f>
        <v>NO</v>
      </c>
      <c r="F315" s="12">
        <v>19200.0</v>
      </c>
      <c r="G315" s="13" t="str">
        <f t="shared" si="2"/>
        <v>NOT FUNDED</v>
      </c>
      <c r="H315" s="14">
        <f t="shared" si="3"/>
        <v>7598</v>
      </c>
      <c r="I315" s="15" t="str">
        <f t="shared" si="1"/>
        <v>Approval Threshold</v>
      </c>
    </row>
    <row r="316">
      <c r="A316" s="8" t="s">
        <v>512</v>
      </c>
      <c r="B316" s="17">
        <v>177.0</v>
      </c>
      <c r="C316" s="10">
        <v>1.4470187E7</v>
      </c>
      <c r="D316" s="10">
        <v>4.6857719E7</v>
      </c>
      <c r="E316" s="11" t="str">
        <f>IF(C316&gt;percent,"YES","NO")</f>
        <v>NO</v>
      </c>
      <c r="F316" s="12">
        <v>63500.0</v>
      </c>
      <c r="G316" s="13" t="str">
        <f t="shared" si="2"/>
        <v>NOT FUNDED</v>
      </c>
      <c r="H316" s="14">
        <f t="shared" si="3"/>
        <v>7598</v>
      </c>
      <c r="I316" s="15" t="str">
        <f t="shared" si="1"/>
        <v>Approval Threshold</v>
      </c>
    </row>
    <row r="317">
      <c r="A317" s="8" t="s">
        <v>513</v>
      </c>
      <c r="B317" s="17">
        <v>179.0</v>
      </c>
      <c r="C317" s="10">
        <v>1.4449313E7</v>
      </c>
      <c r="D317" s="10">
        <v>4.7687774E7</v>
      </c>
      <c r="E317" s="11" t="str">
        <f>IF(C317&gt;percent,"YES","NO")</f>
        <v>NO</v>
      </c>
      <c r="F317" s="12">
        <v>90193.0</v>
      </c>
      <c r="G317" s="13" t="str">
        <f t="shared" si="2"/>
        <v>NOT FUNDED</v>
      </c>
      <c r="H317" s="14">
        <f t="shared" si="3"/>
        <v>7598</v>
      </c>
      <c r="I317" s="15" t="str">
        <f t="shared" si="1"/>
        <v>Approval Threshold</v>
      </c>
    </row>
    <row r="318">
      <c r="A318" s="8" t="s">
        <v>514</v>
      </c>
      <c r="B318" s="17">
        <v>224.0</v>
      </c>
      <c r="C318" s="10">
        <v>1.4438851E7</v>
      </c>
      <c r="D318" s="10">
        <v>4.6907841E7</v>
      </c>
      <c r="E318" s="11" t="str">
        <f>IF(C318&gt;percent,"YES","NO")</f>
        <v>NO</v>
      </c>
      <c r="F318" s="12">
        <v>40111.0</v>
      </c>
      <c r="G318" s="13" t="str">
        <f t="shared" si="2"/>
        <v>NOT FUNDED</v>
      </c>
      <c r="H318" s="14">
        <f t="shared" si="3"/>
        <v>7598</v>
      </c>
      <c r="I318" s="15" t="str">
        <f t="shared" si="1"/>
        <v>Approval Threshold</v>
      </c>
    </row>
    <row r="319">
      <c r="A319" s="8" t="s">
        <v>515</v>
      </c>
      <c r="B319" s="17">
        <v>176.0</v>
      </c>
      <c r="C319" s="10">
        <v>1.441288E7</v>
      </c>
      <c r="D319" s="10">
        <v>4.2672564E7</v>
      </c>
      <c r="E319" s="11" t="str">
        <f>IF(C319&gt;percent,"YES","NO")</f>
        <v>NO</v>
      </c>
      <c r="F319" s="12">
        <v>33400.0</v>
      </c>
      <c r="G319" s="13" t="str">
        <f t="shared" si="2"/>
        <v>NOT FUNDED</v>
      </c>
      <c r="H319" s="14">
        <f t="shared" si="3"/>
        <v>7598</v>
      </c>
      <c r="I319" s="15" t="str">
        <f t="shared" si="1"/>
        <v>Approval Threshold</v>
      </c>
    </row>
    <row r="320">
      <c r="A320" s="8" t="s">
        <v>516</v>
      </c>
      <c r="B320" s="17">
        <v>181.0</v>
      </c>
      <c r="C320" s="10">
        <v>1.4379983E7</v>
      </c>
      <c r="D320" s="10">
        <v>1.23440053E8</v>
      </c>
      <c r="E320" s="11" t="str">
        <f>IF(C320&gt;percent,"YES","NO")</f>
        <v>NO</v>
      </c>
      <c r="F320" s="12">
        <v>100000.0</v>
      </c>
      <c r="G320" s="13" t="str">
        <f t="shared" si="2"/>
        <v>NOT FUNDED</v>
      </c>
      <c r="H320" s="14">
        <f t="shared" si="3"/>
        <v>7598</v>
      </c>
      <c r="I320" s="15" t="str">
        <f t="shared" si="1"/>
        <v>Approval Threshold</v>
      </c>
    </row>
    <row r="321">
      <c r="A321" s="8" t="s">
        <v>517</v>
      </c>
      <c r="B321" s="17">
        <v>189.0</v>
      </c>
      <c r="C321" s="10">
        <v>1.4339841E7</v>
      </c>
      <c r="D321" s="10">
        <v>4.8647355E7</v>
      </c>
      <c r="E321" s="11" t="str">
        <f>IF(C321&gt;percent,"YES","NO")</f>
        <v>NO</v>
      </c>
      <c r="F321" s="12">
        <v>100000.0</v>
      </c>
      <c r="G321" s="13" t="str">
        <f t="shared" si="2"/>
        <v>NOT FUNDED</v>
      </c>
      <c r="H321" s="14">
        <f t="shared" si="3"/>
        <v>7598</v>
      </c>
      <c r="I321" s="15" t="str">
        <f t="shared" si="1"/>
        <v>Approval Threshold</v>
      </c>
    </row>
    <row r="322">
      <c r="A322" s="8" t="s">
        <v>518</v>
      </c>
      <c r="B322" s="17">
        <v>164.0</v>
      </c>
      <c r="C322" s="10">
        <v>1.4268854E7</v>
      </c>
      <c r="D322" s="10">
        <v>4.4583403E7</v>
      </c>
      <c r="E322" s="11" t="str">
        <f>IF(C322&gt;percent,"YES","NO")</f>
        <v>NO</v>
      </c>
      <c r="F322" s="12">
        <v>67600.0</v>
      </c>
      <c r="G322" s="13" t="str">
        <f t="shared" si="2"/>
        <v>NOT FUNDED</v>
      </c>
      <c r="H322" s="14">
        <f t="shared" si="3"/>
        <v>7598</v>
      </c>
      <c r="I322" s="15" t="str">
        <f t="shared" si="1"/>
        <v>Approval Threshold</v>
      </c>
    </row>
    <row r="323">
      <c r="A323" s="8" t="s">
        <v>519</v>
      </c>
      <c r="B323" s="17">
        <v>161.0</v>
      </c>
      <c r="C323" s="10">
        <v>1.4239648E7</v>
      </c>
      <c r="D323" s="10">
        <v>4.4143394E7</v>
      </c>
      <c r="E323" s="11" t="str">
        <f>IF(C323&gt;percent,"YES","NO")</f>
        <v>NO</v>
      </c>
      <c r="F323" s="12">
        <v>18000.0</v>
      </c>
      <c r="G323" s="13" t="str">
        <f t="shared" si="2"/>
        <v>NOT FUNDED</v>
      </c>
      <c r="H323" s="14">
        <f t="shared" si="3"/>
        <v>7598</v>
      </c>
      <c r="I323" s="15" t="str">
        <f t="shared" si="1"/>
        <v>Approval Threshold</v>
      </c>
    </row>
    <row r="324">
      <c r="A324" s="8" t="s">
        <v>520</v>
      </c>
      <c r="B324" s="17">
        <v>203.0</v>
      </c>
      <c r="C324" s="10">
        <v>1.4063781E7</v>
      </c>
      <c r="D324" s="10">
        <v>4.5343774E7</v>
      </c>
      <c r="E324" s="11" t="str">
        <f>IF(C324&gt;percent,"YES","NO")</f>
        <v>NO</v>
      </c>
      <c r="F324" s="12">
        <v>80000.0</v>
      </c>
      <c r="G324" s="13" t="str">
        <f t="shared" si="2"/>
        <v>NOT FUNDED</v>
      </c>
      <c r="H324" s="14">
        <f t="shared" si="3"/>
        <v>7598</v>
      </c>
      <c r="I324" s="15" t="str">
        <f t="shared" si="1"/>
        <v>Approval Threshold</v>
      </c>
    </row>
    <row r="325">
      <c r="A325" s="8" t="s">
        <v>521</v>
      </c>
      <c r="B325" s="17">
        <v>196.0</v>
      </c>
      <c r="C325" s="10">
        <v>1.4019952E7</v>
      </c>
      <c r="D325" s="10">
        <v>4.5501382E7</v>
      </c>
      <c r="E325" s="11" t="str">
        <f>IF(C325&gt;percent,"YES","NO")</f>
        <v>NO</v>
      </c>
      <c r="F325" s="12">
        <v>61225.0</v>
      </c>
      <c r="G325" s="13" t="str">
        <f t="shared" si="2"/>
        <v>NOT FUNDED</v>
      </c>
      <c r="H325" s="14">
        <f t="shared" si="3"/>
        <v>7598</v>
      </c>
      <c r="I325" s="15" t="str">
        <f t="shared" si="1"/>
        <v>Approval Threshold</v>
      </c>
    </row>
    <row r="326">
      <c r="A326" s="8" t="s">
        <v>522</v>
      </c>
      <c r="B326" s="17">
        <v>164.0</v>
      </c>
      <c r="C326" s="10">
        <v>1.3909659E7</v>
      </c>
      <c r="D326" s="10">
        <v>4.7588995E7</v>
      </c>
      <c r="E326" s="11" t="str">
        <f>IF(C326&gt;percent,"YES","NO")</f>
        <v>NO</v>
      </c>
      <c r="F326" s="12">
        <v>65000.0</v>
      </c>
      <c r="G326" s="13" t="str">
        <f t="shared" si="2"/>
        <v>NOT FUNDED</v>
      </c>
      <c r="H326" s="14">
        <f t="shared" si="3"/>
        <v>7598</v>
      </c>
      <c r="I326" s="15" t="str">
        <f t="shared" si="1"/>
        <v>Approval Threshold</v>
      </c>
    </row>
    <row r="327">
      <c r="A327" s="8" t="s">
        <v>523</v>
      </c>
      <c r="B327" s="17">
        <v>217.0</v>
      </c>
      <c r="C327" s="10">
        <v>1.3891065E7</v>
      </c>
      <c r="D327" s="10">
        <v>4.7187205E7</v>
      </c>
      <c r="E327" s="11" t="str">
        <f>IF(C327&gt;percent,"YES","NO")</f>
        <v>NO</v>
      </c>
      <c r="F327" s="12">
        <v>78747.0</v>
      </c>
      <c r="G327" s="13" t="str">
        <f t="shared" si="2"/>
        <v>NOT FUNDED</v>
      </c>
      <c r="H327" s="14">
        <f t="shared" si="3"/>
        <v>7598</v>
      </c>
      <c r="I327" s="15" t="str">
        <f t="shared" si="1"/>
        <v>Approval Threshold</v>
      </c>
    </row>
    <row r="328">
      <c r="A328" s="8" t="s">
        <v>524</v>
      </c>
      <c r="B328" s="17">
        <v>171.0</v>
      </c>
      <c r="C328" s="10">
        <v>1.3685963E7</v>
      </c>
      <c r="D328" s="10">
        <v>4.9846865E7</v>
      </c>
      <c r="E328" s="11" t="str">
        <f>IF(C328&gt;percent,"YES","NO")</f>
        <v>NO</v>
      </c>
      <c r="F328" s="12">
        <v>61638.0</v>
      </c>
      <c r="G328" s="13" t="str">
        <f t="shared" si="2"/>
        <v>NOT FUNDED</v>
      </c>
      <c r="H328" s="14">
        <f t="shared" si="3"/>
        <v>7598</v>
      </c>
      <c r="I328" s="15" t="str">
        <f t="shared" si="1"/>
        <v>Approval Threshold</v>
      </c>
    </row>
    <row r="329">
      <c r="A329" s="8" t="s">
        <v>525</v>
      </c>
      <c r="B329" s="17">
        <v>172.0</v>
      </c>
      <c r="C329" s="10">
        <v>1.3585642E7</v>
      </c>
      <c r="D329" s="10">
        <v>4.7843126E7</v>
      </c>
      <c r="E329" s="11" t="str">
        <f>IF(C329&gt;percent,"YES","NO")</f>
        <v>NO</v>
      </c>
      <c r="F329" s="12">
        <v>38550.0</v>
      </c>
      <c r="G329" s="13" t="str">
        <f t="shared" si="2"/>
        <v>NOT FUNDED</v>
      </c>
      <c r="H329" s="14">
        <f t="shared" si="3"/>
        <v>7598</v>
      </c>
      <c r="I329" s="15" t="str">
        <f t="shared" si="1"/>
        <v>Approval Threshold</v>
      </c>
    </row>
    <row r="330">
      <c r="A330" s="8" t="s">
        <v>526</v>
      </c>
      <c r="B330" s="17">
        <v>173.0</v>
      </c>
      <c r="C330" s="10">
        <v>1.355765E7</v>
      </c>
      <c r="D330" s="10">
        <v>4.7203461E7</v>
      </c>
      <c r="E330" s="11" t="str">
        <f>IF(C330&gt;percent,"YES","NO")</f>
        <v>NO</v>
      </c>
      <c r="F330" s="12">
        <v>100000.0</v>
      </c>
      <c r="G330" s="13" t="str">
        <f t="shared" si="2"/>
        <v>NOT FUNDED</v>
      </c>
      <c r="H330" s="14">
        <f t="shared" si="3"/>
        <v>7598</v>
      </c>
      <c r="I330" s="15" t="str">
        <f t="shared" si="1"/>
        <v>Approval Threshold</v>
      </c>
    </row>
    <row r="331">
      <c r="A331" s="8" t="s">
        <v>527</v>
      </c>
      <c r="B331" s="17">
        <v>161.0</v>
      </c>
      <c r="C331" s="10">
        <v>1.3542648E7</v>
      </c>
      <c r="D331" s="10">
        <v>4.7025112E7</v>
      </c>
      <c r="E331" s="11" t="str">
        <f>IF(C331&gt;percent,"YES","NO")</f>
        <v>NO</v>
      </c>
      <c r="F331" s="12">
        <v>61000.0</v>
      </c>
      <c r="G331" s="13" t="str">
        <f t="shared" si="2"/>
        <v>NOT FUNDED</v>
      </c>
      <c r="H331" s="14">
        <f t="shared" si="3"/>
        <v>7598</v>
      </c>
      <c r="I331" s="15" t="str">
        <f t="shared" si="1"/>
        <v>Approval Threshold</v>
      </c>
    </row>
    <row r="332">
      <c r="A332" s="8" t="s">
        <v>528</v>
      </c>
      <c r="B332" s="17">
        <v>156.0</v>
      </c>
      <c r="C332" s="10">
        <v>1.3228603E7</v>
      </c>
      <c r="D332" s="10">
        <v>4.6431238E7</v>
      </c>
      <c r="E332" s="11" t="str">
        <f>IF(C332&gt;percent,"YES","NO")</f>
        <v>NO</v>
      </c>
      <c r="F332" s="12">
        <v>55500.0</v>
      </c>
      <c r="G332" s="13" t="str">
        <f t="shared" si="2"/>
        <v>NOT FUNDED</v>
      </c>
      <c r="H332" s="14">
        <f t="shared" si="3"/>
        <v>7598</v>
      </c>
      <c r="I332" s="15" t="str">
        <f t="shared" si="1"/>
        <v>Approval Threshold</v>
      </c>
    </row>
    <row r="333">
      <c r="A333" s="8" t="s">
        <v>529</v>
      </c>
      <c r="B333" s="17">
        <v>192.0</v>
      </c>
      <c r="C333" s="10">
        <v>1.3214871E7</v>
      </c>
      <c r="D333" s="10">
        <v>1.18074359E8</v>
      </c>
      <c r="E333" s="11" t="str">
        <f>IF(C333&gt;percent,"YES","NO")</f>
        <v>NO</v>
      </c>
      <c r="F333" s="12">
        <v>100000.0</v>
      </c>
      <c r="G333" s="13" t="str">
        <f t="shared" si="2"/>
        <v>NOT FUNDED</v>
      </c>
      <c r="H333" s="14">
        <f t="shared" si="3"/>
        <v>7598</v>
      </c>
      <c r="I333" s="15" t="str">
        <f t="shared" si="1"/>
        <v>Approval Threshold</v>
      </c>
    </row>
    <row r="334">
      <c r="A334" s="8" t="s">
        <v>530</v>
      </c>
      <c r="B334" s="17">
        <v>205.0</v>
      </c>
      <c r="C334" s="10">
        <v>1.3177731E7</v>
      </c>
      <c r="D334" s="10">
        <v>5.1035537E7</v>
      </c>
      <c r="E334" s="11" t="str">
        <f>IF(C334&gt;percent,"YES","NO")</f>
        <v>NO</v>
      </c>
      <c r="F334" s="12">
        <v>44500.0</v>
      </c>
      <c r="G334" s="13" t="str">
        <f t="shared" si="2"/>
        <v>NOT FUNDED</v>
      </c>
      <c r="H334" s="14">
        <f t="shared" si="3"/>
        <v>7598</v>
      </c>
      <c r="I334" s="15" t="str">
        <f t="shared" si="1"/>
        <v>Approval Threshold</v>
      </c>
    </row>
    <row r="335">
      <c r="A335" s="8" t="s">
        <v>531</v>
      </c>
      <c r="B335" s="17">
        <v>155.0</v>
      </c>
      <c r="C335" s="10">
        <v>1.312272E7</v>
      </c>
      <c r="D335" s="10">
        <v>4.9088785E7</v>
      </c>
      <c r="E335" s="11" t="str">
        <f>IF(C335&gt;percent,"YES","NO")</f>
        <v>NO</v>
      </c>
      <c r="F335" s="12">
        <v>24000.0</v>
      </c>
      <c r="G335" s="13" t="str">
        <f t="shared" si="2"/>
        <v>NOT FUNDED</v>
      </c>
      <c r="H335" s="14">
        <f t="shared" si="3"/>
        <v>7598</v>
      </c>
      <c r="I335" s="15" t="str">
        <f t="shared" si="1"/>
        <v>Approval Threshold</v>
      </c>
    </row>
    <row r="336">
      <c r="A336" s="8" t="s">
        <v>532</v>
      </c>
      <c r="B336" s="17">
        <v>177.0</v>
      </c>
      <c r="C336" s="10">
        <v>1.283857E7</v>
      </c>
      <c r="D336" s="10">
        <v>4.6897218E7</v>
      </c>
      <c r="E336" s="11" t="str">
        <f>IF(C336&gt;percent,"YES","NO")</f>
        <v>NO</v>
      </c>
      <c r="F336" s="12">
        <v>15000.0</v>
      </c>
      <c r="G336" s="13" t="str">
        <f t="shared" si="2"/>
        <v>NOT FUNDED</v>
      </c>
      <c r="H336" s="14">
        <f t="shared" si="3"/>
        <v>7598</v>
      </c>
      <c r="I336" s="15" t="str">
        <f t="shared" si="1"/>
        <v>Approval Threshold</v>
      </c>
    </row>
    <row r="337">
      <c r="A337" s="8" t="s">
        <v>533</v>
      </c>
      <c r="B337" s="17">
        <v>159.0</v>
      </c>
      <c r="C337" s="10">
        <v>1.2807386E7</v>
      </c>
      <c r="D337" s="10">
        <v>4.6407071E7</v>
      </c>
      <c r="E337" s="11" t="str">
        <f>IF(C337&gt;percent,"YES","NO")</f>
        <v>NO</v>
      </c>
      <c r="F337" s="12">
        <v>30000.0</v>
      </c>
      <c r="G337" s="13" t="str">
        <f t="shared" si="2"/>
        <v>NOT FUNDED</v>
      </c>
      <c r="H337" s="14">
        <f t="shared" si="3"/>
        <v>7598</v>
      </c>
      <c r="I337" s="15" t="str">
        <f t="shared" si="1"/>
        <v>Approval Threshold</v>
      </c>
    </row>
    <row r="338">
      <c r="A338" s="8" t="s">
        <v>534</v>
      </c>
      <c r="B338" s="17">
        <v>189.0</v>
      </c>
      <c r="C338" s="10">
        <v>1.2747621E7</v>
      </c>
      <c r="D338" s="10">
        <v>5.2407272E7</v>
      </c>
      <c r="E338" s="11" t="str">
        <f>IF(C338&gt;percent,"YES","NO")</f>
        <v>NO</v>
      </c>
      <c r="F338" s="12">
        <v>52000.0</v>
      </c>
      <c r="G338" s="13" t="str">
        <f t="shared" si="2"/>
        <v>NOT FUNDED</v>
      </c>
      <c r="H338" s="14">
        <f t="shared" si="3"/>
        <v>7598</v>
      </c>
      <c r="I338" s="15" t="str">
        <f t="shared" si="1"/>
        <v>Approval Threshold</v>
      </c>
    </row>
    <row r="339">
      <c r="A339" s="8" t="s">
        <v>535</v>
      </c>
      <c r="B339" s="17">
        <v>165.0</v>
      </c>
      <c r="C339" s="10">
        <v>1.2738729E7</v>
      </c>
      <c r="D339" s="10">
        <v>4.3016133E7</v>
      </c>
      <c r="E339" s="11" t="str">
        <f>IF(C339&gt;percent,"YES","NO")</f>
        <v>NO</v>
      </c>
      <c r="F339" s="12">
        <v>20000.0</v>
      </c>
      <c r="G339" s="13" t="str">
        <f t="shared" si="2"/>
        <v>NOT FUNDED</v>
      </c>
      <c r="H339" s="14">
        <f t="shared" si="3"/>
        <v>7598</v>
      </c>
      <c r="I339" s="15" t="str">
        <f t="shared" si="1"/>
        <v>Approval Threshold</v>
      </c>
    </row>
    <row r="340">
      <c r="A340" s="8" t="s">
        <v>536</v>
      </c>
      <c r="B340" s="17">
        <v>171.0</v>
      </c>
      <c r="C340" s="10">
        <v>1.2648335E7</v>
      </c>
      <c r="D340" s="10">
        <v>4.3233426E7</v>
      </c>
      <c r="E340" s="11" t="str">
        <f>IF(C340&gt;percent,"YES","NO")</f>
        <v>NO</v>
      </c>
      <c r="F340" s="12">
        <v>30000.0</v>
      </c>
      <c r="G340" s="13" t="str">
        <f t="shared" si="2"/>
        <v>NOT FUNDED</v>
      </c>
      <c r="H340" s="14">
        <f t="shared" si="3"/>
        <v>7598</v>
      </c>
      <c r="I340" s="15" t="str">
        <f t="shared" si="1"/>
        <v>Approval Threshold</v>
      </c>
    </row>
    <row r="341">
      <c r="A341" s="8" t="s">
        <v>537</v>
      </c>
      <c r="B341" s="17">
        <v>171.0</v>
      </c>
      <c r="C341" s="10">
        <v>1.258984E7</v>
      </c>
      <c r="D341" s="10">
        <v>5.1733265E7</v>
      </c>
      <c r="E341" s="11" t="str">
        <f>IF(C341&gt;percent,"YES","NO")</f>
        <v>NO</v>
      </c>
      <c r="F341" s="12">
        <v>74661.0</v>
      </c>
      <c r="G341" s="13" t="str">
        <f t="shared" si="2"/>
        <v>NOT FUNDED</v>
      </c>
      <c r="H341" s="14">
        <f t="shared" si="3"/>
        <v>7598</v>
      </c>
      <c r="I341" s="15" t="str">
        <f t="shared" si="1"/>
        <v>Approval Threshold</v>
      </c>
    </row>
    <row r="342">
      <c r="A342" s="8" t="s">
        <v>538</v>
      </c>
      <c r="B342" s="17">
        <v>185.0</v>
      </c>
      <c r="C342" s="10">
        <v>1.2490367E7</v>
      </c>
      <c r="D342" s="10">
        <v>4.9002568E7</v>
      </c>
      <c r="E342" s="11" t="str">
        <f>IF(C342&gt;percent,"YES","NO")</f>
        <v>NO</v>
      </c>
      <c r="F342" s="12">
        <v>54975.0</v>
      </c>
      <c r="G342" s="13" t="str">
        <f t="shared" si="2"/>
        <v>NOT FUNDED</v>
      </c>
      <c r="H342" s="14">
        <f t="shared" si="3"/>
        <v>7598</v>
      </c>
      <c r="I342" s="15" t="str">
        <f t="shared" si="1"/>
        <v>Approval Threshold</v>
      </c>
    </row>
    <row r="343">
      <c r="A343" s="8" t="s">
        <v>539</v>
      </c>
      <c r="B343" s="17">
        <v>190.0</v>
      </c>
      <c r="C343" s="10">
        <v>1.2414027E7</v>
      </c>
      <c r="D343" s="10">
        <v>4.5923381E7</v>
      </c>
      <c r="E343" s="11" t="str">
        <f>IF(C343&gt;percent,"YES","NO")</f>
        <v>NO</v>
      </c>
      <c r="F343" s="12">
        <v>15000.0</v>
      </c>
      <c r="G343" s="13" t="str">
        <f t="shared" si="2"/>
        <v>NOT FUNDED</v>
      </c>
      <c r="H343" s="14">
        <f t="shared" si="3"/>
        <v>7598</v>
      </c>
      <c r="I343" s="15" t="str">
        <f t="shared" si="1"/>
        <v>Approval Threshold</v>
      </c>
    </row>
    <row r="344">
      <c r="A344" s="8" t="s">
        <v>540</v>
      </c>
      <c r="B344" s="17">
        <v>172.0</v>
      </c>
      <c r="C344" s="10">
        <v>1.234027E7</v>
      </c>
      <c r="D344" s="10">
        <v>5.6683112E7</v>
      </c>
      <c r="E344" s="11" t="str">
        <f>IF(C344&gt;percent,"YES","NO")</f>
        <v>NO</v>
      </c>
      <c r="F344" s="12">
        <v>100000.0</v>
      </c>
      <c r="G344" s="13" t="str">
        <f t="shared" si="2"/>
        <v>NOT FUNDED</v>
      </c>
      <c r="H344" s="14">
        <f t="shared" si="3"/>
        <v>7598</v>
      </c>
      <c r="I344" s="15" t="str">
        <f t="shared" si="1"/>
        <v>Approval Threshold</v>
      </c>
    </row>
    <row r="345">
      <c r="A345" s="8" t="s">
        <v>541</v>
      </c>
      <c r="B345" s="17">
        <v>191.0</v>
      </c>
      <c r="C345" s="10">
        <v>1.2301948E7</v>
      </c>
      <c r="D345" s="10">
        <v>4.6442269E7</v>
      </c>
      <c r="E345" s="11" t="str">
        <f>IF(C345&gt;percent,"YES","NO")</f>
        <v>NO</v>
      </c>
      <c r="F345" s="12">
        <v>38689.0</v>
      </c>
      <c r="G345" s="13" t="str">
        <f t="shared" si="2"/>
        <v>NOT FUNDED</v>
      </c>
      <c r="H345" s="14">
        <f t="shared" si="3"/>
        <v>7598</v>
      </c>
      <c r="I345" s="15" t="str">
        <f t="shared" si="1"/>
        <v>Approval Threshold</v>
      </c>
    </row>
    <row r="346">
      <c r="A346" s="8" t="s">
        <v>542</v>
      </c>
      <c r="B346" s="17">
        <v>172.0</v>
      </c>
      <c r="C346" s="10">
        <v>1.2300292E7</v>
      </c>
      <c r="D346" s="10">
        <v>4.7373114E7</v>
      </c>
      <c r="E346" s="11" t="str">
        <f>IF(C346&gt;percent,"YES","NO")</f>
        <v>NO</v>
      </c>
      <c r="F346" s="12">
        <v>97125.0</v>
      </c>
      <c r="G346" s="13" t="str">
        <f t="shared" si="2"/>
        <v>NOT FUNDED</v>
      </c>
      <c r="H346" s="14">
        <f t="shared" si="3"/>
        <v>7598</v>
      </c>
      <c r="I346" s="15" t="str">
        <f t="shared" si="1"/>
        <v>Approval Threshold</v>
      </c>
    </row>
    <row r="347">
      <c r="A347" s="8" t="s">
        <v>543</v>
      </c>
      <c r="B347" s="17">
        <v>162.0</v>
      </c>
      <c r="C347" s="10">
        <v>1.2069084E7</v>
      </c>
      <c r="D347" s="10">
        <v>4.3053688E7</v>
      </c>
      <c r="E347" s="11" t="str">
        <f>IF(C347&gt;percent,"YES","NO")</f>
        <v>NO</v>
      </c>
      <c r="F347" s="12">
        <v>24234.0</v>
      </c>
      <c r="G347" s="13" t="str">
        <f t="shared" si="2"/>
        <v>NOT FUNDED</v>
      </c>
      <c r="H347" s="14">
        <f t="shared" si="3"/>
        <v>7598</v>
      </c>
      <c r="I347" s="15" t="str">
        <f t="shared" si="1"/>
        <v>Approval Threshold</v>
      </c>
    </row>
    <row r="348">
      <c r="A348" s="8" t="s">
        <v>544</v>
      </c>
      <c r="B348" s="17">
        <v>165.0</v>
      </c>
      <c r="C348" s="10">
        <v>1.1712781E7</v>
      </c>
      <c r="D348" s="10">
        <v>4.7671324E7</v>
      </c>
      <c r="E348" s="11" t="str">
        <f>IF(C348&gt;percent,"YES","NO")</f>
        <v>NO</v>
      </c>
      <c r="F348" s="12">
        <v>25200.0</v>
      </c>
      <c r="G348" s="13" t="str">
        <f t="shared" si="2"/>
        <v>NOT FUNDED</v>
      </c>
      <c r="H348" s="14">
        <f t="shared" si="3"/>
        <v>7598</v>
      </c>
      <c r="I348" s="15" t="str">
        <f t="shared" si="1"/>
        <v>Approval Threshold</v>
      </c>
    </row>
    <row r="349">
      <c r="A349" s="8" t="s">
        <v>545</v>
      </c>
      <c r="B349" s="17">
        <v>175.0</v>
      </c>
      <c r="C349" s="10">
        <v>1.1636594E7</v>
      </c>
      <c r="D349" s="10">
        <v>4.4162569E7</v>
      </c>
      <c r="E349" s="11" t="str">
        <f>IF(C349&gt;percent,"YES","NO")</f>
        <v>NO</v>
      </c>
      <c r="F349" s="12">
        <v>94700.0</v>
      </c>
      <c r="G349" s="13" t="str">
        <f t="shared" si="2"/>
        <v>NOT FUNDED</v>
      </c>
      <c r="H349" s="14">
        <f t="shared" si="3"/>
        <v>7598</v>
      </c>
      <c r="I349" s="15" t="str">
        <f t="shared" si="1"/>
        <v>Approval Threshold</v>
      </c>
    </row>
    <row r="350">
      <c r="A350" s="8" t="s">
        <v>546</v>
      </c>
      <c r="B350" s="17">
        <v>185.0</v>
      </c>
      <c r="C350" s="10">
        <v>1.1533738E7</v>
      </c>
      <c r="D350" s="10">
        <v>4.2664963E7</v>
      </c>
      <c r="E350" s="11" t="str">
        <f>IF(C350&gt;percent,"YES","NO")</f>
        <v>NO</v>
      </c>
      <c r="F350" s="12">
        <v>89000.0</v>
      </c>
      <c r="G350" s="13" t="str">
        <f t="shared" si="2"/>
        <v>NOT FUNDED</v>
      </c>
      <c r="H350" s="14">
        <f t="shared" si="3"/>
        <v>7598</v>
      </c>
      <c r="I350" s="15" t="str">
        <f t="shared" si="1"/>
        <v>Approval Threshold</v>
      </c>
    </row>
    <row r="351">
      <c r="A351" s="8" t="s">
        <v>547</v>
      </c>
      <c r="B351" s="17">
        <v>176.0</v>
      </c>
      <c r="C351" s="10">
        <v>1.1454274E7</v>
      </c>
      <c r="D351" s="10">
        <v>4.846463E7</v>
      </c>
      <c r="E351" s="11" t="str">
        <f>IF(C351&gt;percent,"YES","NO")</f>
        <v>NO</v>
      </c>
      <c r="F351" s="12">
        <v>73000.0</v>
      </c>
      <c r="G351" s="13" t="str">
        <f t="shared" si="2"/>
        <v>NOT FUNDED</v>
      </c>
      <c r="H351" s="14">
        <f t="shared" si="3"/>
        <v>7598</v>
      </c>
      <c r="I351" s="15" t="str">
        <f t="shared" si="1"/>
        <v>Approval Threshold</v>
      </c>
    </row>
    <row r="352">
      <c r="A352" s="8" t="s">
        <v>548</v>
      </c>
      <c r="B352" s="17">
        <v>167.0</v>
      </c>
      <c r="C352" s="10">
        <v>1.1437796E7</v>
      </c>
      <c r="D352" s="10">
        <v>5.691337E7</v>
      </c>
      <c r="E352" s="11" t="str">
        <f>IF(C352&gt;percent,"YES","NO")</f>
        <v>NO</v>
      </c>
      <c r="F352" s="12">
        <v>100000.0</v>
      </c>
      <c r="G352" s="13" t="str">
        <f t="shared" si="2"/>
        <v>NOT FUNDED</v>
      </c>
      <c r="H352" s="14">
        <f t="shared" si="3"/>
        <v>7598</v>
      </c>
      <c r="I352" s="15" t="str">
        <f t="shared" si="1"/>
        <v>Approval Threshold</v>
      </c>
    </row>
    <row r="353">
      <c r="A353" s="8" t="s">
        <v>549</v>
      </c>
      <c r="B353" s="17">
        <v>171.0</v>
      </c>
      <c r="C353" s="10">
        <v>1.1365943E7</v>
      </c>
      <c r="D353" s="10">
        <v>4.8774597E7</v>
      </c>
      <c r="E353" s="11" t="str">
        <f>IF(C353&gt;percent,"YES","NO")</f>
        <v>NO</v>
      </c>
      <c r="F353" s="12">
        <v>100000.0</v>
      </c>
      <c r="G353" s="13" t="str">
        <f t="shared" si="2"/>
        <v>NOT FUNDED</v>
      </c>
      <c r="H353" s="14">
        <f t="shared" si="3"/>
        <v>7598</v>
      </c>
      <c r="I353" s="15" t="str">
        <f t="shared" si="1"/>
        <v>Approval Threshold</v>
      </c>
    </row>
    <row r="354">
      <c r="A354" s="8" t="s">
        <v>550</v>
      </c>
      <c r="B354" s="17">
        <v>169.0</v>
      </c>
      <c r="C354" s="10">
        <v>1.1329765E7</v>
      </c>
      <c r="D354" s="10">
        <v>4.6083866E7</v>
      </c>
      <c r="E354" s="11" t="str">
        <f>IF(C354&gt;percent,"YES","NO")</f>
        <v>NO</v>
      </c>
      <c r="F354" s="12">
        <v>66220.0</v>
      </c>
      <c r="G354" s="13" t="str">
        <f t="shared" si="2"/>
        <v>NOT FUNDED</v>
      </c>
      <c r="H354" s="14">
        <f t="shared" si="3"/>
        <v>7598</v>
      </c>
      <c r="I354" s="15" t="str">
        <f t="shared" si="1"/>
        <v>Approval Threshold</v>
      </c>
    </row>
    <row r="355">
      <c r="A355" s="8" t="s">
        <v>551</v>
      </c>
      <c r="B355" s="17">
        <v>159.0</v>
      </c>
      <c r="C355" s="10">
        <v>1.1215613E7</v>
      </c>
      <c r="D355" s="10">
        <v>5.1169561E7</v>
      </c>
      <c r="E355" s="11" t="str">
        <f>IF(C355&gt;percent,"YES","NO")</f>
        <v>NO</v>
      </c>
      <c r="F355" s="12">
        <v>80000.0</v>
      </c>
      <c r="G355" s="13" t="str">
        <f t="shared" si="2"/>
        <v>NOT FUNDED</v>
      </c>
      <c r="H355" s="14">
        <f t="shared" si="3"/>
        <v>7598</v>
      </c>
      <c r="I355" s="15" t="str">
        <f t="shared" si="1"/>
        <v>Approval Threshold</v>
      </c>
    </row>
    <row r="356">
      <c r="A356" s="8" t="s">
        <v>552</v>
      </c>
      <c r="B356" s="17">
        <v>157.0</v>
      </c>
      <c r="C356" s="10">
        <v>1.1183035E7</v>
      </c>
      <c r="D356" s="10">
        <v>4.4982521E7</v>
      </c>
      <c r="E356" s="11" t="str">
        <f>IF(C356&gt;percent,"YES","NO")</f>
        <v>NO</v>
      </c>
      <c r="F356" s="12">
        <v>52196.0</v>
      </c>
      <c r="G356" s="13" t="str">
        <f t="shared" si="2"/>
        <v>NOT FUNDED</v>
      </c>
      <c r="H356" s="14">
        <f t="shared" si="3"/>
        <v>7598</v>
      </c>
      <c r="I356" s="15" t="str">
        <f t="shared" si="1"/>
        <v>Approval Threshold</v>
      </c>
    </row>
    <row r="357">
      <c r="A357" s="8" t="s">
        <v>553</v>
      </c>
      <c r="B357" s="17">
        <v>173.0</v>
      </c>
      <c r="C357" s="10">
        <v>1.1158995E7</v>
      </c>
      <c r="D357" s="10">
        <v>5.4137453E7</v>
      </c>
      <c r="E357" s="11" t="str">
        <f>IF(C357&gt;percent,"YES","NO")</f>
        <v>NO</v>
      </c>
      <c r="F357" s="12">
        <v>43050.0</v>
      </c>
      <c r="G357" s="13" t="str">
        <f t="shared" si="2"/>
        <v>NOT FUNDED</v>
      </c>
      <c r="H357" s="14">
        <f t="shared" si="3"/>
        <v>7598</v>
      </c>
      <c r="I357" s="15" t="str">
        <f t="shared" si="1"/>
        <v>Approval Threshold</v>
      </c>
    </row>
    <row r="358">
      <c r="A358" s="8" t="s">
        <v>554</v>
      </c>
      <c r="B358" s="17">
        <v>167.0</v>
      </c>
      <c r="C358" s="10">
        <v>1.1154068E7</v>
      </c>
      <c r="D358" s="10">
        <v>4.4409592E7</v>
      </c>
      <c r="E358" s="11" t="str">
        <f>IF(C358&gt;percent,"YES","NO")</f>
        <v>NO</v>
      </c>
      <c r="F358" s="12">
        <v>25005.0</v>
      </c>
      <c r="G358" s="13" t="str">
        <f t="shared" si="2"/>
        <v>NOT FUNDED</v>
      </c>
      <c r="H358" s="14">
        <f t="shared" si="3"/>
        <v>7598</v>
      </c>
      <c r="I358" s="15" t="str">
        <f t="shared" si="1"/>
        <v>Approval Threshold</v>
      </c>
    </row>
    <row r="359">
      <c r="A359" s="8" t="s">
        <v>555</v>
      </c>
      <c r="B359" s="17">
        <v>178.0</v>
      </c>
      <c r="C359" s="10">
        <v>1.1111603E7</v>
      </c>
      <c r="D359" s="10">
        <v>4.6847165E7</v>
      </c>
      <c r="E359" s="11" t="str">
        <f>IF(C359&gt;percent,"YES","NO")</f>
        <v>NO</v>
      </c>
      <c r="F359" s="12">
        <v>44200.0</v>
      </c>
      <c r="G359" s="13" t="str">
        <f t="shared" si="2"/>
        <v>NOT FUNDED</v>
      </c>
      <c r="H359" s="14">
        <f t="shared" si="3"/>
        <v>7598</v>
      </c>
      <c r="I359" s="15" t="str">
        <f t="shared" si="1"/>
        <v>Approval Threshold</v>
      </c>
    </row>
    <row r="360">
      <c r="A360" s="8" t="s">
        <v>556</v>
      </c>
      <c r="B360" s="17">
        <v>155.0</v>
      </c>
      <c r="C360" s="10">
        <v>1.1055872E7</v>
      </c>
      <c r="D360" s="10">
        <v>4.595603E7</v>
      </c>
      <c r="E360" s="11" t="str">
        <f>IF(C360&gt;percent,"YES","NO")</f>
        <v>NO</v>
      </c>
      <c r="F360" s="12">
        <v>15090.0</v>
      </c>
      <c r="G360" s="13" t="str">
        <f t="shared" si="2"/>
        <v>NOT FUNDED</v>
      </c>
      <c r="H360" s="14">
        <f t="shared" si="3"/>
        <v>7598</v>
      </c>
      <c r="I360" s="15" t="str">
        <f t="shared" si="1"/>
        <v>Approval Threshold</v>
      </c>
    </row>
    <row r="361">
      <c r="A361" s="8" t="s">
        <v>557</v>
      </c>
      <c r="B361" s="17">
        <v>192.0</v>
      </c>
      <c r="C361" s="10">
        <v>1.1010122E7</v>
      </c>
      <c r="D361" s="10">
        <v>5.6828552E7</v>
      </c>
      <c r="E361" s="11" t="str">
        <f>IF(C361&gt;percent,"YES","NO")</f>
        <v>NO</v>
      </c>
      <c r="F361" s="12">
        <v>36000.0</v>
      </c>
      <c r="G361" s="13" t="str">
        <f t="shared" si="2"/>
        <v>NOT FUNDED</v>
      </c>
      <c r="H361" s="14">
        <f t="shared" si="3"/>
        <v>7598</v>
      </c>
      <c r="I361" s="15" t="str">
        <f t="shared" si="1"/>
        <v>Approval Threshold</v>
      </c>
    </row>
    <row r="362">
      <c r="A362" s="8" t="s">
        <v>558</v>
      </c>
      <c r="B362" s="17">
        <v>190.0</v>
      </c>
      <c r="C362" s="10">
        <v>1.080609E7</v>
      </c>
      <c r="D362" s="10">
        <v>4.9873839E7</v>
      </c>
      <c r="E362" s="11" t="str">
        <f>IF(C362&gt;percent,"YES","NO")</f>
        <v>NO</v>
      </c>
      <c r="F362" s="12">
        <v>96380.0</v>
      </c>
      <c r="G362" s="13" t="str">
        <f t="shared" si="2"/>
        <v>NOT FUNDED</v>
      </c>
      <c r="H362" s="14">
        <f t="shared" si="3"/>
        <v>7598</v>
      </c>
      <c r="I362" s="15" t="str">
        <f t="shared" si="1"/>
        <v>Approval Threshold</v>
      </c>
    </row>
    <row r="363">
      <c r="A363" s="8" t="s">
        <v>559</v>
      </c>
      <c r="B363" s="17">
        <v>187.0</v>
      </c>
      <c r="C363" s="10">
        <v>1.0687315E7</v>
      </c>
      <c r="D363" s="10">
        <v>5.0918021E7</v>
      </c>
      <c r="E363" s="11" t="str">
        <f>IF(C363&gt;percent,"YES","NO")</f>
        <v>NO</v>
      </c>
      <c r="F363" s="12">
        <v>100000.0</v>
      </c>
      <c r="G363" s="13" t="str">
        <f t="shared" si="2"/>
        <v>NOT FUNDED</v>
      </c>
      <c r="H363" s="14">
        <f t="shared" si="3"/>
        <v>7598</v>
      </c>
      <c r="I363" s="15" t="str">
        <f t="shared" si="1"/>
        <v>Approval Threshold</v>
      </c>
    </row>
    <row r="364">
      <c r="A364" s="8" t="s">
        <v>560</v>
      </c>
      <c r="B364" s="17">
        <v>147.0</v>
      </c>
      <c r="C364" s="10">
        <v>1.0639077E7</v>
      </c>
      <c r="D364" s="10">
        <v>4.8920472E7</v>
      </c>
      <c r="E364" s="11" t="str">
        <f>IF(C364&gt;percent,"YES","NO")</f>
        <v>NO</v>
      </c>
      <c r="F364" s="12">
        <v>20500.0</v>
      </c>
      <c r="G364" s="13" t="str">
        <f t="shared" si="2"/>
        <v>NOT FUNDED</v>
      </c>
      <c r="H364" s="14">
        <f t="shared" si="3"/>
        <v>7598</v>
      </c>
      <c r="I364" s="15" t="str">
        <f t="shared" si="1"/>
        <v>Approval Threshold</v>
      </c>
    </row>
    <row r="365">
      <c r="A365" s="8" t="s">
        <v>561</v>
      </c>
      <c r="B365" s="17">
        <v>159.0</v>
      </c>
      <c r="C365" s="10">
        <v>1.0607113E7</v>
      </c>
      <c r="D365" s="10">
        <v>4.6717986E7</v>
      </c>
      <c r="E365" s="11" t="str">
        <f>IF(C365&gt;percent,"YES","NO")</f>
        <v>NO</v>
      </c>
      <c r="F365" s="12">
        <v>75000.0</v>
      </c>
      <c r="G365" s="13" t="str">
        <f t="shared" si="2"/>
        <v>NOT FUNDED</v>
      </c>
      <c r="H365" s="14">
        <f t="shared" si="3"/>
        <v>7598</v>
      </c>
      <c r="I365" s="15" t="str">
        <f t="shared" si="1"/>
        <v>Approval Threshold</v>
      </c>
    </row>
    <row r="366">
      <c r="A366" s="8" t="s">
        <v>562</v>
      </c>
      <c r="B366" s="17">
        <v>166.0</v>
      </c>
      <c r="C366" s="10">
        <v>1.0597173E7</v>
      </c>
      <c r="D366" s="10">
        <v>5.0279366E7</v>
      </c>
      <c r="E366" s="11" t="str">
        <f>IF(C366&gt;percent,"YES","NO")</f>
        <v>NO</v>
      </c>
      <c r="F366" s="12">
        <v>50000.0</v>
      </c>
      <c r="G366" s="13" t="str">
        <f t="shared" si="2"/>
        <v>NOT FUNDED</v>
      </c>
      <c r="H366" s="14">
        <f t="shared" si="3"/>
        <v>7598</v>
      </c>
      <c r="I366" s="15" t="str">
        <f t="shared" si="1"/>
        <v>Approval Threshold</v>
      </c>
    </row>
    <row r="367">
      <c r="A367" s="18" t="s">
        <v>563</v>
      </c>
      <c r="B367" s="17">
        <v>160.0</v>
      </c>
      <c r="C367" s="10">
        <v>1.0497477E7</v>
      </c>
      <c r="D367" s="10">
        <v>5.107877E7</v>
      </c>
      <c r="E367" s="11" t="str">
        <f>IF(C367&gt;percent,"YES","NO")</f>
        <v>NO</v>
      </c>
      <c r="F367" s="12">
        <v>38000.0</v>
      </c>
      <c r="G367" s="13" t="str">
        <f t="shared" si="2"/>
        <v>NOT FUNDED</v>
      </c>
      <c r="H367" s="14">
        <f t="shared" si="3"/>
        <v>7598</v>
      </c>
      <c r="I367" s="15" t="str">
        <f t="shared" si="1"/>
        <v>Approval Threshold</v>
      </c>
    </row>
    <row r="368">
      <c r="A368" s="8" t="s">
        <v>564</v>
      </c>
      <c r="B368" s="17">
        <v>169.0</v>
      </c>
      <c r="C368" s="10">
        <v>1.036188E7</v>
      </c>
      <c r="D368" s="10">
        <v>4.966486E7</v>
      </c>
      <c r="E368" s="11" t="str">
        <f>IF(C368&gt;percent,"YES","NO")</f>
        <v>NO</v>
      </c>
      <c r="F368" s="12">
        <v>54085.0</v>
      </c>
      <c r="G368" s="13" t="str">
        <f t="shared" si="2"/>
        <v>NOT FUNDED</v>
      </c>
      <c r="H368" s="14">
        <f t="shared" si="3"/>
        <v>7598</v>
      </c>
      <c r="I368" s="15" t="str">
        <f t="shared" si="1"/>
        <v>Approval Threshold</v>
      </c>
    </row>
    <row r="369">
      <c r="A369" s="8" t="s">
        <v>565</v>
      </c>
      <c r="B369" s="17">
        <v>153.0</v>
      </c>
      <c r="C369" s="10">
        <v>1.0345153E7</v>
      </c>
      <c r="D369" s="10">
        <v>4.4251544E7</v>
      </c>
      <c r="E369" s="11" t="str">
        <f>IF(C369&gt;percent,"YES","NO")</f>
        <v>NO</v>
      </c>
      <c r="F369" s="12">
        <v>84500.0</v>
      </c>
      <c r="G369" s="13" t="str">
        <f t="shared" si="2"/>
        <v>NOT FUNDED</v>
      </c>
      <c r="H369" s="14">
        <f t="shared" si="3"/>
        <v>7598</v>
      </c>
      <c r="I369" s="15" t="str">
        <f t="shared" si="1"/>
        <v>Approval Threshold</v>
      </c>
    </row>
    <row r="370">
      <c r="A370" s="8" t="s">
        <v>566</v>
      </c>
      <c r="B370" s="17">
        <v>163.0</v>
      </c>
      <c r="C370" s="10">
        <v>1.026241E7</v>
      </c>
      <c r="D370" s="10">
        <v>4.7951715E7</v>
      </c>
      <c r="E370" s="11" t="str">
        <f>IF(C370&gt;percent,"YES","NO")</f>
        <v>NO</v>
      </c>
      <c r="F370" s="12">
        <v>60000.0</v>
      </c>
      <c r="G370" s="13" t="str">
        <f t="shared" si="2"/>
        <v>NOT FUNDED</v>
      </c>
      <c r="H370" s="14">
        <f t="shared" si="3"/>
        <v>7598</v>
      </c>
      <c r="I370" s="15" t="str">
        <f t="shared" si="1"/>
        <v>Approval Threshold</v>
      </c>
    </row>
    <row r="371">
      <c r="A371" s="8" t="s">
        <v>567</v>
      </c>
      <c r="B371" s="17">
        <v>180.0</v>
      </c>
      <c r="C371" s="10">
        <v>9939673.0</v>
      </c>
      <c r="D371" s="10">
        <v>5.3702103E7</v>
      </c>
      <c r="E371" s="11" t="str">
        <f>IF(C371&gt;percent,"YES","NO")</f>
        <v>NO</v>
      </c>
      <c r="F371" s="12">
        <v>33350.0</v>
      </c>
      <c r="G371" s="13" t="str">
        <f t="shared" si="2"/>
        <v>NOT FUNDED</v>
      </c>
      <c r="H371" s="14">
        <f t="shared" si="3"/>
        <v>7598</v>
      </c>
      <c r="I371" s="15" t="str">
        <f t="shared" si="1"/>
        <v>Approval Threshold</v>
      </c>
    </row>
    <row r="372">
      <c r="A372" s="8" t="s">
        <v>568</v>
      </c>
      <c r="B372" s="17">
        <v>156.0</v>
      </c>
      <c r="C372" s="10">
        <v>9861913.0</v>
      </c>
      <c r="D372" s="10">
        <v>5.0748068E7</v>
      </c>
      <c r="E372" s="11" t="str">
        <f>IF(C372&gt;percent,"YES","NO")</f>
        <v>NO</v>
      </c>
      <c r="F372" s="12">
        <v>72420.0</v>
      </c>
      <c r="G372" s="13" t="str">
        <f t="shared" si="2"/>
        <v>NOT FUNDED</v>
      </c>
      <c r="H372" s="14">
        <f t="shared" si="3"/>
        <v>7598</v>
      </c>
      <c r="I372" s="15" t="str">
        <f t="shared" si="1"/>
        <v>Approval Threshold</v>
      </c>
    </row>
    <row r="373">
      <c r="A373" s="8" t="s">
        <v>569</v>
      </c>
      <c r="B373" s="17">
        <v>184.0</v>
      </c>
      <c r="C373" s="10">
        <v>9828154.0</v>
      </c>
      <c r="D373" s="10">
        <v>4.358486E7</v>
      </c>
      <c r="E373" s="11" t="str">
        <f>IF(C373&gt;percent,"YES","NO")</f>
        <v>NO</v>
      </c>
      <c r="F373" s="12">
        <v>30000.0</v>
      </c>
      <c r="G373" s="13" t="str">
        <f t="shared" si="2"/>
        <v>NOT FUNDED</v>
      </c>
      <c r="H373" s="14">
        <f t="shared" si="3"/>
        <v>7598</v>
      </c>
      <c r="I373" s="15" t="str">
        <f t="shared" si="1"/>
        <v>Approval Threshold</v>
      </c>
    </row>
    <row r="374">
      <c r="A374" s="8" t="s">
        <v>570</v>
      </c>
      <c r="B374" s="17">
        <v>157.0</v>
      </c>
      <c r="C374" s="10">
        <v>9800720.0</v>
      </c>
      <c r="D374" s="10">
        <v>4.3792165E7</v>
      </c>
      <c r="E374" s="11" t="str">
        <f>IF(C374&gt;percent,"YES","NO")</f>
        <v>NO</v>
      </c>
      <c r="F374" s="12">
        <v>25000.0</v>
      </c>
      <c r="G374" s="13" t="str">
        <f t="shared" si="2"/>
        <v>NOT FUNDED</v>
      </c>
      <c r="H374" s="14">
        <f t="shared" si="3"/>
        <v>7598</v>
      </c>
      <c r="I374" s="15" t="str">
        <f t="shared" si="1"/>
        <v>Approval Threshold</v>
      </c>
    </row>
    <row r="375">
      <c r="A375" s="8" t="s">
        <v>571</v>
      </c>
      <c r="B375" s="17">
        <v>156.0</v>
      </c>
      <c r="C375" s="10">
        <v>9762342.0</v>
      </c>
      <c r="D375" s="10">
        <v>4.4845462E7</v>
      </c>
      <c r="E375" s="11" t="str">
        <f>IF(C375&gt;percent,"YES","NO")</f>
        <v>NO</v>
      </c>
      <c r="F375" s="12">
        <v>70000.0</v>
      </c>
      <c r="G375" s="13" t="str">
        <f t="shared" si="2"/>
        <v>NOT FUNDED</v>
      </c>
      <c r="H375" s="14">
        <f t="shared" si="3"/>
        <v>7598</v>
      </c>
      <c r="I375" s="15" t="str">
        <f t="shared" si="1"/>
        <v>Approval Threshold</v>
      </c>
    </row>
    <row r="376">
      <c r="A376" s="8" t="s">
        <v>572</v>
      </c>
      <c r="B376" s="17">
        <v>154.0</v>
      </c>
      <c r="C376" s="10">
        <v>9719552.0</v>
      </c>
      <c r="D376" s="10">
        <v>4.8268793E7</v>
      </c>
      <c r="E376" s="11" t="str">
        <f>IF(C376&gt;percent,"YES","NO")</f>
        <v>NO</v>
      </c>
      <c r="F376" s="12">
        <v>49000.0</v>
      </c>
      <c r="G376" s="13" t="str">
        <f t="shared" si="2"/>
        <v>NOT FUNDED</v>
      </c>
      <c r="H376" s="14">
        <f t="shared" si="3"/>
        <v>7598</v>
      </c>
      <c r="I376" s="15" t="str">
        <f t="shared" si="1"/>
        <v>Approval Threshold</v>
      </c>
    </row>
    <row r="377">
      <c r="A377" s="8" t="s">
        <v>573</v>
      </c>
      <c r="B377" s="17">
        <v>152.0</v>
      </c>
      <c r="C377" s="10">
        <v>9696308.0</v>
      </c>
      <c r="D377" s="10">
        <v>4.6296253E7</v>
      </c>
      <c r="E377" s="11" t="str">
        <f>IF(C377&gt;percent,"YES","NO")</f>
        <v>NO</v>
      </c>
      <c r="F377" s="12">
        <v>68880.0</v>
      </c>
      <c r="G377" s="13" t="str">
        <f t="shared" si="2"/>
        <v>NOT FUNDED</v>
      </c>
      <c r="H377" s="14">
        <f t="shared" si="3"/>
        <v>7598</v>
      </c>
      <c r="I377" s="15" t="str">
        <f t="shared" si="1"/>
        <v>Approval Threshold</v>
      </c>
    </row>
    <row r="378">
      <c r="A378" s="8" t="s">
        <v>574</v>
      </c>
      <c r="B378" s="17">
        <v>188.0</v>
      </c>
      <c r="C378" s="10">
        <v>9673130.0</v>
      </c>
      <c r="D378" s="10">
        <v>4.8252294E7</v>
      </c>
      <c r="E378" s="11" t="str">
        <f>IF(C378&gt;percent,"YES","NO")</f>
        <v>NO</v>
      </c>
      <c r="F378" s="12">
        <v>50000.0</v>
      </c>
      <c r="G378" s="13" t="str">
        <f t="shared" si="2"/>
        <v>NOT FUNDED</v>
      </c>
      <c r="H378" s="14">
        <f t="shared" si="3"/>
        <v>7598</v>
      </c>
      <c r="I378" s="15" t="str">
        <f t="shared" si="1"/>
        <v>Approval Threshold</v>
      </c>
    </row>
    <row r="379">
      <c r="A379" s="8" t="s">
        <v>575</v>
      </c>
      <c r="B379" s="17">
        <v>155.0</v>
      </c>
      <c r="C379" s="10">
        <v>9614627.0</v>
      </c>
      <c r="D379" s="10">
        <v>5.4703274E7</v>
      </c>
      <c r="E379" s="11" t="str">
        <f>IF(C379&gt;percent,"YES","NO")</f>
        <v>NO</v>
      </c>
      <c r="F379" s="12">
        <v>44500.0</v>
      </c>
      <c r="G379" s="13" t="str">
        <f t="shared" si="2"/>
        <v>NOT FUNDED</v>
      </c>
      <c r="H379" s="14">
        <f t="shared" si="3"/>
        <v>7598</v>
      </c>
      <c r="I379" s="15" t="str">
        <f t="shared" si="1"/>
        <v>Approval Threshold</v>
      </c>
    </row>
    <row r="380">
      <c r="A380" s="8" t="s">
        <v>576</v>
      </c>
      <c r="B380" s="17">
        <v>151.0</v>
      </c>
      <c r="C380" s="10">
        <v>9584480.0</v>
      </c>
      <c r="D380" s="10">
        <v>4.6616367E7</v>
      </c>
      <c r="E380" s="11" t="str">
        <f>IF(C380&gt;percent,"YES","NO")</f>
        <v>NO</v>
      </c>
      <c r="F380" s="12">
        <v>89600.0</v>
      </c>
      <c r="G380" s="13" t="str">
        <f t="shared" si="2"/>
        <v>NOT FUNDED</v>
      </c>
      <c r="H380" s="14">
        <f t="shared" si="3"/>
        <v>7598</v>
      </c>
      <c r="I380" s="15" t="str">
        <f t="shared" si="1"/>
        <v>Approval Threshold</v>
      </c>
    </row>
    <row r="381">
      <c r="A381" s="8" t="s">
        <v>577</v>
      </c>
      <c r="B381" s="17">
        <v>162.0</v>
      </c>
      <c r="C381" s="10">
        <v>9458863.0</v>
      </c>
      <c r="D381" s="10">
        <v>4.8221018E7</v>
      </c>
      <c r="E381" s="11" t="str">
        <f>IF(C381&gt;percent,"YES","NO")</f>
        <v>NO</v>
      </c>
      <c r="F381" s="12">
        <v>60000.0</v>
      </c>
      <c r="G381" s="13" t="str">
        <f t="shared" si="2"/>
        <v>NOT FUNDED</v>
      </c>
      <c r="H381" s="14">
        <f t="shared" si="3"/>
        <v>7598</v>
      </c>
      <c r="I381" s="15" t="str">
        <f t="shared" si="1"/>
        <v>Approval Threshold</v>
      </c>
    </row>
    <row r="382">
      <c r="A382" s="8" t="s">
        <v>578</v>
      </c>
      <c r="B382" s="17">
        <v>155.0</v>
      </c>
      <c r="C382" s="10">
        <v>9455773.0</v>
      </c>
      <c r="D382" s="10">
        <v>1.16036496E8</v>
      </c>
      <c r="E382" s="11" t="str">
        <f>IF(C382&gt;percent,"YES","NO")</f>
        <v>NO</v>
      </c>
      <c r="F382" s="12">
        <v>77000.0</v>
      </c>
      <c r="G382" s="13" t="str">
        <f t="shared" si="2"/>
        <v>NOT FUNDED</v>
      </c>
      <c r="H382" s="14">
        <f t="shared" si="3"/>
        <v>7598</v>
      </c>
      <c r="I382" s="15" t="str">
        <f t="shared" si="1"/>
        <v>Approval Threshold</v>
      </c>
    </row>
    <row r="383">
      <c r="A383" s="8" t="s">
        <v>579</v>
      </c>
      <c r="B383" s="17">
        <v>192.0</v>
      </c>
      <c r="C383" s="10">
        <v>9428098.0</v>
      </c>
      <c r="D383" s="10">
        <v>5.5886631E7</v>
      </c>
      <c r="E383" s="11" t="str">
        <f>IF(C383&gt;percent,"YES","NO")</f>
        <v>NO</v>
      </c>
      <c r="F383" s="12">
        <v>96000.0</v>
      </c>
      <c r="G383" s="13" t="str">
        <f t="shared" si="2"/>
        <v>NOT FUNDED</v>
      </c>
      <c r="H383" s="14">
        <f t="shared" si="3"/>
        <v>7598</v>
      </c>
      <c r="I383" s="15" t="str">
        <f t="shared" si="1"/>
        <v>Approval Threshold</v>
      </c>
    </row>
    <row r="384">
      <c r="A384" s="8" t="s">
        <v>580</v>
      </c>
      <c r="B384" s="17">
        <v>161.0</v>
      </c>
      <c r="C384" s="10">
        <v>9341869.0</v>
      </c>
      <c r="D384" s="10">
        <v>4.9216831E7</v>
      </c>
      <c r="E384" s="11" t="str">
        <f>IF(C384&gt;percent,"YES","NO")</f>
        <v>NO</v>
      </c>
      <c r="F384" s="12">
        <v>100000.0</v>
      </c>
      <c r="G384" s="13" t="str">
        <f t="shared" si="2"/>
        <v>NOT FUNDED</v>
      </c>
      <c r="H384" s="14">
        <f t="shared" si="3"/>
        <v>7598</v>
      </c>
      <c r="I384" s="15" t="str">
        <f t="shared" si="1"/>
        <v>Approval Threshold</v>
      </c>
    </row>
    <row r="385">
      <c r="A385" s="8" t="s">
        <v>581</v>
      </c>
      <c r="B385" s="17">
        <v>152.0</v>
      </c>
      <c r="C385" s="10">
        <v>9321089.0</v>
      </c>
      <c r="D385" s="10">
        <v>4.6269096E7</v>
      </c>
      <c r="E385" s="11" t="str">
        <f>IF(C385&gt;percent,"YES","NO")</f>
        <v>NO</v>
      </c>
      <c r="F385" s="12">
        <v>65500.0</v>
      </c>
      <c r="G385" s="13" t="str">
        <f t="shared" si="2"/>
        <v>NOT FUNDED</v>
      </c>
      <c r="H385" s="14">
        <f t="shared" si="3"/>
        <v>7598</v>
      </c>
      <c r="I385" s="15" t="str">
        <f t="shared" si="1"/>
        <v>Approval Threshold</v>
      </c>
    </row>
    <row r="386">
      <c r="A386" s="8" t="s">
        <v>582</v>
      </c>
      <c r="B386" s="17">
        <v>165.0</v>
      </c>
      <c r="C386" s="10">
        <v>9218963.0</v>
      </c>
      <c r="D386" s="10">
        <v>5.0364622E7</v>
      </c>
      <c r="E386" s="11" t="str">
        <f>IF(C386&gt;percent,"YES","NO")</f>
        <v>NO</v>
      </c>
      <c r="F386" s="12">
        <v>73747.0</v>
      </c>
      <c r="G386" s="13" t="str">
        <f t="shared" si="2"/>
        <v>NOT FUNDED</v>
      </c>
      <c r="H386" s="14">
        <f t="shared" si="3"/>
        <v>7598</v>
      </c>
      <c r="I386" s="15" t="str">
        <f t="shared" si="1"/>
        <v>Approval Threshold</v>
      </c>
    </row>
    <row r="387">
      <c r="A387" s="8" t="s">
        <v>583</v>
      </c>
      <c r="B387" s="17">
        <v>168.0</v>
      </c>
      <c r="C387" s="10">
        <v>9162113.0</v>
      </c>
      <c r="D387" s="10">
        <v>5.2887006E7</v>
      </c>
      <c r="E387" s="11" t="str">
        <f>IF(C387&gt;percent,"YES","NO")</f>
        <v>NO</v>
      </c>
      <c r="F387" s="12">
        <v>93000.0</v>
      </c>
      <c r="G387" s="13" t="str">
        <f t="shared" si="2"/>
        <v>NOT FUNDED</v>
      </c>
      <c r="H387" s="14">
        <f t="shared" si="3"/>
        <v>7598</v>
      </c>
      <c r="I387" s="15" t="str">
        <f t="shared" si="1"/>
        <v>Approval Threshold</v>
      </c>
    </row>
    <row r="388">
      <c r="A388" s="8" t="s">
        <v>584</v>
      </c>
      <c r="B388" s="17">
        <v>150.0</v>
      </c>
      <c r="C388" s="10">
        <v>9057203.0</v>
      </c>
      <c r="D388" s="10">
        <v>4.8027552E7</v>
      </c>
      <c r="E388" s="11" t="str">
        <f>IF(C388&gt;percent,"YES","NO")</f>
        <v>NO</v>
      </c>
      <c r="F388" s="12">
        <v>60000.0</v>
      </c>
      <c r="G388" s="13" t="str">
        <f t="shared" si="2"/>
        <v>NOT FUNDED</v>
      </c>
      <c r="H388" s="14">
        <f t="shared" si="3"/>
        <v>7598</v>
      </c>
      <c r="I388" s="15" t="str">
        <f t="shared" si="1"/>
        <v>Approval Threshold</v>
      </c>
    </row>
    <row r="389">
      <c r="A389" s="8" t="s">
        <v>585</v>
      </c>
      <c r="B389" s="17">
        <v>194.0</v>
      </c>
      <c r="C389" s="10">
        <v>9035900.0</v>
      </c>
      <c r="D389" s="10">
        <v>5.3791811E7</v>
      </c>
      <c r="E389" s="11" t="str">
        <f>IF(C389&gt;percent,"YES","NO")</f>
        <v>NO</v>
      </c>
      <c r="F389" s="12">
        <v>82105.0</v>
      </c>
      <c r="G389" s="13" t="str">
        <f t="shared" si="2"/>
        <v>NOT FUNDED</v>
      </c>
      <c r="H389" s="14">
        <f t="shared" si="3"/>
        <v>7598</v>
      </c>
      <c r="I389" s="15" t="str">
        <f t="shared" si="1"/>
        <v>Approval Threshold</v>
      </c>
    </row>
    <row r="390">
      <c r="A390" s="8" t="s">
        <v>586</v>
      </c>
      <c r="B390" s="17">
        <v>161.0</v>
      </c>
      <c r="C390" s="10">
        <v>9021596.0</v>
      </c>
      <c r="D390" s="10">
        <v>4.446195E7</v>
      </c>
      <c r="E390" s="11" t="str">
        <f>IF(C390&gt;percent,"YES","NO")</f>
        <v>NO</v>
      </c>
      <c r="F390" s="12">
        <v>88888.0</v>
      </c>
      <c r="G390" s="13" t="str">
        <f t="shared" si="2"/>
        <v>NOT FUNDED</v>
      </c>
      <c r="H390" s="14">
        <f t="shared" si="3"/>
        <v>7598</v>
      </c>
      <c r="I390" s="15" t="str">
        <f t="shared" si="1"/>
        <v>Approval Threshold</v>
      </c>
    </row>
    <row r="391">
      <c r="A391" s="8" t="s">
        <v>587</v>
      </c>
      <c r="B391" s="17">
        <v>172.0</v>
      </c>
      <c r="C391" s="10">
        <v>9007735.0</v>
      </c>
      <c r="D391" s="10">
        <v>4.798705E7</v>
      </c>
      <c r="E391" s="11" t="str">
        <f>IF(C391&gt;percent,"YES","NO")</f>
        <v>NO</v>
      </c>
      <c r="F391" s="12">
        <v>31411.0</v>
      </c>
      <c r="G391" s="13" t="str">
        <f t="shared" si="2"/>
        <v>NOT FUNDED</v>
      </c>
      <c r="H391" s="14">
        <f t="shared" si="3"/>
        <v>7598</v>
      </c>
      <c r="I391" s="15" t="str">
        <f t="shared" si="1"/>
        <v>Approval Threshold</v>
      </c>
    </row>
    <row r="392">
      <c r="A392" s="8" t="s">
        <v>588</v>
      </c>
      <c r="B392" s="17">
        <v>173.0</v>
      </c>
      <c r="C392" s="10">
        <v>8750998.0</v>
      </c>
      <c r="D392" s="10">
        <v>4.9113921E7</v>
      </c>
      <c r="E392" s="11" t="str">
        <f>IF(C392&gt;percent,"YES","NO")</f>
        <v>NO</v>
      </c>
      <c r="F392" s="12">
        <v>32200.0</v>
      </c>
      <c r="G392" s="13" t="str">
        <f t="shared" si="2"/>
        <v>NOT FUNDED</v>
      </c>
      <c r="H392" s="14">
        <f t="shared" si="3"/>
        <v>7598</v>
      </c>
      <c r="I392" s="15" t="str">
        <f t="shared" si="1"/>
        <v>Approval Threshold</v>
      </c>
    </row>
    <row r="393">
      <c r="A393" s="18" t="s">
        <v>589</v>
      </c>
      <c r="B393" s="17">
        <v>169.0</v>
      </c>
      <c r="C393" s="10">
        <v>8640758.0</v>
      </c>
      <c r="D393" s="10">
        <v>5.7869626E7</v>
      </c>
      <c r="E393" s="11" t="str">
        <f>IF(C393&gt;percent,"YES","NO")</f>
        <v>NO</v>
      </c>
      <c r="F393" s="12">
        <v>100000.0</v>
      </c>
      <c r="G393" s="13" t="str">
        <f t="shared" si="2"/>
        <v>NOT FUNDED</v>
      </c>
      <c r="H393" s="14">
        <f t="shared" si="3"/>
        <v>7598</v>
      </c>
      <c r="I393" s="15" t="str">
        <f t="shared" si="1"/>
        <v>Approval Threshold</v>
      </c>
    </row>
    <row r="394">
      <c r="A394" s="8" t="s">
        <v>590</v>
      </c>
      <c r="B394" s="17">
        <v>148.0</v>
      </c>
      <c r="C394" s="10">
        <v>8346680.0</v>
      </c>
      <c r="D394" s="10">
        <v>4.7272703E7</v>
      </c>
      <c r="E394" s="11" t="str">
        <f>IF(C394&gt;percent,"YES","NO")</f>
        <v>NO</v>
      </c>
      <c r="F394" s="12">
        <v>37000.0</v>
      </c>
      <c r="G394" s="13" t="str">
        <f t="shared" si="2"/>
        <v>NOT FUNDED</v>
      </c>
      <c r="H394" s="14">
        <f t="shared" si="3"/>
        <v>7598</v>
      </c>
      <c r="I394" s="15" t="str">
        <f t="shared" si="1"/>
        <v>Approval Threshold</v>
      </c>
    </row>
    <row r="395">
      <c r="A395" s="8" t="s">
        <v>591</v>
      </c>
      <c r="B395" s="17">
        <v>163.0</v>
      </c>
      <c r="C395" s="10">
        <v>8315624.0</v>
      </c>
      <c r="D395" s="10">
        <v>4.5083625E7</v>
      </c>
      <c r="E395" s="11" t="str">
        <f>IF(C395&gt;percent,"YES","NO")</f>
        <v>NO</v>
      </c>
      <c r="F395" s="12">
        <v>50000.0</v>
      </c>
      <c r="G395" s="13" t="str">
        <f t="shared" si="2"/>
        <v>NOT FUNDED</v>
      </c>
      <c r="H395" s="14">
        <f t="shared" si="3"/>
        <v>7598</v>
      </c>
      <c r="I395" s="15" t="str">
        <f t="shared" si="1"/>
        <v>Approval Threshold</v>
      </c>
    </row>
    <row r="396">
      <c r="A396" s="8" t="s">
        <v>592</v>
      </c>
      <c r="B396" s="17">
        <v>165.0</v>
      </c>
      <c r="C396" s="10">
        <v>8202753.0</v>
      </c>
      <c r="D396" s="10">
        <v>5.348074E7</v>
      </c>
      <c r="E396" s="11" t="str">
        <f>IF(C396&gt;percent,"YES","NO")</f>
        <v>NO</v>
      </c>
      <c r="F396" s="12">
        <v>47000.0</v>
      </c>
      <c r="G396" s="13" t="str">
        <f t="shared" si="2"/>
        <v>NOT FUNDED</v>
      </c>
      <c r="H396" s="14">
        <f t="shared" si="3"/>
        <v>7598</v>
      </c>
      <c r="I396" s="15" t="str">
        <f t="shared" si="1"/>
        <v>Approval Threshold</v>
      </c>
    </row>
    <row r="397">
      <c r="A397" s="8" t="s">
        <v>593</v>
      </c>
      <c r="B397" s="17">
        <v>213.0</v>
      </c>
      <c r="C397" s="10">
        <v>7838866.0</v>
      </c>
      <c r="D397" s="10">
        <v>6.1066929E7</v>
      </c>
      <c r="E397" s="11" t="str">
        <f>IF(C397&gt;percent,"YES","NO")</f>
        <v>NO</v>
      </c>
      <c r="F397" s="12">
        <v>26750.0</v>
      </c>
      <c r="G397" s="13" t="str">
        <f t="shared" si="2"/>
        <v>NOT FUNDED</v>
      </c>
      <c r="H397" s="14">
        <f t="shared" si="3"/>
        <v>7598</v>
      </c>
      <c r="I397" s="15" t="str">
        <f t="shared" si="1"/>
        <v>Approval Threshold</v>
      </c>
    </row>
    <row r="398">
      <c r="A398" s="8" t="s">
        <v>594</v>
      </c>
      <c r="B398" s="17">
        <v>166.0</v>
      </c>
      <c r="C398" s="10">
        <v>7823226.0</v>
      </c>
      <c r="D398" s="10">
        <v>4.9734886E7</v>
      </c>
      <c r="E398" s="11" t="str">
        <f>IF(C398&gt;percent,"YES","NO")</f>
        <v>NO</v>
      </c>
      <c r="F398" s="12">
        <v>75000.0</v>
      </c>
      <c r="G398" s="13" t="str">
        <f t="shared" si="2"/>
        <v>NOT FUNDED</v>
      </c>
      <c r="H398" s="14">
        <f t="shared" si="3"/>
        <v>7598</v>
      </c>
      <c r="I398" s="15" t="str">
        <f t="shared" si="1"/>
        <v>Approval Threshold</v>
      </c>
    </row>
    <row r="399">
      <c r="A399" s="8" t="s">
        <v>595</v>
      </c>
      <c r="B399" s="17">
        <v>172.0</v>
      </c>
      <c r="C399" s="10">
        <v>7737098.0</v>
      </c>
      <c r="D399" s="10">
        <v>4.9622724E7</v>
      </c>
      <c r="E399" s="11" t="str">
        <f>IF(C399&gt;percent,"YES","NO")</f>
        <v>NO</v>
      </c>
      <c r="F399" s="12">
        <v>17000.0</v>
      </c>
      <c r="G399" s="13" t="str">
        <f t="shared" si="2"/>
        <v>NOT FUNDED</v>
      </c>
      <c r="H399" s="14">
        <f t="shared" si="3"/>
        <v>7598</v>
      </c>
      <c r="I399" s="15" t="str">
        <f t="shared" si="1"/>
        <v>Approval Threshold</v>
      </c>
    </row>
    <row r="400">
      <c r="A400" s="8" t="s">
        <v>596</v>
      </c>
      <c r="B400" s="17">
        <v>170.0</v>
      </c>
      <c r="C400" s="10">
        <v>7653919.0</v>
      </c>
      <c r="D400" s="10">
        <v>5.2227121E7</v>
      </c>
      <c r="E400" s="11" t="str">
        <f>IF(C400&gt;percent,"YES","NO")</f>
        <v>NO</v>
      </c>
      <c r="F400" s="12">
        <v>58500.0</v>
      </c>
      <c r="G400" s="13" t="str">
        <f t="shared" si="2"/>
        <v>NOT FUNDED</v>
      </c>
      <c r="H400" s="14">
        <f t="shared" si="3"/>
        <v>7598</v>
      </c>
      <c r="I400" s="15" t="str">
        <f t="shared" si="1"/>
        <v>Approval Threshold</v>
      </c>
    </row>
    <row r="401">
      <c r="A401" s="8" t="s">
        <v>597</v>
      </c>
      <c r="B401" s="17">
        <v>191.0</v>
      </c>
      <c r="C401" s="10">
        <v>7646227.0</v>
      </c>
      <c r="D401" s="10">
        <v>6.3265291E7</v>
      </c>
      <c r="E401" s="11" t="str">
        <f>IF(C401&gt;percent,"YES","NO")</f>
        <v>NO</v>
      </c>
      <c r="F401" s="12">
        <v>100000.0</v>
      </c>
      <c r="G401" s="13" t="str">
        <f t="shared" si="2"/>
        <v>NOT FUNDED</v>
      </c>
      <c r="H401" s="14">
        <f t="shared" si="3"/>
        <v>7598</v>
      </c>
      <c r="I401" s="15" t="str">
        <f t="shared" si="1"/>
        <v>Approval Threshold</v>
      </c>
    </row>
    <row r="402">
      <c r="A402" s="8" t="s">
        <v>598</v>
      </c>
      <c r="B402" s="17">
        <v>178.0</v>
      </c>
      <c r="C402" s="10">
        <v>7574740.0</v>
      </c>
      <c r="D402" s="10">
        <v>5.1361998E7</v>
      </c>
      <c r="E402" s="11" t="str">
        <f>IF(C402&gt;percent,"YES","NO")</f>
        <v>NO</v>
      </c>
      <c r="F402" s="12">
        <v>100000.0</v>
      </c>
      <c r="G402" s="13" t="str">
        <f t="shared" si="2"/>
        <v>NOT FUNDED</v>
      </c>
      <c r="H402" s="14">
        <f t="shared" si="3"/>
        <v>7598</v>
      </c>
      <c r="I402" s="15" t="str">
        <f t="shared" si="1"/>
        <v>Approval Threshold</v>
      </c>
    </row>
    <row r="403">
      <c r="A403" s="8" t="s">
        <v>599</v>
      </c>
      <c r="B403" s="17">
        <v>151.0</v>
      </c>
      <c r="C403" s="10">
        <v>7515942.0</v>
      </c>
      <c r="D403" s="10">
        <v>4.8526497E7</v>
      </c>
      <c r="E403" s="11" t="str">
        <f>IF(C403&gt;percent,"YES","NO")</f>
        <v>NO</v>
      </c>
      <c r="F403" s="12">
        <v>79680.0</v>
      </c>
      <c r="G403" s="13" t="str">
        <f t="shared" si="2"/>
        <v>NOT FUNDED</v>
      </c>
      <c r="H403" s="14">
        <f t="shared" si="3"/>
        <v>7598</v>
      </c>
      <c r="I403" s="15" t="str">
        <f t="shared" si="1"/>
        <v>Approval Threshold</v>
      </c>
    </row>
    <row r="404">
      <c r="A404" s="8" t="s">
        <v>600</v>
      </c>
      <c r="B404" s="17">
        <v>166.0</v>
      </c>
      <c r="C404" s="10">
        <v>7106685.0</v>
      </c>
      <c r="D404" s="10">
        <v>4.8874198E7</v>
      </c>
      <c r="E404" s="11" t="str">
        <f>IF(C404&gt;percent,"YES","NO")</f>
        <v>NO</v>
      </c>
      <c r="F404" s="12">
        <v>80000.0</v>
      </c>
      <c r="G404" s="13" t="str">
        <f t="shared" si="2"/>
        <v>NOT FUNDED</v>
      </c>
      <c r="H404" s="14">
        <f t="shared" si="3"/>
        <v>7598</v>
      </c>
      <c r="I404" s="15" t="str">
        <f t="shared" si="1"/>
        <v>Approval Threshold</v>
      </c>
    </row>
    <row r="405">
      <c r="A405" s="8" t="s">
        <v>601</v>
      </c>
      <c r="B405" s="17">
        <v>145.0</v>
      </c>
      <c r="C405" s="10">
        <v>6597684.0</v>
      </c>
      <c r="D405" s="10">
        <v>5.0643342E7</v>
      </c>
      <c r="E405" s="11" t="str">
        <f>IF(C405&gt;percent,"YES","NO")</f>
        <v>NO</v>
      </c>
      <c r="F405" s="12">
        <v>90000.0</v>
      </c>
      <c r="G405" s="13" t="str">
        <f t="shared" si="2"/>
        <v>NOT FUNDED</v>
      </c>
      <c r="H405" s="14">
        <f t="shared" si="3"/>
        <v>7598</v>
      </c>
      <c r="I405" s="15" t="str">
        <f t="shared" si="1"/>
        <v>Approval Threshold</v>
      </c>
    </row>
    <row r="406">
      <c r="A406" s="8" t="s">
        <v>602</v>
      </c>
      <c r="B406" s="17">
        <v>155.0</v>
      </c>
      <c r="C406" s="10">
        <v>6337352.0</v>
      </c>
      <c r="D406" s="10">
        <v>4.9746233E7</v>
      </c>
      <c r="E406" s="11" t="str">
        <f>IF(C406&gt;percent,"YES","NO")</f>
        <v>NO</v>
      </c>
      <c r="F406" s="12">
        <v>75000.0</v>
      </c>
      <c r="G406" s="13" t="str">
        <f t="shared" si="2"/>
        <v>NOT FUNDED</v>
      </c>
      <c r="H406" s="14">
        <f t="shared" si="3"/>
        <v>7598</v>
      </c>
      <c r="I406" s="15" t="str">
        <f t="shared" si="1"/>
        <v>Approval Threshold</v>
      </c>
    </row>
    <row r="407">
      <c r="A407" s="8" t="s">
        <v>603</v>
      </c>
      <c r="B407" s="17">
        <v>162.0</v>
      </c>
      <c r="C407" s="10">
        <v>5215424.0</v>
      </c>
      <c r="D407" s="10">
        <v>5.271736E7</v>
      </c>
      <c r="E407" s="11" t="str">
        <f>IF(C407&gt;percent,"YES","NO")</f>
        <v>NO</v>
      </c>
      <c r="F407" s="12">
        <v>95000.0</v>
      </c>
      <c r="G407" s="13" t="str">
        <f t="shared" si="2"/>
        <v>NOT FUNDED</v>
      </c>
      <c r="H407" s="14">
        <f t="shared" si="3"/>
        <v>7598</v>
      </c>
      <c r="I407" s="15" t="str">
        <f t="shared" si="1"/>
        <v>Approval Threshold</v>
      </c>
    </row>
    <row r="408">
      <c r="A408" s="8" t="s">
        <v>604</v>
      </c>
      <c r="B408" s="17">
        <v>165.0</v>
      </c>
      <c r="C408" s="10">
        <v>5202554.0</v>
      </c>
      <c r="D408" s="10">
        <v>5.0912347E7</v>
      </c>
      <c r="E408" s="11" t="str">
        <f>IF(C408&gt;percent,"YES","NO")</f>
        <v>NO</v>
      </c>
      <c r="F408" s="12">
        <v>20000.0</v>
      </c>
      <c r="G408" s="13" t="str">
        <f t="shared" si="2"/>
        <v>NOT FUNDED</v>
      </c>
      <c r="H408" s="14">
        <f t="shared" si="3"/>
        <v>7598</v>
      </c>
      <c r="I408" s="15" t="str">
        <f t="shared" si="1"/>
        <v>Approval Threshold</v>
      </c>
    </row>
    <row r="409">
      <c r="A409" s="8" t="s">
        <v>605</v>
      </c>
      <c r="B409" s="17">
        <v>188.0</v>
      </c>
      <c r="C409" s="10">
        <v>4843002.0</v>
      </c>
      <c r="D409" s="10">
        <v>5.5875867E7</v>
      </c>
      <c r="E409" s="11" t="str">
        <f>IF(C409&gt;percent,"YES","NO")</f>
        <v>NO</v>
      </c>
      <c r="F409" s="12">
        <v>16375.0</v>
      </c>
      <c r="G409" s="13" t="str">
        <f t="shared" si="2"/>
        <v>NOT FUNDED</v>
      </c>
      <c r="H409" s="14">
        <f t="shared" si="3"/>
        <v>7598</v>
      </c>
      <c r="I409" s="15" t="str">
        <f t="shared" si="1"/>
        <v>Approval Threshold</v>
      </c>
    </row>
  </sheetData>
  <autoFilter ref="$A$1:$F$409">
    <sortState ref="A1:F409">
      <sortCondition descending="1" ref="C1:C409"/>
      <sortCondition ref="A1:A409"/>
    </sortState>
  </autoFilter>
  <conditionalFormatting sqref="G2:G409">
    <cfRule type="cellIs" dxfId="0" priority="1" operator="equal">
      <formula>"FUNDED"</formula>
    </cfRule>
  </conditionalFormatting>
  <conditionalFormatting sqref="G2:G409">
    <cfRule type="cellIs" dxfId="1" priority="2" operator="equal">
      <formula>"NOT FUNDED"</formula>
    </cfRule>
  </conditionalFormatting>
  <conditionalFormatting sqref="I2:I409">
    <cfRule type="cellIs" dxfId="0" priority="3" operator="greaterThan">
      <formula>999</formula>
    </cfRule>
  </conditionalFormatting>
  <conditionalFormatting sqref="I2:I409">
    <cfRule type="cellIs" dxfId="0" priority="4" operator="greaterThan">
      <formula>999</formula>
    </cfRule>
  </conditionalFormatting>
  <conditionalFormatting sqref="I2:I409">
    <cfRule type="containsText" dxfId="1" priority="5" operator="containsText" text="NOT FUNDED">
      <formula>NOT(ISERROR(SEARCH(("NOT FUNDED"),(I2))))</formula>
    </cfRule>
  </conditionalFormatting>
  <conditionalFormatting sqref="I2:I409">
    <cfRule type="cellIs" dxfId="2" priority="6" operator="equal">
      <formula>"Over Budget"</formula>
    </cfRule>
  </conditionalFormatting>
  <conditionalFormatting sqref="I2:I409">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s>
  <drawing r:id="rId40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7" t="s">
        <v>8</v>
      </c>
    </row>
    <row r="2">
      <c r="A2" s="8" t="s">
        <v>606</v>
      </c>
      <c r="B2" s="9">
        <v>428.0</v>
      </c>
      <c r="C2" s="10">
        <v>1.49362107E8</v>
      </c>
      <c r="D2" s="10">
        <v>4.719914E7</v>
      </c>
      <c r="E2" s="11" t="str">
        <f>IF(C2&gt;percent,"YES","NO")</f>
        <v>YES</v>
      </c>
      <c r="F2" s="12">
        <v>100000.0</v>
      </c>
      <c r="G2" s="13" t="str">
        <f>If(concept&gt;=F2,IF(E2="Yes","FUNDED","NOT FUNDED"),"NOT FUNDED")</f>
        <v>FUNDED</v>
      </c>
      <c r="H2" s="14">
        <f>If(concept&gt;=F2,concept-F2,concept)</f>
        <v>7400000</v>
      </c>
      <c r="I2" s="15" t="str">
        <f t="shared" ref="I2:I303" si="1">If(E2="YES",IF(G2="FUNDED","","Over Budget"),"Approval Threshold")</f>
        <v/>
      </c>
    </row>
    <row r="3">
      <c r="A3" s="8" t="s">
        <v>607</v>
      </c>
      <c r="B3" s="9">
        <v>269.0</v>
      </c>
      <c r="C3" s="10">
        <v>1.00993459E8</v>
      </c>
      <c r="D3" s="10">
        <v>3.917981E7</v>
      </c>
      <c r="E3" s="11" t="str">
        <f>IF(C3&gt;percent,"YES","NO")</f>
        <v>YES</v>
      </c>
      <c r="F3" s="12">
        <v>96250.0</v>
      </c>
      <c r="G3" s="13" t="str">
        <f t="shared" ref="G3:G303" si="2">If(H2&gt;=F3,IF(E3="Yes","FUNDED","NOT FUNDED"),"NOT FUNDED")</f>
        <v>FUNDED</v>
      </c>
      <c r="H3" s="14">
        <f t="shared" ref="H3:H303" si="3">If(G3="FUNDED",IF(H2&gt;=F3,(H2-F3),H2),H2)</f>
        <v>7303750</v>
      </c>
      <c r="I3" s="15" t="str">
        <f t="shared" si="1"/>
        <v/>
      </c>
    </row>
    <row r="4">
      <c r="A4" s="8" t="s">
        <v>608</v>
      </c>
      <c r="B4" s="9">
        <v>300.0</v>
      </c>
      <c r="C4" s="10">
        <v>9.8329547E7</v>
      </c>
      <c r="D4" s="10">
        <v>4.4338753E7</v>
      </c>
      <c r="E4" s="11" t="str">
        <f>IF(C4&gt;percent,"YES","NO")</f>
        <v>YES</v>
      </c>
      <c r="F4" s="12">
        <v>100000.0</v>
      </c>
      <c r="G4" s="13" t="str">
        <f t="shared" si="2"/>
        <v>FUNDED</v>
      </c>
      <c r="H4" s="14">
        <f t="shared" si="3"/>
        <v>7203750</v>
      </c>
      <c r="I4" s="15" t="str">
        <f t="shared" si="1"/>
        <v/>
      </c>
    </row>
    <row r="5">
      <c r="A5" s="8" t="s">
        <v>609</v>
      </c>
      <c r="B5" s="9">
        <v>262.0</v>
      </c>
      <c r="C5" s="10">
        <v>9.4715061E7</v>
      </c>
      <c r="D5" s="10">
        <v>3.8790652E7</v>
      </c>
      <c r="E5" s="11" t="str">
        <f>IF(C5&gt;percent,"YES","NO")</f>
        <v>YES</v>
      </c>
      <c r="F5" s="12">
        <v>100000.0</v>
      </c>
      <c r="G5" s="13" t="str">
        <f t="shared" si="2"/>
        <v>FUNDED</v>
      </c>
      <c r="H5" s="14">
        <f t="shared" si="3"/>
        <v>7103750</v>
      </c>
      <c r="I5" s="15" t="str">
        <f t="shared" si="1"/>
        <v/>
      </c>
    </row>
    <row r="6">
      <c r="A6" s="8" t="s">
        <v>610</v>
      </c>
      <c r="B6" s="9">
        <v>320.0</v>
      </c>
      <c r="C6" s="10">
        <v>9.3760502E7</v>
      </c>
      <c r="D6" s="10">
        <v>4.3749361E7</v>
      </c>
      <c r="E6" s="11" t="str">
        <f>IF(C6&gt;percent,"YES","NO")</f>
        <v>YES</v>
      </c>
      <c r="F6" s="12">
        <v>100000.0</v>
      </c>
      <c r="G6" s="13" t="str">
        <f t="shared" si="2"/>
        <v>FUNDED</v>
      </c>
      <c r="H6" s="14">
        <f t="shared" si="3"/>
        <v>7003750</v>
      </c>
      <c r="I6" s="15" t="str">
        <f t="shared" si="1"/>
        <v/>
      </c>
    </row>
    <row r="7">
      <c r="A7" s="8" t="s">
        <v>611</v>
      </c>
      <c r="B7" s="9">
        <v>265.0</v>
      </c>
      <c r="C7" s="10">
        <v>9.312794E7</v>
      </c>
      <c r="D7" s="10">
        <v>4.1262907E7</v>
      </c>
      <c r="E7" s="11" t="str">
        <f>IF(C7&gt;percent,"YES","NO")</f>
        <v>YES</v>
      </c>
      <c r="F7" s="12">
        <v>99900.0</v>
      </c>
      <c r="G7" s="13" t="str">
        <f t="shared" si="2"/>
        <v>FUNDED</v>
      </c>
      <c r="H7" s="14">
        <f t="shared" si="3"/>
        <v>6903850</v>
      </c>
      <c r="I7" s="15" t="str">
        <f t="shared" si="1"/>
        <v/>
      </c>
    </row>
    <row r="8">
      <c r="A8" s="8" t="s">
        <v>612</v>
      </c>
      <c r="B8" s="9">
        <v>222.0</v>
      </c>
      <c r="C8" s="10">
        <v>9.2454474E7</v>
      </c>
      <c r="D8" s="10">
        <v>4.5761338E7</v>
      </c>
      <c r="E8" s="11" t="str">
        <f>IF(C8&gt;percent,"YES","NO")</f>
        <v>YES</v>
      </c>
      <c r="F8" s="12">
        <v>100000.0</v>
      </c>
      <c r="G8" s="13" t="str">
        <f t="shared" si="2"/>
        <v>FUNDED</v>
      </c>
      <c r="H8" s="14">
        <f t="shared" si="3"/>
        <v>6803850</v>
      </c>
      <c r="I8" s="15" t="str">
        <f t="shared" si="1"/>
        <v/>
      </c>
    </row>
    <row r="9">
      <c r="A9" s="8" t="s">
        <v>613</v>
      </c>
      <c r="B9" s="9">
        <v>340.0</v>
      </c>
      <c r="C9" s="10">
        <v>9.1166828E7</v>
      </c>
      <c r="D9" s="10">
        <v>4.42888E7</v>
      </c>
      <c r="E9" s="11" t="str">
        <f>IF(C9&gt;percent,"YES","NO")</f>
        <v>YES</v>
      </c>
      <c r="F9" s="12">
        <v>99478.0</v>
      </c>
      <c r="G9" s="13" t="str">
        <f t="shared" si="2"/>
        <v>FUNDED</v>
      </c>
      <c r="H9" s="14">
        <f t="shared" si="3"/>
        <v>6704372</v>
      </c>
      <c r="I9" s="15" t="str">
        <f t="shared" si="1"/>
        <v/>
      </c>
    </row>
    <row r="10">
      <c r="A10" s="8" t="s">
        <v>614</v>
      </c>
      <c r="B10" s="9">
        <v>244.0</v>
      </c>
      <c r="C10" s="10">
        <v>8.7042538E7</v>
      </c>
      <c r="D10" s="10">
        <v>1.14101869E8</v>
      </c>
      <c r="E10" s="11" t="str">
        <f>IF(C10&gt;percent,"YES","NO")</f>
        <v>YES</v>
      </c>
      <c r="F10" s="12">
        <v>100000.0</v>
      </c>
      <c r="G10" s="13" t="str">
        <f t="shared" si="2"/>
        <v>FUNDED</v>
      </c>
      <c r="H10" s="14">
        <f t="shared" si="3"/>
        <v>6604372</v>
      </c>
      <c r="I10" s="15" t="str">
        <f t="shared" si="1"/>
        <v/>
      </c>
    </row>
    <row r="11">
      <c r="A11" s="8" t="s">
        <v>615</v>
      </c>
      <c r="B11" s="9">
        <v>314.0</v>
      </c>
      <c r="C11" s="10">
        <v>8.6470471E7</v>
      </c>
      <c r="D11" s="10">
        <v>4.1627372E7</v>
      </c>
      <c r="E11" s="11" t="str">
        <f>IF(C11&gt;percent,"YES","NO")</f>
        <v>YES</v>
      </c>
      <c r="F11" s="12">
        <v>96375.0</v>
      </c>
      <c r="G11" s="13" t="str">
        <f t="shared" si="2"/>
        <v>FUNDED</v>
      </c>
      <c r="H11" s="14">
        <f t="shared" si="3"/>
        <v>6507997</v>
      </c>
      <c r="I11" s="15" t="str">
        <f t="shared" si="1"/>
        <v/>
      </c>
    </row>
    <row r="12">
      <c r="A12" s="8" t="s">
        <v>616</v>
      </c>
      <c r="B12" s="9">
        <v>275.0</v>
      </c>
      <c r="C12" s="10">
        <v>8.498409E7</v>
      </c>
      <c r="D12" s="10">
        <v>3.9531857E7</v>
      </c>
      <c r="E12" s="11" t="str">
        <f>IF(C12&gt;percent,"YES","NO")</f>
        <v>YES</v>
      </c>
      <c r="F12" s="12">
        <v>97200.0</v>
      </c>
      <c r="G12" s="13" t="str">
        <f t="shared" si="2"/>
        <v>FUNDED</v>
      </c>
      <c r="H12" s="14">
        <f t="shared" si="3"/>
        <v>6410797</v>
      </c>
      <c r="I12" s="15" t="str">
        <f t="shared" si="1"/>
        <v/>
      </c>
    </row>
    <row r="13">
      <c r="A13" s="8" t="s">
        <v>617</v>
      </c>
      <c r="B13" s="9">
        <v>242.0</v>
      </c>
      <c r="C13" s="10">
        <v>7.860129E7</v>
      </c>
      <c r="D13" s="10">
        <v>3.9783819E7</v>
      </c>
      <c r="E13" s="11" t="str">
        <f>IF(C13&gt;percent,"YES","NO")</f>
        <v>YES</v>
      </c>
      <c r="F13" s="12">
        <v>97700.0</v>
      </c>
      <c r="G13" s="13" t="str">
        <f t="shared" si="2"/>
        <v>FUNDED</v>
      </c>
      <c r="H13" s="14">
        <f t="shared" si="3"/>
        <v>6313097</v>
      </c>
      <c r="I13" s="15" t="str">
        <f t="shared" si="1"/>
        <v/>
      </c>
    </row>
    <row r="14">
      <c r="A14" s="8" t="s">
        <v>618</v>
      </c>
      <c r="B14" s="9">
        <v>273.0</v>
      </c>
      <c r="C14" s="10">
        <v>7.7657934E7</v>
      </c>
      <c r="D14" s="10">
        <v>4.2276587E7</v>
      </c>
      <c r="E14" s="11" t="str">
        <f>IF(C14&gt;percent,"YES","NO")</f>
        <v>YES</v>
      </c>
      <c r="F14" s="12">
        <v>95000.0</v>
      </c>
      <c r="G14" s="13" t="str">
        <f t="shared" si="2"/>
        <v>FUNDED</v>
      </c>
      <c r="H14" s="14">
        <f t="shared" si="3"/>
        <v>6218097</v>
      </c>
      <c r="I14" s="15" t="str">
        <f t="shared" si="1"/>
        <v/>
      </c>
    </row>
    <row r="15">
      <c r="A15" s="8" t="s">
        <v>619</v>
      </c>
      <c r="B15" s="9">
        <v>202.0</v>
      </c>
      <c r="C15" s="10">
        <v>7.6207282E7</v>
      </c>
      <c r="D15" s="10">
        <v>4.2388606E7</v>
      </c>
      <c r="E15" s="11" t="str">
        <f>IF(C15&gt;percent,"YES","NO")</f>
        <v>YES</v>
      </c>
      <c r="F15" s="12">
        <v>100000.0</v>
      </c>
      <c r="G15" s="13" t="str">
        <f t="shared" si="2"/>
        <v>FUNDED</v>
      </c>
      <c r="H15" s="14">
        <f t="shared" si="3"/>
        <v>6118097</v>
      </c>
      <c r="I15" s="15" t="str">
        <f t="shared" si="1"/>
        <v/>
      </c>
    </row>
    <row r="16">
      <c r="A16" s="8" t="s">
        <v>620</v>
      </c>
      <c r="B16" s="9">
        <v>226.0</v>
      </c>
      <c r="C16" s="10">
        <v>7.4726862E7</v>
      </c>
      <c r="D16" s="10">
        <v>3.9692203E7</v>
      </c>
      <c r="E16" s="11" t="str">
        <f>IF(C16&gt;percent,"YES","NO")</f>
        <v>YES</v>
      </c>
      <c r="F16" s="12">
        <v>100000.0</v>
      </c>
      <c r="G16" s="13" t="str">
        <f t="shared" si="2"/>
        <v>FUNDED</v>
      </c>
      <c r="H16" s="14">
        <f t="shared" si="3"/>
        <v>6018097</v>
      </c>
      <c r="I16" s="15" t="str">
        <f t="shared" si="1"/>
        <v/>
      </c>
    </row>
    <row r="17">
      <c r="A17" s="8" t="s">
        <v>621</v>
      </c>
      <c r="B17" s="9">
        <v>203.0</v>
      </c>
      <c r="C17" s="10">
        <v>7.4158853E7</v>
      </c>
      <c r="D17" s="10">
        <v>4.2388762E7</v>
      </c>
      <c r="E17" s="11" t="str">
        <f>IF(C17&gt;percent,"YES","NO")</f>
        <v>YES</v>
      </c>
      <c r="F17" s="12">
        <v>78140.0</v>
      </c>
      <c r="G17" s="13" t="str">
        <f t="shared" si="2"/>
        <v>FUNDED</v>
      </c>
      <c r="H17" s="14">
        <f t="shared" si="3"/>
        <v>5939957</v>
      </c>
      <c r="I17" s="15" t="str">
        <f t="shared" si="1"/>
        <v/>
      </c>
    </row>
    <row r="18">
      <c r="A18" s="8" t="s">
        <v>622</v>
      </c>
      <c r="B18" s="9">
        <v>284.0</v>
      </c>
      <c r="C18" s="10">
        <v>6.9712058E7</v>
      </c>
      <c r="D18" s="10">
        <v>1.15567563E8</v>
      </c>
      <c r="E18" s="11" t="str">
        <f>IF(C18&gt;percent,"YES","NO")</f>
        <v>YES</v>
      </c>
      <c r="F18" s="12">
        <v>98900.0</v>
      </c>
      <c r="G18" s="13" t="str">
        <f t="shared" si="2"/>
        <v>FUNDED</v>
      </c>
      <c r="H18" s="14">
        <f t="shared" si="3"/>
        <v>5841057</v>
      </c>
      <c r="I18" s="15" t="str">
        <f t="shared" si="1"/>
        <v/>
      </c>
    </row>
    <row r="19">
      <c r="A19" s="8" t="s">
        <v>623</v>
      </c>
      <c r="B19" s="9">
        <v>168.0</v>
      </c>
      <c r="C19" s="10">
        <v>6.9008575E7</v>
      </c>
      <c r="D19" s="10">
        <v>4.2375054E7</v>
      </c>
      <c r="E19" s="11" t="str">
        <f>IF(C19&gt;percent,"YES","NO")</f>
        <v>YES</v>
      </c>
      <c r="F19" s="12">
        <v>100000.0</v>
      </c>
      <c r="G19" s="13" t="str">
        <f t="shared" si="2"/>
        <v>FUNDED</v>
      </c>
      <c r="H19" s="14">
        <f t="shared" si="3"/>
        <v>5741057</v>
      </c>
      <c r="I19" s="15" t="str">
        <f t="shared" si="1"/>
        <v/>
      </c>
    </row>
    <row r="20">
      <c r="A20" s="8" t="s">
        <v>624</v>
      </c>
      <c r="B20" s="9">
        <v>244.0</v>
      </c>
      <c r="C20" s="10">
        <v>6.7921115E7</v>
      </c>
      <c r="D20" s="10">
        <v>4.4979652E7</v>
      </c>
      <c r="E20" s="11" t="str">
        <f>IF(C20&gt;percent,"YES","NO")</f>
        <v>YES</v>
      </c>
      <c r="F20" s="12">
        <v>100000.0</v>
      </c>
      <c r="G20" s="13" t="str">
        <f t="shared" si="2"/>
        <v>FUNDED</v>
      </c>
      <c r="H20" s="14">
        <f t="shared" si="3"/>
        <v>5641057</v>
      </c>
      <c r="I20" s="15" t="str">
        <f t="shared" si="1"/>
        <v/>
      </c>
    </row>
    <row r="21">
      <c r="A21" s="8" t="s">
        <v>625</v>
      </c>
      <c r="B21" s="9">
        <v>228.0</v>
      </c>
      <c r="C21" s="10">
        <v>6.5725383E7</v>
      </c>
      <c r="D21" s="10">
        <v>4.4123638E7</v>
      </c>
      <c r="E21" s="11" t="str">
        <f>IF(C21&gt;percent,"YES","NO")</f>
        <v>YES</v>
      </c>
      <c r="F21" s="12">
        <v>80000.0</v>
      </c>
      <c r="G21" s="13" t="str">
        <f t="shared" si="2"/>
        <v>FUNDED</v>
      </c>
      <c r="H21" s="14">
        <f t="shared" si="3"/>
        <v>5561057</v>
      </c>
      <c r="I21" s="15" t="str">
        <f t="shared" si="1"/>
        <v/>
      </c>
    </row>
    <row r="22">
      <c r="A22" s="8" t="s">
        <v>626</v>
      </c>
      <c r="B22" s="9">
        <v>261.0</v>
      </c>
      <c r="C22" s="10">
        <v>6.4625279E7</v>
      </c>
      <c r="D22" s="10">
        <v>4.0224471E7</v>
      </c>
      <c r="E22" s="11" t="str">
        <f>IF(C22&gt;percent,"YES","NO")</f>
        <v>YES</v>
      </c>
      <c r="F22" s="12">
        <v>100000.0</v>
      </c>
      <c r="G22" s="13" t="str">
        <f t="shared" si="2"/>
        <v>FUNDED</v>
      </c>
      <c r="H22" s="14">
        <f t="shared" si="3"/>
        <v>5461057</v>
      </c>
      <c r="I22" s="15" t="str">
        <f t="shared" si="1"/>
        <v/>
      </c>
    </row>
    <row r="23">
      <c r="A23" s="8" t="s">
        <v>627</v>
      </c>
      <c r="B23" s="9">
        <v>170.0</v>
      </c>
      <c r="C23" s="10">
        <v>6.4566715E7</v>
      </c>
      <c r="D23" s="10">
        <v>1.5890941E7</v>
      </c>
      <c r="E23" s="11" t="str">
        <f>IF(C23&gt;percent,"YES","NO")</f>
        <v>YES</v>
      </c>
      <c r="F23" s="12">
        <v>85000.0</v>
      </c>
      <c r="G23" s="13" t="str">
        <f t="shared" si="2"/>
        <v>FUNDED</v>
      </c>
      <c r="H23" s="14">
        <f t="shared" si="3"/>
        <v>5376057</v>
      </c>
      <c r="I23" s="15" t="str">
        <f t="shared" si="1"/>
        <v/>
      </c>
    </row>
    <row r="24">
      <c r="A24" s="8" t="s">
        <v>628</v>
      </c>
      <c r="B24" s="9">
        <v>217.0</v>
      </c>
      <c r="C24" s="10">
        <v>6.2975726E7</v>
      </c>
      <c r="D24" s="10">
        <v>3.8889226E7</v>
      </c>
      <c r="E24" s="11" t="str">
        <f>IF(C24&gt;percent,"YES","NO")</f>
        <v>YES</v>
      </c>
      <c r="F24" s="12">
        <v>96250.0</v>
      </c>
      <c r="G24" s="13" t="str">
        <f t="shared" si="2"/>
        <v>FUNDED</v>
      </c>
      <c r="H24" s="14">
        <f t="shared" si="3"/>
        <v>5279807</v>
      </c>
      <c r="I24" s="15" t="str">
        <f t="shared" si="1"/>
        <v/>
      </c>
    </row>
    <row r="25">
      <c r="A25" s="8" t="s">
        <v>629</v>
      </c>
      <c r="B25" s="9">
        <v>329.0</v>
      </c>
      <c r="C25" s="10">
        <v>6.0103518E7</v>
      </c>
      <c r="D25" s="10">
        <v>4.4312987E7</v>
      </c>
      <c r="E25" s="11" t="str">
        <f>IF(C25&gt;percent,"YES","NO")</f>
        <v>YES</v>
      </c>
      <c r="F25" s="12">
        <v>99893.0</v>
      </c>
      <c r="G25" s="13" t="str">
        <f t="shared" si="2"/>
        <v>FUNDED</v>
      </c>
      <c r="H25" s="14">
        <f t="shared" si="3"/>
        <v>5179914</v>
      </c>
      <c r="I25" s="15" t="str">
        <f t="shared" si="1"/>
        <v/>
      </c>
    </row>
    <row r="26">
      <c r="A26" s="16" t="s">
        <v>630</v>
      </c>
      <c r="B26" s="9">
        <v>264.0</v>
      </c>
      <c r="C26" s="10">
        <v>6.0031505E7</v>
      </c>
      <c r="D26" s="10">
        <v>4.252447E7</v>
      </c>
      <c r="E26" s="11" t="str">
        <f>IF(C26&gt;percent,"YES","NO")</f>
        <v>YES</v>
      </c>
      <c r="F26" s="12">
        <v>97503.0</v>
      </c>
      <c r="G26" s="13" t="str">
        <f t="shared" si="2"/>
        <v>FUNDED</v>
      </c>
      <c r="H26" s="14">
        <f t="shared" si="3"/>
        <v>5082411</v>
      </c>
      <c r="I26" s="15" t="str">
        <f t="shared" si="1"/>
        <v/>
      </c>
    </row>
    <row r="27">
      <c r="A27" s="8" t="s">
        <v>631</v>
      </c>
      <c r="B27" s="9">
        <v>211.0</v>
      </c>
      <c r="C27" s="10">
        <v>5.7785685E7</v>
      </c>
      <c r="D27" s="10">
        <v>4.2068939E7</v>
      </c>
      <c r="E27" s="11" t="str">
        <f>IF(C27&gt;percent,"YES","NO")</f>
        <v>YES</v>
      </c>
      <c r="F27" s="12">
        <v>100000.0</v>
      </c>
      <c r="G27" s="13" t="str">
        <f t="shared" si="2"/>
        <v>FUNDED</v>
      </c>
      <c r="H27" s="14">
        <f t="shared" si="3"/>
        <v>4982411</v>
      </c>
      <c r="I27" s="15" t="str">
        <f t="shared" si="1"/>
        <v/>
      </c>
    </row>
    <row r="28">
      <c r="A28" s="8" t="s">
        <v>632</v>
      </c>
      <c r="B28" s="9">
        <v>162.0</v>
      </c>
      <c r="C28" s="10">
        <v>5.5605201E7</v>
      </c>
      <c r="D28" s="10">
        <v>3.8740334E7</v>
      </c>
      <c r="E28" s="11" t="str">
        <f>IF(C28&gt;percent,"YES","NO")</f>
        <v>YES</v>
      </c>
      <c r="F28" s="12">
        <v>100000.0</v>
      </c>
      <c r="G28" s="13" t="str">
        <f t="shared" si="2"/>
        <v>FUNDED</v>
      </c>
      <c r="H28" s="14">
        <f t="shared" si="3"/>
        <v>4882411</v>
      </c>
      <c r="I28" s="15" t="str">
        <f t="shared" si="1"/>
        <v/>
      </c>
    </row>
    <row r="29">
      <c r="A29" s="8" t="s">
        <v>633</v>
      </c>
      <c r="B29" s="9">
        <v>170.0</v>
      </c>
      <c r="C29" s="10">
        <v>5.5061855E7</v>
      </c>
      <c r="D29" s="10">
        <v>4.5699926E7</v>
      </c>
      <c r="E29" s="11" t="str">
        <f>IF(C29&gt;percent,"YES","NO")</f>
        <v>YES</v>
      </c>
      <c r="F29" s="12">
        <v>100000.0</v>
      </c>
      <c r="G29" s="13" t="str">
        <f t="shared" si="2"/>
        <v>FUNDED</v>
      </c>
      <c r="H29" s="14">
        <f t="shared" si="3"/>
        <v>4782411</v>
      </c>
      <c r="I29" s="15" t="str">
        <f t="shared" si="1"/>
        <v/>
      </c>
    </row>
    <row r="30">
      <c r="A30" s="8" t="s">
        <v>634</v>
      </c>
      <c r="B30" s="9">
        <v>198.0</v>
      </c>
      <c r="C30" s="10">
        <v>5.4643418E7</v>
      </c>
      <c r="D30" s="10">
        <v>4.3145682E7</v>
      </c>
      <c r="E30" s="11" t="str">
        <f>IF(C30&gt;percent,"YES","NO")</f>
        <v>YES</v>
      </c>
      <c r="F30" s="12">
        <v>100000.0</v>
      </c>
      <c r="G30" s="13" t="str">
        <f t="shared" si="2"/>
        <v>FUNDED</v>
      </c>
      <c r="H30" s="14">
        <f t="shared" si="3"/>
        <v>4682411</v>
      </c>
      <c r="I30" s="15" t="str">
        <f t="shared" si="1"/>
        <v/>
      </c>
    </row>
    <row r="31">
      <c r="A31" s="8" t="s">
        <v>635</v>
      </c>
      <c r="B31" s="9">
        <v>167.0</v>
      </c>
      <c r="C31" s="10">
        <v>5.4348339E7</v>
      </c>
      <c r="D31" s="10">
        <v>4.41074E7</v>
      </c>
      <c r="E31" s="11" t="str">
        <f>IF(C31&gt;percent,"YES","NO")</f>
        <v>YES</v>
      </c>
      <c r="F31" s="12">
        <v>100000.0</v>
      </c>
      <c r="G31" s="13" t="str">
        <f t="shared" si="2"/>
        <v>FUNDED</v>
      </c>
      <c r="H31" s="14">
        <f t="shared" si="3"/>
        <v>4582411</v>
      </c>
      <c r="I31" s="15" t="str">
        <f t="shared" si="1"/>
        <v/>
      </c>
    </row>
    <row r="32">
      <c r="A32" s="8" t="s">
        <v>636</v>
      </c>
      <c r="B32" s="9">
        <v>222.0</v>
      </c>
      <c r="C32" s="10">
        <v>5.4301358E7</v>
      </c>
      <c r="D32" s="10">
        <v>4.3533419E7</v>
      </c>
      <c r="E32" s="11" t="str">
        <f>IF(C32&gt;percent,"YES","NO")</f>
        <v>YES</v>
      </c>
      <c r="F32" s="12">
        <v>100000.0</v>
      </c>
      <c r="G32" s="13" t="str">
        <f t="shared" si="2"/>
        <v>FUNDED</v>
      </c>
      <c r="H32" s="14">
        <f t="shared" si="3"/>
        <v>4482411</v>
      </c>
      <c r="I32" s="15" t="str">
        <f t="shared" si="1"/>
        <v/>
      </c>
    </row>
    <row r="33">
      <c r="A33" s="8" t="s">
        <v>637</v>
      </c>
      <c r="B33" s="9">
        <v>200.0</v>
      </c>
      <c r="C33" s="10">
        <v>5.3289574E7</v>
      </c>
      <c r="D33" s="10">
        <v>4.0790796E7</v>
      </c>
      <c r="E33" s="11" t="str">
        <f>IF(C33&gt;percent,"YES","NO")</f>
        <v>YES</v>
      </c>
      <c r="F33" s="12">
        <v>87610.0</v>
      </c>
      <c r="G33" s="13" t="str">
        <f t="shared" si="2"/>
        <v>FUNDED</v>
      </c>
      <c r="H33" s="14">
        <f t="shared" si="3"/>
        <v>4394801</v>
      </c>
      <c r="I33" s="15" t="str">
        <f t="shared" si="1"/>
        <v/>
      </c>
    </row>
    <row r="34">
      <c r="A34" s="8" t="s">
        <v>638</v>
      </c>
      <c r="B34" s="9">
        <v>201.0</v>
      </c>
      <c r="C34" s="10">
        <v>5.3270538E7</v>
      </c>
      <c r="D34" s="10">
        <v>4.3213392E7</v>
      </c>
      <c r="E34" s="11" t="str">
        <f>IF(C34&gt;percent,"YES","NO")</f>
        <v>YES</v>
      </c>
      <c r="F34" s="12">
        <v>100000.0</v>
      </c>
      <c r="G34" s="13" t="str">
        <f t="shared" si="2"/>
        <v>FUNDED</v>
      </c>
      <c r="H34" s="14">
        <f t="shared" si="3"/>
        <v>4294801</v>
      </c>
      <c r="I34" s="15" t="str">
        <f t="shared" si="1"/>
        <v/>
      </c>
    </row>
    <row r="35">
      <c r="A35" s="8" t="s">
        <v>639</v>
      </c>
      <c r="B35" s="9">
        <v>170.0</v>
      </c>
      <c r="C35" s="10">
        <v>5.2536087E7</v>
      </c>
      <c r="D35" s="10">
        <v>4.8280042E7</v>
      </c>
      <c r="E35" s="11" t="str">
        <f>IF(C35&gt;percent,"YES","NO")</f>
        <v>YES</v>
      </c>
      <c r="F35" s="12">
        <v>100000.0</v>
      </c>
      <c r="G35" s="13" t="str">
        <f t="shared" si="2"/>
        <v>FUNDED</v>
      </c>
      <c r="H35" s="14">
        <f t="shared" si="3"/>
        <v>4194801</v>
      </c>
      <c r="I35" s="15" t="str">
        <f t="shared" si="1"/>
        <v/>
      </c>
    </row>
    <row r="36">
      <c r="A36" s="8" t="s">
        <v>640</v>
      </c>
      <c r="B36" s="9">
        <v>167.0</v>
      </c>
      <c r="C36" s="10">
        <v>5.2038429E7</v>
      </c>
      <c r="D36" s="10">
        <v>1.13203281E8</v>
      </c>
      <c r="E36" s="11" t="str">
        <f>IF(C36&gt;percent,"YES","NO")</f>
        <v>YES</v>
      </c>
      <c r="F36" s="12">
        <v>100000.0</v>
      </c>
      <c r="G36" s="13" t="str">
        <f t="shared" si="2"/>
        <v>FUNDED</v>
      </c>
      <c r="H36" s="14">
        <f t="shared" si="3"/>
        <v>4094801</v>
      </c>
      <c r="I36" s="15" t="str">
        <f t="shared" si="1"/>
        <v/>
      </c>
    </row>
    <row r="37">
      <c r="A37" s="8" t="s">
        <v>641</v>
      </c>
      <c r="B37" s="9">
        <v>238.0</v>
      </c>
      <c r="C37" s="10">
        <v>5.2028926E7</v>
      </c>
      <c r="D37" s="10">
        <v>4.4397991E7</v>
      </c>
      <c r="E37" s="11" t="str">
        <f>IF(C37&gt;percent,"YES","NO")</f>
        <v>YES</v>
      </c>
      <c r="F37" s="12">
        <v>64500.0</v>
      </c>
      <c r="G37" s="13" t="str">
        <f t="shared" si="2"/>
        <v>FUNDED</v>
      </c>
      <c r="H37" s="14">
        <f t="shared" si="3"/>
        <v>4030301</v>
      </c>
      <c r="I37" s="15" t="str">
        <f t="shared" si="1"/>
        <v/>
      </c>
    </row>
    <row r="38">
      <c r="A38" s="8" t="s">
        <v>642</v>
      </c>
      <c r="B38" s="9">
        <v>242.0</v>
      </c>
      <c r="C38" s="10">
        <v>5.1930064E7</v>
      </c>
      <c r="D38" s="10">
        <v>1.18962024E8</v>
      </c>
      <c r="E38" s="11" t="str">
        <f>IF(C38&gt;percent,"YES","NO")</f>
        <v>YES</v>
      </c>
      <c r="F38" s="12">
        <v>95000.0</v>
      </c>
      <c r="G38" s="13" t="str">
        <f t="shared" si="2"/>
        <v>FUNDED</v>
      </c>
      <c r="H38" s="14">
        <f t="shared" si="3"/>
        <v>3935301</v>
      </c>
      <c r="I38" s="15" t="str">
        <f t="shared" si="1"/>
        <v/>
      </c>
    </row>
    <row r="39">
      <c r="A39" s="8" t="s">
        <v>643</v>
      </c>
      <c r="B39" s="9">
        <v>238.0</v>
      </c>
      <c r="C39" s="10">
        <v>5.1577599E7</v>
      </c>
      <c r="D39" s="10">
        <v>3.8729319E7</v>
      </c>
      <c r="E39" s="11" t="str">
        <f>IF(C39&gt;percent,"YES","NO")</f>
        <v>YES</v>
      </c>
      <c r="F39" s="12">
        <v>75000.0</v>
      </c>
      <c r="G39" s="13" t="str">
        <f t="shared" si="2"/>
        <v>FUNDED</v>
      </c>
      <c r="H39" s="14">
        <f t="shared" si="3"/>
        <v>3860301</v>
      </c>
      <c r="I39" s="15" t="str">
        <f t="shared" si="1"/>
        <v/>
      </c>
    </row>
    <row r="40">
      <c r="A40" s="8" t="s">
        <v>644</v>
      </c>
      <c r="B40" s="9">
        <v>246.0</v>
      </c>
      <c r="C40" s="10">
        <v>5.1520113E7</v>
      </c>
      <c r="D40" s="10">
        <v>4.0291287E7</v>
      </c>
      <c r="E40" s="11" t="str">
        <f>IF(C40&gt;percent,"YES","NO")</f>
        <v>YES</v>
      </c>
      <c r="F40" s="12">
        <v>100000.0</v>
      </c>
      <c r="G40" s="13" t="str">
        <f t="shared" si="2"/>
        <v>FUNDED</v>
      </c>
      <c r="H40" s="14">
        <f t="shared" si="3"/>
        <v>3760301</v>
      </c>
      <c r="I40" s="15" t="str">
        <f t="shared" si="1"/>
        <v/>
      </c>
    </row>
    <row r="41">
      <c r="A41" s="8" t="s">
        <v>645</v>
      </c>
      <c r="B41" s="9">
        <v>184.0</v>
      </c>
      <c r="C41" s="10">
        <v>5.0980212E7</v>
      </c>
      <c r="D41" s="10">
        <v>4.0872927E7</v>
      </c>
      <c r="E41" s="11" t="str">
        <f>IF(C41&gt;percent,"YES","NO")</f>
        <v>YES</v>
      </c>
      <c r="F41" s="12">
        <v>100000.0</v>
      </c>
      <c r="G41" s="13" t="str">
        <f t="shared" si="2"/>
        <v>FUNDED</v>
      </c>
      <c r="H41" s="14">
        <f t="shared" si="3"/>
        <v>3660301</v>
      </c>
      <c r="I41" s="15" t="str">
        <f t="shared" si="1"/>
        <v/>
      </c>
    </row>
    <row r="42">
      <c r="A42" s="8" t="s">
        <v>646</v>
      </c>
      <c r="B42" s="9">
        <v>184.0</v>
      </c>
      <c r="C42" s="10">
        <v>5.0311718E7</v>
      </c>
      <c r="D42" s="10">
        <v>4.1897523E7</v>
      </c>
      <c r="E42" s="11" t="str">
        <f>IF(C42&gt;percent,"YES","NO")</f>
        <v>YES</v>
      </c>
      <c r="F42" s="12">
        <v>95000.0</v>
      </c>
      <c r="G42" s="13" t="str">
        <f t="shared" si="2"/>
        <v>FUNDED</v>
      </c>
      <c r="H42" s="14">
        <f t="shared" si="3"/>
        <v>3565301</v>
      </c>
      <c r="I42" s="15" t="str">
        <f t="shared" si="1"/>
        <v/>
      </c>
    </row>
    <row r="43">
      <c r="A43" s="8" t="s">
        <v>647</v>
      </c>
      <c r="B43" s="9">
        <v>224.0</v>
      </c>
      <c r="C43" s="10">
        <v>4.9832056E7</v>
      </c>
      <c r="D43" s="10">
        <v>3.9260098E7</v>
      </c>
      <c r="E43" s="11" t="str">
        <f>IF(C43&gt;percent,"YES","NO")</f>
        <v>YES</v>
      </c>
      <c r="F43" s="12">
        <v>32000.0</v>
      </c>
      <c r="G43" s="13" t="str">
        <f t="shared" si="2"/>
        <v>FUNDED</v>
      </c>
      <c r="H43" s="14">
        <f t="shared" si="3"/>
        <v>3533301</v>
      </c>
      <c r="I43" s="15" t="str">
        <f t="shared" si="1"/>
        <v/>
      </c>
    </row>
    <row r="44">
      <c r="A44" s="8" t="s">
        <v>648</v>
      </c>
      <c r="B44" s="9">
        <v>223.0</v>
      </c>
      <c r="C44" s="10">
        <v>4.9688612E7</v>
      </c>
      <c r="D44" s="10">
        <v>4.3175385E7</v>
      </c>
      <c r="E44" s="11" t="str">
        <f>IF(C44&gt;percent,"YES","NO")</f>
        <v>YES</v>
      </c>
      <c r="F44" s="12">
        <v>97000.0</v>
      </c>
      <c r="G44" s="13" t="str">
        <f t="shared" si="2"/>
        <v>FUNDED</v>
      </c>
      <c r="H44" s="14">
        <f t="shared" si="3"/>
        <v>3436301</v>
      </c>
      <c r="I44" s="15" t="str">
        <f t="shared" si="1"/>
        <v/>
      </c>
    </row>
    <row r="45">
      <c r="A45" s="8" t="s">
        <v>649</v>
      </c>
      <c r="B45" s="17">
        <v>158.0</v>
      </c>
      <c r="C45" s="10">
        <v>4.9472955E7</v>
      </c>
      <c r="D45" s="10">
        <v>4.238748E7</v>
      </c>
      <c r="E45" s="11" t="str">
        <f>IF(C45&gt;percent,"YES","NO")</f>
        <v>YES</v>
      </c>
      <c r="F45" s="12">
        <v>100000.0</v>
      </c>
      <c r="G45" s="13" t="str">
        <f t="shared" si="2"/>
        <v>FUNDED</v>
      </c>
      <c r="H45" s="14">
        <f t="shared" si="3"/>
        <v>3336301</v>
      </c>
      <c r="I45" s="15" t="str">
        <f t="shared" si="1"/>
        <v/>
      </c>
    </row>
    <row r="46">
      <c r="A46" s="8" t="s">
        <v>650</v>
      </c>
      <c r="B46" s="17">
        <v>156.0</v>
      </c>
      <c r="C46" s="10">
        <v>4.8971527E7</v>
      </c>
      <c r="D46" s="10">
        <v>4.2404347E7</v>
      </c>
      <c r="E46" s="11" t="str">
        <f>IF(C46&gt;percent,"YES","NO")</f>
        <v>YES</v>
      </c>
      <c r="F46" s="12">
        <v>100000.0</v>
      </c>
      <c r="G46" s="13" t="str">
        <f t="shared" si="2"/>
        <v>FUNDED</v>
      </c>
      <c r="H46" s="14">
        <f t="shared" si="3"/>
        <v>3236301</v>
      </c>
      <c r="I46" s="15" t="str">
        <f t="shared" si="1"/>
        <v/>
      </c>
    </row>
    <row r="47">
      <c r="A47" s="8" t="s">
        <v>651</v>
      </c>
      <c r="B47" s="17">
        <v>156.0</v>
      </c>
      <c r="C47" s="10">
        <v>4.8119211E7</v>
      </c>
      <c r="D47" s="10">
        <v>4.0478615E7</v>
      </c>
      <c r="E47" s="11" t="str">
        <f>IF(C47&gt;percent,"YES","NO")</f>
        <v>YES</v>
      </c>
      <c r="F47" s="12">
        <v>100000.0</v>
      </c>
      <c r="G47" s="13" t="str">
        <f t="shared" si="2"/>
        <v>FUNDED</v>
      </c>
      <c r="H47" s="14">
        <f t="shared" si="3"/>
        <v>3136301</v>
      </c>
      <c r="I47" s="15" t="str">
        <f t="shared" si="1"/>
        <v/>
      </c>
    </row>
    <row r="48">
      <c r="A48" s="8" t="s">
        <v>652</v>
      </c>
      <c r="B48" s="17">
        <v>312.0</v>
      </c>
      <c r="C48" s="10">
        <v>4.7590123E7</v>
      </c>
      <c r="D48" s="10">
        <v>3.8786785E7</v>
      </c>
      <c r="E48" s="11" t="str">
        <f>IF(C48&gt;percent,"YES","NO")</f>
        <v>YES</v>
      </c>
      <c r="F48" s="12">
        <v>100000.0</v>
      </c>
      <c r="G48" s="13" t="str">
        <f t="shared" si="2"/>
        <v>FUNDED</v>
      </c>
      <c r="H48" s="14">
        <f t="shared" si="3"/>
        <v>3036301</v>
      </c>
      <c r="I48" s="15" t="str">
        <f t="shared" si="1"/>
        <v/>
      </c>
    </row>
    <row r="49">
      <c r="A49" s="8" t="s">
        <v>653</v>
      </c>
      <c r="B49" s="17">
        <v>220.0</v>
      </c>
      <c r="C49" s="10">
        <v>4.7566506E7</v>
      </c>
      <c r="D49" s="10">
        <v>4.2502238E7</v>
      </c>
      <c r="E49" s="11" t="str">
        <f>IF(C49&gt;percent,"YES","NO")</f>
        <v>YES</v>
      </c>
      <c r="F49" s="12">
        <v>85000.0</v>
      </c>
      <c r="G49" s="13" t="str">
        <f t="shared" si="2"/>
        <v>FUNDED</v>
      </c>
      <c r="H49" s="14">
        <f t="shared" si="3"/>
        <v>2951301</v>
      </c>
      <c r="I49" s="15" t="str">
        <f t="shared" si="1"/>
        <v/>
      </c>
    </row>
    <row r="50">
      <c r="A50" s="8" t="s">
        <v>654</v>
      </c>
      <c r="B50" s="17">
        <v>200.0</v>
      </c>
      <c r="C50" s="10">
        <v>4.6969143E7</v>
      </c>
      <c r="D50" s="10">
        <v>4.4224004E7</v>
      </c>
      <c r="E50" s="11" t="str">
        <f>IF(C50&gt;percent,"YES","NO")</f>
        <v>YES</v>
      </c>
      <c r="F50" s="12">
        <v>100000.0</v>
      </c>
      <c r="G50" s="13" t="str">
        <f t="shared" si="2"/>
        <v>FUNDED</v>
      </c>
      <c r="H50" s="14">
        <f t="shared" si="3"/>
        <v>2851301</v>
      </c>
      <c r="I50" s="15" t="str">
        <f t="shared" si="1"/>
        <v/>
      </c>
    </row>
    <row r="51">
      <c r="A51" s="8" t="s">
        <v>655</v>
      </c>
      <c r="B51" s="17">
        <v>241.0</v>
      </c>
      <c r="C51" s="10">
        <v>4.6525466E7</v>
      </c>
      <c r="D51" s="10">
        <v>1.09672671E8</v>
      </c>
      <c r="E51" s="11" t="str">
        <f>IF(C51&gt;percent,"YES","NO")</f>
        <v>YES</v>
      </c>
      <c r="F51" s="12">
        <v>75000.0</v>
      </c>
      <c r="G51" s="13" t="str">
        <f t="shared" si="2"/>
        <v>FUNDED</v>
      </c>
      <c r="H51" s="14">
        <f t="shared" si="3"/>
        <v>2776301</v>
      </c>
      <c r="I51" s="15" t="str">
        <f t="shared" si="1"/>
        <v/>
      </c>
    </row>
    <row r="52">
      <c r="A52" s="8" t="s">
        <v>656</v>
      </c>
      <c r="B52" s="17">
        <v>163.0</v>
      </c>
      <c r="C52" s="10">
        <v>4.5622437E7</v>
      </c>
      <c r="D52" s="10">
        <v>1.01525012E8</v>
      </c>
      <c r="E52" s="11" t="str">
        <f>IF(C52&gt;percent,"YES","NO")</f>
        <v>NO</v>
      </c>
      <c r="F52" s="12">
        <v>100000.0</v>
      </c>
      <c r="G52" s="13" t="str">
        <f t="shared" si="2"/>
        <v>NOT FUNDED</v>
      </c>
      <c r="H52" s="14">
        <f t="shared" si="3"/>
        <v>2776301</v>
      </c>
      <c r="I52" s="15" t="str">
        <f t="shared" si="1"/>
        <v>Approval Threshold</v>
      </c>
    </row>
    <row r="53">
      <c r="A53" s="8" t="s">
        <v>657</v>
      </c>
      <c r="B53" s="17">
        <v>171.0</v>
      </c>
      <c r="C53" s="10">
        <v>4.5483378E7</v>
      </c>
      <c r="D53" s="10">
        <v>4.0796401E7</v>
      </c>
      <c r="E53" s="11" t="str">
        <f>IF(C53&gt;percent,"YES","NO")</f>
        <v>NO</v>
      </c>
      <c r="F53" s="12">
        <v>100000.0</v>
      </c>
      <c r="G53" s="13" t="str">
        <f t="shared" si="2"/>
        <v>NOT FUNDED</v>
      </c>
      <c r="H53" s="14">
        <f t="shared" si="3"/>
        <v>2776301</v>
      </c>
      <c r="I53" s="15" t="str">
        <f t="shared" si="1"/>
        <v>Approval Threshold</v>
      </c>
    </row>
    <row r="54">
      <c r="A54" s="8" t="s">
        <v>658</v>
      </c>
      <c r="B54" s="17">
        <v>198.0</v>
      </c>
      <c r="C54" s="10">
        <v>4.5108662E7</v>
      </c>
      <c r="D54" s="10">
        <v>4.0288462E7</v>
      </c>
      <c r="E54" s="11" t="str">
        <f>IF(C54&gt;percent,"YES","NO")</f>
        <v>NO</v>
      </c>
      <c r="F54" s="12">
        <v>100000.0</v>
      </c>
      <c r="G54" s="13" t="str">
        <f t="shared" si="2"/>
        <v>NOT FUNDED</v>
      </c>
      <c r="H54" s="14">
        <f t="shared" si="3"/>
        <v>2776301</v>
      </c>
      <c r="I54" s="15" t="str">
        <f t="shared" si="1"/>
        <v>Approval Threshold</v>
      </c>
    </row>
    <row r="55">
      <c r="A55" s="8" t="s">
        <v>659</v>
      </c>
      <c r="B55" s="17">
        <v>143.0</v>
      </c>
      <c r="C55" s="10">
        <v>4.400512E7</v>
      </c>
      <c r="D55" s="10">
        <v>4.3690555E7</v>
      </c>
      <c r="E55" s="11" t="str">
        <f>IF(C55&gt;percent,"YES","NO")</f>
        <v>NO</v>
      </c>
      <c r="F55" s="12">
        <v>80000.0</v>
      </c>
      <c r="G55" s="13" t="str">
        <f t="shared" si="2"/>
        <v>NOT FUNDED</v>
      </c>
      <c r="H55" s="14">
        <f t="shared" si="3"/>
        <v>2776301</v>
      </c>
      <c r="I55" s="15" t="str">
        <f t="shared" si="1"/>
        <v>Approval Threshold</v>
      </c>
    </row>
    <row r="56">
      <c r="A56" s="8" t="s">
        <v>660</v>
      </c>
      <c r="B56" s="17">
        <v>151.0</v>
      </c>
      <c r="C56" s="10">
        <v>4.3940347E7</v>
      </c>
      <c r="D56" s="10">
        <v>4.3020554E7</v>
      </c>
      <c r="E56" s="11" t="str">
        <f>IF(C56&gt;percent,"YES","NO")</f>
        <v>NO</v>
      </c>
      <c r="F56" s="12">
        <v>100000.0</v>
      </c>
      <c r="G56" s="13" t="str">
        <f t="shared" si="2"/>
        <v>NOT FUNDED</v>
      </c>
      <c r="H56" s="14">
        <f t="shared" si="3"/>
        <v>2776301</v>
      </c>
      <c r="I56" s="15" t="str">
        <f t="shared" si="1"/>
        <v>Approval Threshold</v>
      </c>
    </row>
    <row r="57">
      <c r="A57" s="8" t="s">
        <v>661</v>
      </c>
      <c r="B57" s="17">
        <v>187.0</v>
      </c>
      <c r="C57" s="10">
        <v>4.3885303E7</v>
      </c>
      <c r="D57" s="10">
        <v>4.0236214E7</v>
      </c>
      <c r="E57" s="11" t="str">
        <f>IF(C57&gt;percent,"YES","NO")</f>
        <v>NO</v>
      </c>
      <c r="F57" s="12">
        <v>100000.0</v>
      </c>
      <c r="G57" s="13" t="str">
        <f t="shared" si="2"/>
        <v>NOT FUNDED</v>
      </c>
      <c r="H57" s="14">
        <f t="shared" si="3"/>
        <v>2776301</v>
      </c>
      <c r="I57" s="15" t="str">
        <f t="shared" si="1"/>
        <v>Approval Threshold</v>
      </c>
    </row>
    <row r="58">
      <c r="A58" s="8" t="s">
        <v>662</v>
      </c>
      <c r="B58" s="17">
        <v>137.0</v>
      </c>
      <c r="C58" s="10">
        <v>4.3855327E7</v>
      </c>
      <c r="D58" s="10">
        <v>4.2430506E7</v>
      </c>
      <c r="E58" s="11" t="str">
        <f>IF(C58&gt;percent,"YES","NO")</f>
        <v>NO</v>
      </c>
      <c r="F58" s="12">
        <v>56349.0</v>
      </c>
      <c r="G58" s="13" t="str">
        <f t="shared" si="2"/>
        <v>NOT FUNDED</v>
      </c>
      <c r="H58" s="14">
        <f t="shared" si="3"/>
        <v>2776301</v>
      </c>
      <c r="I58" s="15" t="str">
        <f t="shared" si="1"/>
        <v>Approval Threshold</v>
      </c>
    </row>
    <row r="59">
      <c r="A59" s="8" t="s">
        <v>663</v>
      </c>
      <c r="B59" s="17">
        <v>185.0</v>
      </c>
      <c r="C59" s="10">
        <v>4.3569454E7</v>
      </c>
      <c r="D59" s="10">
        <v>3.9653326E7</v>
      </c>
      <c r="E59" s="11" t="str">
        <f>IF(C59&gt;percent,"YES","NO")</f>
        <v>NO</v>
      </c>
      <c r="F59" s="12">
        <v>99000.0</v>
      </c>
      <c r="G59" s="13" t="str">
        <f t="shared" si="2"/>
        <v>NOT FUNDED</v>
      </c>
      <c r="H59" s="14">
        <f t="shared" si="3"/>
        <v>2776301</v>
      </c>
      <c r="I59" s="15" t="str">
        <f t="shared" si="1"/>
        <v>Approval Threshold</v>
      </c>
    </row>
    <row r="60">
      <c r="A60" s="8" t="s">
        <v>664</v>
      </c>
      <c r="B60" s="17">
        <v>148.0</v>
      </c>
      <c r="C60" s="10">
        <v>4.3069341E7</v>
      </c>
      <c r="D60" s="10">
        <v>5.2030327E7</v>
      </c>
      <c r="E60" s="11" t="str">
        <f>IF(C60&gt;percent,"YES","NO")</f>
        <v>NO</v>
      </c>
      <c r="F60" s="12">
        <v>80274.0</v>
      </c>
      <c r="G60" s="13" t="str">
        <f t="shared" si="2"/>
        <v>NOT FUNDED</v>
      </c>
      <c r="H60" s="14">
        <f t="shared" si="3"/>
        <v>2776301</v>
      </c>
      <c r="I60" s="15" t="str">
        <f t="shared" si="1"/>
        <v>Approval Threshold</v>
      </c>
    </row>
    <row r="61">
      <c r="A61" s="8" t="s">
        <v>665</v>
      </c>
      <c r="B61" s="17">
        <v>282.0</v>
      </c>
      <c r="C61" s="10">
        <v>4.2747946E7</v>
      </c>
      <c r="D61" s="10">
        <v>4.5729537E7</v>
      </c>
      <c r="E61" s="11" t="str">
        <f>IF(C61&gt;percent,"YES","NO")</f>
        <v>NO</v>
      </c>
      <c r="F61" s="12">
        <v>98151.0</v>
      </c>
      <c r="G61" s="13" t="str">
        <f t="shared" si="2"/>
        <v>NOT FUNDED</v>
      </c>
      <c r="H61" s="14">
        <f t="shared" si="3"/>
        <v>2776301</v>
      </c>
      <c r="I61" s="15" t="str">
        <f t="shared" si="1"/>
        <v>Approval Threshold</v>
      </c>
    </row>
    <row r="62">
      <c r="A62" s="8" t="s">
        <v>666</v>
      </c>
      <c r="B62" s="17">
        <v>197.0</v>
      </c>
      <c r="C62" s="10">
        <v>4.262912E7</v>
      </c>
      <c r="D62" s="10">
        <v>1.12384631E8</v>
      </c>
      <c r="E62" s="11" t="str">
        <f>IF(C62&gt;percent,"YES","NO")</f>
        <v>NO</v>
      </c>
      <c r="F62" s="12">
        <v>100000.0</v>
      </c>
      <c r="G62" s="13" t="str">
        <f t="shared" si="2"/>
        <v>NOT FUNDED</v>
      </c>
      <c r="H62" s="14">
        <f t="shared" si="3"/>
        <v>2776301</v>
      </c>
      <c r="I62" s="15" t="str">
        <f t="shared" si="1"/>
        <v>Approval Threshold</v>
      </c>
    </row>
    <row r="63">
      <c r="A63" s="8" t="s">
        <v>667</v>
      </c>
      <c r="B63" s="17">
        <v>196.0</v>
      </c>
      <c r="C63" s="10">
        <v>4.2438962E7</v>
      </c>
      <c r="D63" s="10">
        <v>4.385805E7</v>
      </c>
      <c r="E63" s="11" t="str">
        <f>IF(C63&gt;percent,"YES","NO")</f>
        <v>NO</v>
      </c>
      <c r="F63" s="12">
        <v>99000.0</v>
      </c>
      <c r="G63" s="13" t="str">
        <f t="shared" si="2"/>
        <v>NOT FUNDED</v>
      </c>
      <c r="H63" s="14">
        <f t="shared" si="3"/>
        <v>2776301</v>
      </c>
      <c r="I63" s="15" t="str">
        <f t="shared" si="1"/>
        <v>Approval Threshold</v>
      </c>
    </row>
    <row r="64">
      <c r="A64" s="8" t="s">
        <v>668</v>
      </c>
      <c r="B64" s="17">
        <v>171.0</v>
      </c>
      <c r="C64" s="10">
        <v>4.1793617E7</v>
      </c>
      <c r="D64" s="10">
        <v>4.7955603E7</v>
      </c>
      <c r="E64" s="11" t="str">
        <f>IF(C64&gt;percent,"YES","NO")</f>
        <v>NO</v>
      </c>
      <c r="F64" s="12">
        <v>100000.0</v>
      </c>
      <c r="G64" s="13" t="str">
        <f t="shared" si="2"/>
        <v>NOT FUNDED</v>
      </c>
      <c r="H64" s="14">
        <f t="shared" si="3"/>
        <v>2776301</v>
      </c>
      <c r="I64" s="15" t="str">
        <f t="shared" si="1"/>
        <v>Approval Threshold</v>
      </c>
    </row>
    <row r="65">
      <c r="A65" s="8" t="s">
        <v>669</v>
      </c>
      <c r="B65" s="17">
        <v>187.0</v>
      </c>
      <c r="C65" s="10">
        <v>4.1743038E7</v>
      </c>
      <c r="D65" s="10">
        <v>4.1514499E7</v>
      </c>
      <c r="E65" s="11" t="str">
        <f>IF(C65&gt;percent,"YES","NO")</f>
        <v>NO</v>
      </c>
      <c r="F65" s="12">
        <v>100000.0</v>
      </c>
      <c r="G65" s="13" t="str">
        <f t="shared" si="2"/>
        <v>NOT FUNDED</v>
      </c>
      <c r="H65" s="14">
        <f t="shared" si="3"/>
        <v>2776301</v>
      </c>
      <c r="I65" s="15" t="str">
        <f t="shared" si="1"/>
        <v>Approval Threshold</v>
      </c>
    </row>
    <row r="66">
      <c r="A66" s="8" t="s">
        <v>670</v>
      </c>
      <c r="B66" s="17">
        <v>195.0</v>
      </c>
      <c r="C66" s="10">
        <v>4.1144334E7</v>
      </c>
      <c r="D66" s="10">
        <v>1.15013236E8</v>
      </c>
      <c r="E66" s="11" t="str">
        <f>IF(C66&gt;percent,"YES","NO")</f>
        <v>NO</v>
      </c>
      <c r="F66" s="12">
        <v>100000.0</v>
      </c>
      <c r="G66" s="13" t="str">
        <f t="shared" si="2"/>
        <v>NOT FUNDED</v>
      </c>
      <c r="H66" s="14">
        <f t="shared" si="3"/>
        <v>2776301</v>
      </c>
      <c r="I66" s="15" t="str">
        <f t="shared" si="1"/>
        <v>Approval Threshold</v>
      </c>
    </row>
    <row r="67">
      <c r="A67" s="8" t="s">
        <v>671</v>
      </c>
      <c r="B67" s="17">
        <v>189.0</v>
      </c>
      <c r="C67" s="10">
        <v>4.0959106E7</v>
      </c>
      <c r="D67" s="10">
        <v>4.0660514E7</v>
      </c>
      <c r="E67" s="11" t="str">
        <f>IF(C67&gt;percent,"YES","NO")</f>
        <v>NO</v>
      </c>
      <c r="F67" s="12">
        <v>100000.0</v>
      </c>
      <c r="G67" s="13" t="str">
        <f t="shared" si="2"/>
        <v>NOT FUNDED</v>
      </c>
      <c r="H67" s="14">
        <f t="shared" si="3"/>
        <v>2776301</v>
      </c>
      <c r="I67" s="15" t="str">
        <f t="shared" si="1"/>
        <v>Approval Threshold</v>
      </c>
    </row>
    <row r="68">
      <c r="A68" s="8" t="s">
        <v>672</v>
      </c>
      <c r="B68" s="17">
        <v>173.0</v>
      </c>
      <c r="C68" s="10">
        <v>4.0548535E7</v>
      </c>
      <c r="D68" s="10">
        <v>4.2228413E7</v>
      </c>
      <c r="E68" s="11" t="str">
        <f>IF(C68&gt;percent,"YES","NO")</f>
        <v>NO</v>
      </c>
      <c r="F68" s="12">
        <v>55857.0</v>
      </c>
      <c r="G68" s="13" t="str">
        <f t="shared" si="2"/>
        <v>NOT FUNDED</v>
      </c>
      <c r="H68" s="14">
        <f t="shared" si="3"/>
        <v>2776301</v>
      </c>
      <c r="I68" s="15" t="str">
        <f t="shared" si="1"/>
        <v>Approval Threshold</v>
      </c>
    </row>
    <row r="69">
      <c r="A69" s="8" t="s">
        <v>673</v>
      </c>
      <c r="B69" s="17">
        <v>188.0</v>
      </c>
      <c r="C69" s="10">
        <v>4.0038824E7</v>
      </c>
      <c r="D69" s="10">
        <v>4.2048986E7</v>
      </c>
      <c r="E69" s="11" t="str">
        <f>IF(C69&gt;percent,"YES","NO")</f>
        <v>NO</v>
      </c>
      <c r="F69" s="12">
        <v>100000.0</v>
      </c>
      <c r="G69" s="13" t="str">
        <f t="shared" si="2"/>
        <v>NOT FUNDED</v>
      </c>
      <c r="H69" s="14">
        <f t="shared" si="3"/>
        <v>2776301</v>
      </c>
      <c r="I69" s="15" t="str">
        <f t="shared" si="1"/>
        <v>Approval Threshold</v>
      </c>
    </row>
    <row r="70">
      <c r="A70" s="8" t="s">
        <v>674</v>
      </c>
      <c r="B70" s="17">
        <v>155.0</v>
      </c>
      <c r="C70" s="10">
        <v>3.9571819E7</v>
      </c>
      <c r="D70" s="10">
        <v>4.243278E7</v>
      </c>
      <c r="E70" s="11" t="str">
        <f>IF(C70&gt;percent,"YES","NO")</f>
        <v>NO</v>
      </c>
      <c r="F70" s="12">
        <v>100000.0</v>
      </c>
      <c r="G70" s="13" t="str">
        <f t="shared" si="2"/>
        <v>NOT FUNDED</v>
      </c>
      <c r="H70" s="14">
        <f t="shared" si="3"/>
        <v>2776301</v>
      </c>
      <c r="I70" s="15" t="str">
        <f t="shared" si="1"/>
        <v>Approval Threshold</v>
      </c>
    </row>
    <row r="71">
      <c r="A71" s="8" t="s">
        <v>675</v>
      </c>
      <c r="B71" s="17">
        <v>206.0</v>
      </c>
      <c r="C71" s="10">
        <v>3.9526195E7</v>
      </c>
      <c r="D71" s="10">
        <v>4.3306055E7</v>
      </c>
      <c r="E71" s="11" t="str">
        <f>IF(C71&gt;percent,"YES","NO")</f>
        <v>NO</v>
      </c>
      <c r="F71" s="12">
        <v>100000.0</v>
      </c>
      <c r="G71" s="13" t="str">
        <f t="shared" si="2"/>
        <v>NOT FUNDED</v>
      </c>
      <c r="H71" s="14">
        <f t="shared" si="3"/>
        <v>2776301</v>
      </c>
      <c r="I71" s="15" t="str">
        <f t="shared" si="1"/>
        <v>Approval Threshold</v>
      </c>
    </row>
    <row r="72">
      <c r="A72" s="8" t="s">
        <v>676</v>
      </c>
      <c r="B72" s="17">
        <v>172.0</v>
      </c>
      <c r="C72" s="10">
        <v>3.9470019E7</v>
      </c>
      <c r="D72" s="10">
        <v>4.2099995E7</v>
      </c>
      <c r="E72" s="11" t="str">
        <f>IF(C72&gt;percent,"YES","NO")</f>
        <v>NO</v>
      </c>
      <c r="F72" s="12">
        <v>100000.0</v>
      </c>
      <c r="G72" s="13" t="str">
        <f t="shared" si="2"/>
        <v>NOT FUNDED</v>
      </c>
      <c r="H72" s="14">
        <f t="shared" si="3"/>
        <v>2776301</v>
      </c>
      <c r="I72" s="15" t="str">
        <f t="shared" si="1"/>
        <v>Approval Threshold</v>
      </c>
    </row>
    <row r="73">
      <c r="A73" s="8" t="s">
        <v>677</v>
      </c>
      <c r="B73" s="17">
        <v>166.0</v>
      </c>
      <c r="C73" s="10">
        <v>3.9329119E7</v>
      </c>
      <c r="D73" s="10">
        <v>4.31955E7</v>
      </c>
      <c r="E73" s="11" t="str">
        <f>IF(C73&gt;percent,"YES","NO")</f>
        <v>NO</v>
      </c>
      <c r="F73" s="12">
        <v>98000.0</v>
      </c>
      <c r="G73" s="13" t="str">
        <f t="shared" si="2"/>
        <v>NOT FUNDED</v>
      </c>
      <c r="H73" s="14">
        <f t="shared" si="3"/>
        <v>2776301</v>
      </c>
      <c r="I73" s="15" t="str">
        <f t="shared" si="1"/>
        <v>Approval Threshold</v>
      </c>
    </row>
    <row r="74">
      <c r="A74" s="8" t="s">
        <v>678</v>
      </c>
      <c r="B74" s="17">
        <v>157.0</v>
      </c>
      <c r="C74" s="10">
        <v>3.9124358E7</v>
      </c>
      <c r="D74" s="10">
        <v>4.0309682E7</v>
      </c>
      <c r="E74" s="11" t="str">
        <f>IF(C74&gt;percent,"YES","NO")</f>
        <v>NO</v>
      </c>
      <c r="F74" s="12">
        <v>98000.0</v>
      </c>
      <c r="G74" s="13" t="str">
        <f t="shared" si="2"/>
        <v>NOT FUNDED</v>
      </c>
      <c r="H74" s="14">
        <f t="shared" si="3"/>
        <v>2776301</v>
      </c>
      <c r="I74" s="15" t="str">
        <f t="shared" si="1"/>
        <v>Approval Threshold</v>
      </c>
    </row>
    <row r="75">
      <c r="A75" s="8" t="s">
        <v>679</v>
      </c>
      <c r="B75" s="17">
        <v>209.0</v>
      </c>
      <c r="C75" s="10">
        <v>3.8426126E7</v>
      </c>
      <c r="D75" s="10">
        <v>1.11255445E8</v>
      </c>
      <c r="E75" s="11" t="str">
        <f>IF(C75&gt;percent,"YES","NO")</f>
        <v>NO</v>
      </c>
      <c r="F75" s="12">
        <v>100000.0</v>
      </c>
      <c r="G75" s="13" t="str">
        <f t="shared" si="2"/>
        <v>NOT FUNDED</v>
      </c>
      <c r="H75" s="14">
        <f t="shared" si="3"/>
        <v>2776301</v>
      </c>
      <c r="I75" s="15" t="str">
        <f t="shared" si="1"/>
        <v>Approval Threshold</v>
      </c>
    </row>
    <row r="76">
      <c r="A76" s="8" t="s">
        <v>680</v>
      </c>
      <c r="B76" s="17">
        <v>177.0</v>
      </c>
      <c r="C76" s="10">
        <v>3.782962E7</v>
      </c>
      <c r="D76" s="10">
        <v>3.9753629E7</v>
      </c>
      <c r="E76" s="11" t="str">
        <f>IF(C76&gt;percent,"YES","NO")</f>
        <v>NO</v>
      </c>
      <c r="F76" s="12">
        <v>89700.0</v>
      </c>
      <c r="G76" s="13" t="str">
        <f t="shared" si="2"/>
        <v>NOT FUNDED</v>
      </c>
      <c r="H76" s="14">
        <f t="shared" si="3"/>
        <v>2776301</v>
      </c>
      <c r="I76" s="15" t="str">
        <f t="shared" si="1"/>
        <v>Approval Threshold</v>
      </c>
    </row>
    <row r="77">
      <c r="A77" s="8" t="s">
        <v>681</v>
      </c>
      <c r="B77" s="17">
        <v>203.0</v>
      </c>
      <c r="C77" s="10">
        <v>3.7224856E7</v>
      </c>
      <c r="D77" s="10">
        <v>4.0438528E7</v>
      </c>
      <c r="E77" s="11" t="str">
        <f>IF(C77&gt;percent,"YES","NO")</f>
        <v>NO</v>
      </c>
      <c r="F77" s="12">
        <v>100000.0</v>
      </c>
      <c r="G77" s="13" t="str">
        <f t="shared" si="2"/>
        <v>NOT FUNDED</v>
      </c>
      <c r="H77" s="14">
        <f t="shared" si="3"/>
        <v>2776301</v>
      </c>
      <c r="I77" s="15" t="str">
        <f t="shared" si="1"/>
        <v>Approval Threshold</v>
      </c>
    </row>
    <row r="78">
      <c r="A78" s="8" t="s">
        <v>682</v>
      </c>
      <c r="B78" s="17">
        <v>159.0</v>
      </c>
      <c r="C78" s="10">
        <v>3.6571211E7</v>
      </c>
      <c r="D78" s="10">
        <v>1.11473739E8</v>
      </c>
      <c r="E78" s="11" t="str">
        <f>IF(C78&gt;percent,"YES","NO")</f>
        <v>NO</v>
      </c>
      <c r="F78" s="12">
        <v>94157.0</v>
      </c>
      <c r="G78" s="13" t="str">
        <f t="shared" si="2"/>
        <v>NOT FUNDED</v>
      </c>
      <c r="H78" s="14">
        <f t="shared" si="3"/>
        <v>2776301</v>
      </c>
      <c r="I78" s="15" t="str">
        <f t="shared" si="1"/>
        <v>Approval Threshold</v>
      </c>
    </row>
    <row r="79">
      <c r="A79" s="8" t="s">
        <v>683</v>
      </c>
      <c r="B79" s="17">
        <v>186.0</v>
      </c>
      <c r="C79" s="10">
        <v>3.6547151E7</v>
      </c>
      <c r="D79" s="10">
        <v>4.0198723E7</v>
      </c>
      <c r="E79" s="11" t="str">
        <f>IF(C79&gt;percent,"YES","NO")</f>
        <v>NO</v>
      </c>
      <c r="F79" s="12">
        <v>100000.0</v>
      </c>
      <c r="G79" s="13" t="str">
        <f t="shared" si="2"/>
        <v>NOT FUNDED</v>
      </c>
      <c r="H79" s="14">
        <f t="shared" si="3"/>
        <v>2776301</v>
      </c>
      <c r="I79" s="15" t="str">
        <f t="shared" si="1"/>
        <v>Approval Threshold</v>
      </c>
    </row>
    <row r="80">
      <c r="A80" s="8" t="s">
        <v>684</v>
      </c>
      <c r="B80" s="17">
        <v>164.0</v>
      </c>
      <c r="C80" s="10">
        <v>3.6509756E7</v>
      </c>
      <c r="D80" s="10">
        <v>4.3305638E7</v>
      </c>
      <c r="E80" s="11" t="str">
        <f>IF(C80&gt;percent,"YES","NO")</f>
        <v>NO</v>
      </c>
      <c r="F80" s="12">
        <v>100000.0</v>
      </c>
      <c r="G80" s="13" t="str">
        <f t="shared" si="2"/>
        <v>NOT FUNDED</v>
      </c>
      <c r="H80" s="14">
        <f t="shared" si="3"/>
        <v>2776301</v>
      </c>
      <c r="I80" s="15" t="str">
        <f t="shared" si="1"/>
        <v>Approval Threshold</v>
      </c>
    </row>
    <row r="81">
      <c r="A81" s="8" t="s">
        <v>685</v>
      </c>
      <c r="B81" s="17">
        <v>160.0</v>
      </c>
      <c r="C81" s="10">
        <v>3.635361E7</v>
      </c>
      <c r="D81" s="10">
        <v>4.223131E7</v>
      </c>
      <c r="E81" s="11" t="str">
        <f>IF(C81&gt;percent,"YES","NO")</f>
        <v>NO</v>
      </c>
      <c r="F81" s="12">
        <v>100000.0</v>
      </c>
      <c r="G81" s="13" t="str">
        <f t="shared" si="2"/>
        <v>NOT FUNDED</v>
      </c>
      <c r="H81" s="14">
        <f t="shared" si="3"/>
        <v>2776301</v>
      </c>
      <c r="I81" s="15" t="str">
        <f t="shared" si="1"/>
        <v>Approval Threshold</v>
      </c>
    </row>
    <row r="82">
      <c r="A82" s="8" t="s">
        <v>686</v>
      </c>
      <c r="B82" s="17">
        <v>152.0</v>
      </c>
      <c r="C82" s="10">
        <v>3.5968543E7</v>
      </c>
      <c r="D82" s="10">
        <v>4.4048227E7</v>
      </c>
      <c r="E82" s="11" t="str">
        <f>IF(C82&gt;percent,"YES","NO")</f>
        <v>NO</v>
      </c>
      <c r="F82" s="12">
        <v>89081.0</v>
      </c>
      <c r="G82" s="13" t="str">
        <f t="shared" si="2"/>
        <v>NOT FUNDED</v>
      </c>
      <c r="H82" s="14">
        <f t="shared" si="3"/>
        <v>2776301</v>
      </c>
      <c r="I82" s="15" t="str">
        <f t="shared" si="1"/>
        <v>Approval Threshold</v>
      </c>
    </row>
    <row r="83">
      <c r="A83" s="8" t="s">
        <v>687</v>
      </c>
      <c r="B83" s="17">
        <v>218.0</v>
      </c>
      <c r="C83" s="10">
        <v>3.5670705E7</v>
      </c>
      <c r="D83" s="10">
        <v>4.0678088E7</v>
      </c>
      <c r="E83" s="11" t="str">
        <f>IF(C83&gt;percent,"YES","NO")</f>
        <v>NO</v>
      </c>
      <c r="F83" s="12">
        <v>96240.0</v>
      </c>
      <c r="G83" s="13" t="str">
        <f t="shared" si="2"/>
        <v>NOT FUNDED</v>
      </c>
      <c r="H83" s="14">
        <f t="shared" si="3"/>
        <v>2776301</v>
      </c>
      <c r="I83" s="15" t="str">
        <f t="shared" si="1"/>
        <v>Approval Threshold</v>
      </c>
    </row>
    <row r="84">
      <c r="A84" s="8" t="s">
        <v>688</v>
      </c>
      <c r="B84" s="17">
        <v>194.0</v>
      </c>
      <c r="C84" s="10">
        <v>3.51048E7</v>
      </c>
      <c r="D84" s="10">
        <v>1.0953599E8</v>
      </c>
      <c r="E84" s="11" t="str">
        <f>IF(C84&gt;percent,"YES","NO")</f>
        <v>NO</v>
      </c>
      <c r="F84" s="12">
        <v>100000.0</v>
      </c>
      <c r="G84" s="13" t="str">
        <f t="shared" si="2"/>
        <v>NOT FUNDED</v>
      </c>
      <c r="H84" s="14">
        <f t="shared" si="3"/>
        <v>2776301</v>
      </c>
      <c r="I84" s="15" t="str">
        <f t="shared" si="1"/>
        <v>Approval Threshold</v>
      </c>
    </row>
    <row r="85">
      <c r="A85" s="8" t="s">
        <v>689</v>
      </c>
      <c r="B85" s="17">
        <v>187.0</v>
      </c>
      <c r="C85" s="10">
        <v>3.5038841E7</v>
      </c>
      <c r="D85" s="10">
        <v>4.2017492E7</v>
      </c>
      <c r="E85" s="11" t="str">
        <f>IF(C85&gt;percent,"YES","NO")</f>
        <v>NO</v>
      </c>
      <c r="F85" s="12">
        <v>93000.0</v>
      </c>
      <c r="G85" s="13" t="str">
        <f t="shared" si="2"/>
        <v>NOT FUNDED</v>
      </c>
      <c r="H85" s="14">
        <f t="shared" si="3"/>
        <v>2776301</v>
      </c>
      <c r="I85" s="15" t="str">
        <f t="shared" si="1"/>
        <v>Approval Threshold</v>
      </c>
    </row>
    <row r="86">
      <c r="A86" s="8" t="s">
        <v>690</v>
      </c>
      <c r="B86" s="17">
        <v>182.0</v>
      </c>
      <c r="C86" s="10">
        <v>3.482901E7</v>
      </c>
      <c r="D86" s="10">
        <v>4.0005271E7</v>
      </c>
      <c r="E86" s="11" t="str">
        <f>IF(C86&gt;percent,"YES","NO")</f>
        <v>NO</v>
      </c>
      <c r="F86" s="12">
        <v>100000.0</v>
      </c>
      <c r="G86" s="13" t="str">
        <f t="shared" si="2"/>
        <v>NOT FUNDED</v>
      </c>
      <c r="H86" s="14">
        <f t="shared" si="3"/>
        <v>2776301</v>
      </c>
      <c r="I86" s="15" t="str">
        <f t="shared" si="1"/>
        <v>Approval Threshold</v>
      </c>
    </row>
    <row r="87">
      <c r="A87" s="8" t="s">
        <v>691</v>
      </c>
      <c r="B87" s="17">
        <v>185.0</v>
      </c>
      <c r="C87" s="10">
        <v>3.4490128E7</v>
      </c>
      <c r="D87" s="10">
        <v>4.6306768E7</v>
      </c>
      <c r="E87" s="11" t="str">
        <f>IF(C87&gt;percent,"YES","NO")</f>
        <v>NO</v>
      </c>
      <c r="F87" s="12">
        <v>100000.0</v>
      </c>
      <c r="G87" s="13" t="str">
        <f t="shared" si="2"/>
        <v>NOT FUNDED</v>
      </c>
      <c r="H87" s="14">
        <f t="shared" si="3"/>
        <v>2776301</v>
      </c>
      <c r="I87" s="15" t="str">
        <f t="shared" si="1"/>
        <v>Approval Threshold</v>
      </c>
    </row>
    <row r="88">
      <c r="A88" s="8" t="s">
        <v>692</v>
      </c>
      <c r="B88" s="17">
        <v>246.0</v>
      </c>
      <c r="C88" s="10">
        <v>3.4465766E7</v>
      </c>
      <c r="D88" s="10">
        <v>1.09671701E8</v>
      </c>
      <c r="E88" s="11" t="str">
        <f>IF(C88&gt;percent,"YES","NO")</f>
        <v>NO</v>
      </c>
      <c r="F88" s="12">
        <v>80000.0</v>
      </c>
      <c r="G88" s="13" t="str">
        <f t="shared" si="2"/>
        <v>NOT FUNDED</v>
      </c>
      <c r="H88" s="14">
        <f t="shared" si="3"/>
        <v>2776301</v>
      </c>
      <c r="I88" s="15" t="str">
        <f t="shared" si="1"/>
        <v>Approval Threshold</v>
      </c>
    </row>
    <row r="89">
      <c r="A89" s="8" t="s">
        <v>693</v>
      </c>
      <c r="B89" s="17">
        <v>165.0</v>
      </c>
      <c r="C89" s="10">
        <v>3.419654E7</v>
      </c>
      <c r="D89" s="10">
        <v>3.9464458E7</v>
      </c>
      <c r="E89" s="11" t="str">
        <f>IF(C89&gt;percent,"YES","NO")</f>
        <v>NO</v>
      </c>
      <c r="F89" s="12">
        <v>100000.0</v>
      </c>
      <c r="G89" s="13" t="str">
        <f t="shared" si="2"/>
        <v>NOT FUNDED</v>
      </c>
      <c r="H89" s="14">
        <f t="shared" si="3"/>
        <v>2776301</v>
      </c>
      <c r="I89" s="15" t="str">
        <f t="shared" si="1"/>
        <v>Approval Threshold</v>
      </c>
    </row>
    <row r="90">
      <c r="A90" s="8" t="s">
        <v>694</v>
      </c>
      <c r="B90" s="17">
        <v>199.0</v>
      </c>
      <c r="C90" s="10">
        <v>3.4146531E7</v>
      </c>
      <c r="D90" s="10">
        <v>4.3262295E7</v>
      </c>
      <c r="E90" s="11" t="str">
        <f>IF(C90&gt;percent,"YES","NO")</f>
        <v>NO</v>
      </c>
      <c r="F90" s="12">
        <v>73333.0</v>
      </c>
      <c r="G90" s="13" t="str">
        <f t="shared" si="2"/>
        <v>NOT FUNDED</v>
      </c>
      <c r="H90" s="14">
        <f t="shared" si="3"/>
        <v>2776301</v>
      </c>
      <c r="I90" s="15" t="str">
        <f t="shared" si="1"/>
        <v>Approval Threshold</v>
      </c>
    </row>
    <row r="91">
      <c r="A91" s="8" t="s">
        <v>695</v>
      </c>
      <c r="B91" s="17">
        <v>167.0</v>
      </c>
      <c r="C91" s="10">
        <v>3.4043307E7</v>
      </c>
      <c r="D91" s="10">
        <v>4.1919159E7</v>
      </c>
      <c r="E91" s="11" t="str">
        <f>IF(C91&gt;percent,"YES","NO")</f>
        <v>NO</v>
      </c>
      <c r="F91" s="12">
        <v>100000.0</v>
      </c>
      <c r="G91" s="13" t="str">
        <f t="shared" si="2"/>
        <v>NOT FUNDED</v>
      </c>
      <c r="H91" s="14">
        <f t="shared" si="3"/>
        <v>2776301</v>
      </c>
      <c r="I91" s="15" t="str">
        <f t="shared" si="1"/>
        <v>Approval Threshold</v>
      </c>
    </row>
    <row r="92">
      <c r="A92" s="8" t="s">
        <v>696</v>
      </c>
      <c r="B92" s="17">
        <v>166.0</v>
      </c>
      <c r="C92" s="10">
        <v>3.3946216E7</v>
      </c>
      <c r="D92" s="10">
        <v>4.0242588E7</v>
      </c>
      <c r="E92" s="11" t="str">
        <f>IF(C92&gt;percent,"YES","NO")</f>
        <v>NO</v>
      </c>
      <c r="F92" s="12">
        <v>70000.0</v>
      </c>
      <c r="G92" s="13" t="str">
        <f t="shared" si="2"/>
        <v>NOT FUNDED</v>
      </c>
      <c r="H92" s="14">
        <f t="shared" si="3"/>
        <v>2776301</v>
      </c>
      <c r="I92" s="15" t="str">
        <f t="shared" si="1"/>
        <v>Approval Threshold</v>
      </c>
    </row>
    <row r="93">
      <c r="A93" s="8" t="s">
        <v>697</v>
      </c>
      <c r="B93" s="17">
        <v>242.0</v>
      </c>
      <c r="C93" s="10">
        <v>3.3567266E7</v>
      </c>
      <c r="D93" s="10">
        <v>4.424718E7</v>
      </c>
      <c r="E93" s="11" t="str">
        <f>IF(C93&gt;percent,"YES","NO")</f>
        <v>NO</v>
      </c>
      <c r="F93" s="12">
        <v>99890.0</v>
      </c>
      <c r="G93" s="13" t="str">
        <f t="shared" si="2"/>
        <v>NOT FUNDED</v>
      </c>
      <c r="H93" s="14">
        <f t="shared" si="3"/>
        <v>2776301</v>
      </c>
      <c r="I93" s="15" t="str">
        <f t="shared" si="1"/>
        <v>Approval Threshold</v>
      </c>
    </row>
    <row r="94">
      <c r="A94" s="8" t="s">
        <v>698</v>
      </c>
      <c r="B94" s="17">
        <v>178.0</v>
      </c>
      <c r="C94" s="10">
        <v>3.352776E7</v>
      </c>
      <c r="D94" s="10">
        <v>1.16509335E8</v>
      </c>
      <c r="E94" s="11" t="str">
        <f>IF(C94&gt;percent,"YES","NO")</f>
        <v>NO</v>
      </c>
      <c r="F94" s="12">
        <v>96500.0</v>
      </c>
      <c r="G94" s="13" t="str">
        <f t="shared" si="2"/>
        <v>NOT FUNDED</v>
      </c>
      <c r="H94" s="14">
        <f t="shared" si="3"/>
        <v>2776301</v>
      </c>
      <c r="I94" s="15" t="str">
        <f t="shared" si="1"/>
        <v>Approval Threshold</v>
      </c>
    </row>
    <row r="95">
      <c r="A95" s="8" t="s">
        <v>699</v>
      </c>
      <c r="B95" s="17">
        <v>209.0</v>
      </c>
      <c r="C95" s="10">
        <v>3.351791E7</v>
      </c>
      <c r="D95" s="10">
        <v>3.9836694E7</v>
      </c>
      <c r="E95" s="11" t="str">
        <f>IF(C95&gt;percent,"YES","NO")</f>
        <v>NO</v>
      </c>
      <c r="F95" s="12">
        <v>97777.0</v>
      </c>
      <c r="G95" s="13" t="str">
        <f t="shared" si="2"/>
        <v>NOT FUNDED</v>
      </c>
      <c r="H95" s="14">
        <f t="shared" si="3"/>
        <v>2776301</v>
      </c>
      <c r="I95" s="15" t="str">
        <f t="shared" si="1"/>
        <v>Approval Threshold</v>
      </c>
    </row>
    <row r="96">
      <c r="A96" s="8" t="s">
        <v>700</v>
      </c>
      <c r="B96" s="17">
        <v>183.0</v>
      </c>
      <c r="C96" s="10">
        <v>3.3043396E7</v>
      </c>
      <c r="D96" s="10">
        <v>4.112995E7</v>
      </c>
      <c r="E96" s="11" t="str">
        <f>IF(C96&gt;percent,"YES","NO")</f>
        <v>NO</v>
      </c>
      <c r="F96" s="12">
        <v>100000.0</v>
      </c>
      <c r="G96" s="13" t="str">
        <f t="shared" si="2"/>
        <v>NOT FUNDED</v>
      </c>
      <c r="H96" s="14">
        <f t="shared" si="3"/>
        <v>2776301</v>
      </c>
      <c r="I96" s="15" t="str">
        <f t="shared" si="1"/>
        <v>Approval Threshold</v>
      </c>
    </row>
    <row r="97">
      <c r="A97" s="8" t="s">
        <v>701</v>
      </c>
      <c r="B97" s="17">
        <v>166.0</v>
      </c>
      <c r="C97" s="10">
        <v>3.3034278E7</v>
      </c>
      <c r="D97" s="10">
        <v>4.2752314E7</v>
      </c>
      <c r="E97" s="11" t="str">
        <f>IF(C97&gt;percent,"YES","NO")</f>
        <v>NO</v>
      </c>
      <c r="F97" s="12">
        <v>100000.0</v>
      </c>
      <c r="G97" s="13" t="str">
        <f t="shared" si="2"/>
        <v>NOT FUNDED</v>
      </c>
      <c r="H97" s="14">
        <f t="shared" si="3"/>
        <v>2776301</v>
      </c>
      <c r="I97" s="15" t="str">
        <f t="shared" si="1"/>
        <v>Approval Threshold</v>
      </c>
    </row>
    <row r="98">
      <c r="A98" s="8" t="s">
        <v>702</v>
      </c>
      <c r="B98" s="17">
        <v>250.0</v>
      </c>
      <c r="C98" s="10">
        <v>3.2895937E7</v>
      </c>
      <c r="D98" s="10">
        <v>1.12012331E8</v>
      </c>
      <c r="E98" s="11" t="str">
        <f>IF(C98&gt;percent,"YES","NO")</f>
        <v>NO</v>
      </c>
      <c r="F98" s="12">
        <v>100000.0</v>
      </c>
      <c r="G98" s="13" t="str">
        <f t="shared" si="2"/>
        <v>NOT FUNDED</v>
      </c>
      <c r="H98" s="14">
        <f t="shared" si="3"/>
        <v>2776301</v>
      </c>
      <c r="I98" s="15" t="str">
        <f t="shared" si="1"/>
        <v>Approval Threshold</v>
      </c>
    </row>
    <row r="99">
      <c r="A99" s="8" t="s">
        <v>703</v>
      </c>
      <c r="B99" s="17">
        <v>142.0</v>
      </c>
      <c r="C99" s="10">
        <v>3.283659E7</v>
      </c>
      <c r="D99" s="10">
        <v>4.0984082E7</v>
      </c>
      <c r="E99" s="11" t="str">
        <f>IF(C99&gt;percent,"YES","NO")</f>
        <v>NO</v>
      </c>
      <c r="F99" s="12">
        <v>90000.0</v>
      </c>
      <c r="G99" s="13" t="str">
        <f t="shared" si="2"/>
        <v>NOT FUNDED</v>
      </c>
      <c r="H99" s="14">
        <f t="shared" si="3"/>
        <v>2776301</v>
      </c>
      <c r="I99" s="15" t="str">
        <f t="shared" si="1"/>
        <v>Approval Threshold</v>
      </c>
    </row>
    <row r="100">
      <c r="A100" s="8" t="s">
        <v>704</v>
      </c>
      <c r="B100" s="17">
        <v>168.0</v>
      </c>
      <c r="C100" s="10">
        <v>3.2827717E7</v>
      </c>
      <c r="D100" s="10">
        <v>4.0564807E7</v>
      </c>
      <c r="E100" s="11" t="str">
        <f>IF(C100&gt;percent,"YES","NO")</f>
        <v>NO</v>
      </c>
      <c r="F100" s="12">
        <v>75000.0</v>
      </c>
      <c r="G100" s="13" t="str">
        <f t="shared" si="2"/>
        <v>NOT FUNDED</v>
      </c>
      <c r="H100" s="14">
        <f t="shared" si="3"/>
        <v>2776301</v>
      </c>
      <c r="I100" s="15" t="str">
        <f t="shared" si="1"/>
        <v>Approval Threshold</v>
      </c>
    </row>
    <row r="101">
      <c r="A101" s="8" t="s">
        <v>705</v>
      </c>
      <c r="B101" s="17">
        <v>165.0</v>
      </c>
      <c r="C101" s="10">
        <v>3.2508161E7</v>
      </c>
      <c r="D101" s="10">
        <v>4.1979381E7</v>
      </c>
      <c r="E101" s="11" t="str">
        <f>IF(C101&gt;percent,"YES","NO")</f>
        <v>NO</v>
      </c>
      <c r="F101" s="12">
        <v>100000.0</v>
      </c>
      <c r="G101" s="13" t="str">
        <f t="shared" si="2"/>
        <v>NOT FUNDED</v>
      </c>
      <c r="H101" s="14">
        <f t="shared" si="3"/>
        <v>2776301</v>
      </c>
      <c r="I101" s="15" t="str">
        <f t="shared" si="1"/>
        <v>Approval Threshold</v>
      </c>
    </row>
    <row r="102">
      <c r="A102" s="8" t="s">
        <v>706</v>
      </c>
      <c r="B102" s="17">
        <v>147.0</v>
      </c>
      <c r="C102" s="10">
        <v>3.2480981E7</v>
      </c>
      <c r="D102" s="10">
        <v>4.0680311E7</v>
      </c>
      <c r="E102" s="11" t="str">
        <f>IF(C102&gt;percent,"YES","NO")</f>
        <v>NO</v>
      </c>
      <c r="F102" s="12">
        <v>84000.0</v>
      </c>
      <c r="G102" s="13" t="str">
        <f t="shared" si="2"/>
        <v>NOT FUNDED</v>
      </c>
      <c r="H102" s="14">
        <f t="shared" si="3"/>
        <v>2776301</v>
      </c>
      <c r="I102" s="15" t="str">
        <f t="shared" si="1"/>
        <v>Approval Threshold</v>
      </c>
    </row>
    <row r="103">
      <c r="A103" s="8" t="s">
        <v>707</v>
      </c>
      <c r="B103" s="17">
        <v>149.0</v>
      </c>
      <c r="C103" s="10">
        <v>3.2207921E7</v>
      </c>
      <c r="D103" s="10">
        <v>4.1807287E7</v>
      </c>
      <c r="E103" s="11" t="str">
        <f>IF(C103&gt;percent,"YES","NO")</f>
        <v>NO</v>
      </c>
      <c r="F103" s="12">
        <v>100000.0</v>
      </c>
      <c r="G103" s="13" t="str">
        <f t="shared" si="2"/>
        <v>NOT FUNDED</v>
      </c>
      <c r="H103" s="14">
        <f t="shared" si="3"/>
        <v>2776301</v>
      </c>
      <c r="I103" s="15" t="str">
        <f t="shared" si="1"/>
        <v>Approval Threshold</v>
      </c>
    </row>
    <row r="104">
      <c r="A104" s="8" t="s">
        <v>708</v>
      </c>
      <c r="B104" s="17">
        <v>194.0</v>
      </c>
      <c r="C104" s="10">
        <v>3.2114074E7</v>
      </c>
      <c r="D104" s="10">
        <v>4.2362485E7</v>
      </c>
      <c r="E104" s="11" t="str">
        <f>IF(C104&gt;percent,"YES","NO")</f>
        <v>NO</v>
      </c>
      <c r="F104" s="12">
        <v>95338.0</v>
      </c>
      <c r="G104" s="13" t="str">
        <f t="shared" si="2"/>
        <v>NOT FUNDED</v>
      </c>
      <c r="H104" s="14">
        <f t="shared" si="3"/>
        <v>2776301</v>
      </c>
      <c r="I104" s="15" t="str">
        <f t="shared" si="1"/>
        <v>Approval Threshold</v>
      </c>
    </row>
    <row r="105">
      <c r="A105" s="8" t="s">
        <v>709</v>
      </c>
      <c r="B105" s="17">
        <v>178.0</v>
      </c>
      <c r="C105" s="10">
        <v>3.191062E7</v>
      </c>
      <c r="D105" s="10">
        <v>4.1684563E7</v>
      </c>
      <c r="E105" s="11" t="str">
        <f>IF(C105&gt;percent,"YES","NO")</f>
        <v>NO</v>
      </c>
      <c r="F105" s="12">
        <v>100000.0</v>
      </c>
      <c r="G105" s="13" t="str">
        <f t="shared" si="2"/>
        <v>NOT FUNDED</v>
      </c>
      <c r="H105" s="14">
        <f t="shared" si="3"/>
        <v>2776301</v>
      </c>
      <c r="I105" s="15" t="str">
        <f t="shared" si="1"/>
        <v>Approval Threshold</v>
      </c>
    </row>
    <row r="106">
      <c r="A106" s="8" t="s">
        <v>710</v>
      </c>
      <c r="B106" s="17">
        <v>156.0</v>
      </c>
      <c r="C106" s="10">
        <v>3.164212E7</v>
      </c>
      <c r="D106" s="10">
        <v>4.2923702E7</v>
      </c>
      <c r="E106" s="11" t="str">
        <f>IF(C106&gt;percent,"YES","NO")</f>
        <v>NO</v>
      </c>
      <c r="F106" s="12">
        <v>100000.0</v>
      </c>
      <c r="G106" s="13" t="str">
        <f t="shared" si="2"/>
        <v>NOT FUNDED</v>
      </c>
      <c r="H106" s="14">
        <f t="shared" si="3"/>
        <v>2776301</v>
      </c>
      <c r="I106" s="15" t="str">
        <f t="shared" si="1"/>
        <v>Approval Threshold</v>
      </c>
    </row>
    <row r="107">
      <c r="A107" s="8" t="s">
        <v>711</v>
      </c>
      <c r="B107" s="17">
        <v>229.0</v>
      </c>
      <c r="C107" s="10">
        <v>3.1367109E7</v>
      </c>
      <c r="D107" s="10">
        <v>3.9622758E7</v>
      </c>
      <c r="E107" s="11" t="str">
        <f>IF(C107&gt;percent,"YES","NO")</f>
        <v>NO</v>
      </c>
      <c r="F107" s="12">
        <v>100000.0</v>
      </c>
      <c r="G107" s="13" t="str">
        <f t="shared" si="2"/>
        <v>NOT FUNDED</v>
      </c>
      <c r="H107" s="14">
        <f t="shared" si="3"/>
        <v>2776301</v>
      </c>
      <c r="I107" s="15" t="str">
        <f t="shared" si="1"/>
        <v>Approval Threshold</v>
      </c>
    </row>
    <row r="108">
      <c r="A108" s="8" t="s">
        <v>712</v>
      </c>
      <c r="B108" s="17">
        <v>185.0</v>
      </c>
      <c r="C108" s="10">
        <v>3.1256508E7</v>
      </c>
      <c r="D108" s="10">
        <v>4.322316E7</v>
      </c>
      <c r="E108" s="11" t="str">
        <f>IF(C108&gt;percent,"YES","NO")</f>
        <v>NO</v>
      </c>
      <c r="F108" s="12">
        <v>100000.0</v>
      </c>
      <c r="G108" s="13" t="str">
        <f t="shared" si="2"/>
        <v>NOT FUNDED</v>
      </c>
      <c r="H108" s="14">
        <f t="shared" si="3"/>
        <v>2776301</v>
      </c>
      <c r="I108" s="15" t="str">
        <f t="shared" si="1"/>
        <v>Approval Threshold</v>
      </c>
    </row>
    <row r="109">
      <c r="A109" s="8" t="s">
        <v>713</v>
      </c>
      <c r="B109" s="17">
        <v>149.0</v>
      </c>
      <c r="C109" s="10">
        <v>3.1203368E7</v>
      </c>
      <c r="D109" s="10">
        <v>4.502181E7</v>
      </c>
      <c r="E109" s="11" t="str">
        <f>IF(C109&gt;percent,"YES","NO")</f>
        <v>NO</v>
      </c>
      <c r="F109" s="12">
        <v>92500.0</v>
      </c>
      <c r="G109" s="13" t="str">
        <f t="shared" si="2"/>
        <v>NOT FUNDED</v>
      </c>
      <c r="H109" s="14">
        <f t="shared" si="3"/>
        <v>2776301</v>
      </c>
      <c r="I109" s="15" t="str">
        <f t="shared" si="1"/>
        <v>Approval Threshold</v>
      </c>
    </row>
    <row r="110">
      <c r="A110" s="8" t="s">
        <v>714</v>
      </c>
      <c r="B110" s="17">
        <v>151.0</v>
      </c>
      <c r="C110" s="10">
        <v>3.1111831E7</v>
      </c>
      <c r="D110" s="10">
        <v>4.4165288E7</v>
      </c>
      <c r="E110" s="11" t="str">
        <f>IF(C110&gt;percent,"YES","NO")</f>
        <v>NO</v>
      </c>
      <c r="F110" s="12">
        <v>28000.0</v>
      </c>
      <c r="G110" s="13" t="str">
        <f t="shared" si="2"/>
        <v>NOT FUNDED</v>
      </c>
      <c r="H110" s="14">
        <f t="shared" si="3"/>
        <v>2776301</v>
      </c>
      <c r="I110" s="15" t="str">
        <f t="shared" si="1"/>
        <v>Approval Threshold</v>
      </c>
    </row>
    <row r="111">
      <c r="A111" s="8" t="s">
        <v>715</v>
      </c>
      <c r="B111" s="17">
        <v>139.0</v>
      </c>
      <c r="C111" s="10">
        <v>3.0985147E7</v>
      </c>
      <c r="D111" s="10">
        <v>4.3544315E7</v>
      </c>
      <c r="E111" s="11" t="str">
        <f>IF(C111&gt;percent,"YES","NO")</f>
        <v>NO</v>
      </c>
      <c r="F111" s="12">
        <v>75000.0</v>
      </c>
      <c r="G111" s="13" t="str">
        <f t="shared" si="2"/>
        <v>NOT FUNDED</v>
      </c>
      <c r="H111" s="14">
        <f t="shared" si="3"/>
        <v>2776301</v>
      </c>
      <c r="I111" s="15" t="str">
        <f t="shared" si="1"/>
        <v>Approval Threshold</v>
      </c>
    </row>
    <row r="112">
      <c r="A112" s="8" t="s">
        <v>716</v>
      </c>
      <c r="B112" s="17">
        <v>188.0</v>
      </c>
      <c r="C112" s="10">
        <v>3.0832989E7</v>
      </c>
      <c r="D112" s="10">
        <v>1.13573424E8</v>
      </c>
      <c r="E112" s="11" t="str">
        <f>IF(C112&gt;percent,"YES","NO")</f>
        <v>NO</v>
      </c>
      <c r="F112" s="12">
        <v>100000.0</v>
      </c>
      <c r="G112" s="13" t="str">
        <f t="shared" si="2"/>
        <v>NOT FUNDED</v>
      </c>
      <c r="H112" s="14">
        <f t="shared" si="3"/>
        <v>2776301</v>
      </c>
      <c r="I112" s="15" t="str">
        <f t="shared" si="1"/>
        <v>Approval Threshold</v>
      </c>
    </row>
    <row r="113">
      <c r="A113" s="8" t="s">
        <v>717</v>
      </c>
      <c r="B113" s="17">
        <v>157.0</v>
      </c>
      <c r="C113" s="10">
        <v>3.0573276E7</v>
      </c>
      <c r="D113" s="10">
        <v>4.1611503E7</v>
      </c>
      <c r="E113" s="11" t="str">
        <f>IF(C113&gt;percent,"YES","NO")</f>
        <v>NO</v>
      </c>
      <c r="F113" s="12">
        <v>100000.0</v>
      </c>
      <c r="G113" s="13" t="str">
        <f t="shared" si="2"/>
        <v>NOT FUNDED</v>
      </c>
      <c r="H113" s="14">
        <f t="shared" si="3"/>
        <v>2776301</v>
      </c>
      <c r="I113" s="15" t="str">
        <f t="shared" si="1"/>
        <v>Approval Threshold</v>
      </c>
    </row>
    <row r="114">
      <c r="A114" s="8" t="s">
        <v>718</v>
      </c>
      <c r="B114" s="17">
        <v>186.0</v>
      </c>
      <c r="C114" s="10">
        <v>3.031601E7</v>
      </c>
      <c r="D114" s="10">
        <v>4.1582041E7</v>
      </c>
      <c r="E114" s="11" t="str">
        <f>IF(C114&gt;percent,"YES","NO")</f>
        <v>NO</v>
      </c>
      <c r="F114" s="12">
        <v>100000.0</v>
      </c>
      <c r="G114" s="13" t="str">
        <f t="shared" si="2"/>
        <v>NOT FUNDED</v>
      </c>
      <c r="H114" s="14">
        <f t="shared" si="3"/>
        <v>2776301</v>
      </c>
      <c r="I114" s="15" t="str">
        <f t="shared" si="1"/>
        <v>Approval Threshold</v>
      </c>
    </row>
    <row r="115">
      <c r="A115" s="8" t="s">
        <v>719</v>
      </c>
      <c r="B115" s="17">
        <v>160.0</v>
      </c>
      <c r="C115" s="10">
        <v>3.0068325E7</v>
      </c>
      <c r="D115" s="10">
        <v>4.2656576E7</v>
      </c>
      <c r="E115" s="11" t="str">
        <f>IF(C115&gt;percent,"YES","NO")</f>
        <v>NO</v>
      </c>
      <c r="F115" s="12">
        <v>70000.0</v>
      </c>
      <c r="G115" s="13" t="str">
        <f t="shared" si="2"/>
        <v>NOT FUNDED</v>
      </c>
      <c r="H115" s="14">
        <f t="shared" si="3"/>
        <v>2776301</v>
      </c>
      <c r="I115" s="15" t="str">
        <f t="shared" si="1"/>
        <v>Approval Threshold</v>
      </c>
    </row>
    <row r="116">
      <c r="A116" s="8" t="s">
        <v>720</v>
      </c>
      <c r="B116" s="17">
        <v>169.0</v>
      </c>
      <c r="C116" s="10">
        <v>2.9948462E7</v>
      </c>
      <c r="D116" s="10">
        <v>4.0972581E7</v>
      </c>
      <c r="E116" s="11" t="str">
        <f>IF(C116&gt;percent,"YES","NO")</f>
        <v>NO</v>
      </c>
      <c r="F116" s="12">
        <v>86050.0</v>
      </c>
      <c r="G116" s="13" t="str">
        <f t="shared" si="2"/>
        <v>NOT FUNDED</v>
      </c>
      <c r="H116" s="14">
        <f t="shared" si="3"/>
        <v>2776301</v>
      </c>
      <c r="I116" s="15" t="str">
        <f t="shared" si="1"/>
        <v>Approval Threshold</v>
      </c>
    </row>
    <row r="117">
      <c r="A117" s="8" t="s">
        <v>721</v>
      </c>
      <c r="B117" s="17">
        <v>148.0</v>
      </c>
      <c r="C117" s="10">
        <v>2.9774186E7</v>
      </c>
      <c r="D117" s="10">
        <v>4.1186496E7</v>
      </c>
      <c r="E117" s="11" t="str">
        <f>IF(C117&gt;percent,"YES","NO")</f>
        <v>NO</v>
      </c>
      <c r="F117" s="12">
        <v>100000.0</v>
      </c>
      <c r="G117" s="13" t="str">
        <f t="shared" si="2"/>
        <v>NOT FUNDED</v>
      </c>
      <c r="H117" s="14">
        <f t="shared" si="3"/>
        <v>2776301</v>
      </c>
      <c r="I117" s="15" t="str">
        <f t="shared" si="1"/>
        <v>Approval Threshold</v>
      </c>
    </row>
    <row r="118">
      <c r="A118" s="8" t="s">
        <v>722</v>
      </c>
      <c r="B118" s="17">
        <v>178.0</v>
      </c>
      <c r="C118" s="10">
        <v>2.9451253E7</v>
      </c>
      <c r="D118" s="10">
        <v>4.3886324E7</v>
      </c>
      <c r="E118" s="11" t="str">
        <f>IF(C118&gt;percent,"YES","NO")</f>
        <v>NO</v>
      </c>
      <c r="F118" s="12">
        <v>100000.0</v>
      </c>
      <c r="G118" s="13" t="str">
        <f t="shared" si="2"/>
        <v>NOT FUNDED</v>
      </c>
      <c r="H118" s="14">
        <f t="shared" si="3"/>
        <v>2776301</v>
      </c>
      <c r="I118" s="15" t="str">
        <f t="shared" si="1"/>
        <v>Approval Threshold</v>
      </c>
    </row>
    <row r="119">
      <c r="A119" s="8" t="s">
        <v>723</v>
      </c>
      <c r="B119" s="17">
        <v>178.0</v>
      </c>
      <c r="C119" s="10">
        <v>2.9411447E7</v>
      </c>
      <c r="D119" s="10">
        <v>3.9193578E7</v>
      </c>
      <c r="E119" s="11" t="str">
        <f>IF(C119&gt;percent,"YES","NO")</f>
        <v>NO</v>
      </c>
      <c r="F119" s="12">
        <v>89000.0</v>
      </c>
      <c r="G119" s="13" t="str">
        <f t="shared" si="2"/>
        <v>NOT FUNDED</v>
      </c>
      <c r="H119" s="14">
        <f t="shared" si="3"/>
        <v>2776301</v>
      </c>
      <c r="I119" s="15" t="str">
        <f t="shared" si="1"/>
        <v>Approval Threshold</v>
      </c>
    </row>
    <row r="120">
      <c r="A120" s="8" t="s">
        <v>724</v>
      </c>
      <c r="B120" s="17">
        <v>166.0</v>
      </c>
      <c r="C120" s="10">
        <v>2.9233755E7</v>
      </c>
      <c r="D120" s="10">
        <v>4.043799E7</v>
      </c>
      <c r="E120" s="11" t="str">
        <f>IF(C120&gt;percent,"YES","NO")</f>
        <v>NO</v>
      </c>
      <c r="F120" s="12">
        <v>47138.0</v>
      </c>
      <c r="G120" s="13" t="str">
        <f t="shared" si="2"/>
        <v>NOT FUNDED</v>
      </c>
      <c r="H120" s="14">
        <f t="shared" si="3"/>
        <v>2776301</v>
      </c>
      <c r="I120" s="15" t="str">
        <f t="shared" si="1"/>
        <v>Approval Threshold</v>
      </c>
    </row>
    <row r="121">
      <c r="A121" s="8" t="s">
        <v>725</v>
      </c>
      <c r="B121" s="17">
        <v>154.0</v>
      </c>
      <c r="C121" s="10">
        <v>2.9193854E7</v>
      </c>
      <c r="D121" s="10">
        <v>4.2398338E7</v>
      </c>
      <c r="E121" s="11" t="str">
        <f>IF(C121&gt;percent,"YES","NO")</f>
        <v>NO</v>
      </c>
      <c r="F121" s="12">
        <v>92000.0</v>
      </c>
      <c r="G121" s="13" t="str">
        <f t="shared" si="2"/>
        <v>NOT FUNDED</v>
      </c>
      <c r="H121" s="14">
        <f t="shared" si="3"/>
        <v>2776301</v>
      </c>
      <c r="I121" s="15" t="str">
        <f t="shared" si="1"/>
        <v>Approval Threshold</v>
      </c>
    </row>
    <row r="122">
      <c r="A122" s="8" t="s">
        <v>726</v>
      </c>
      <c r="B122" s="17">
        <v>176.0</v>
      </c>
      <c r="C122" s="10">
        <v>2.9193119E7</v>
      </c>
      <c r="D122" s="10">
        <v>4.565031E7</v>
      </c>
      <c r="E122" s="11" t="str">
        <f>IF(C122&gt;percent,"YES","NO")</f>
        <v>NO</v>
      </c>
      <c r="F122" s="12">
        <v>95000.0</v>
      </c>
      <c r="G122" s="13" t="str">
        <f t="shared" si="2"/>
        <v>NOT FUNDED</v>
      </c>
      <c r="H122" s="14">
        <f t="shared" si="3"/>
        <v>2776301</v>
      </c>
      <c r="I122" s="15" t="str">
        <f t="shared" si="1"/>
        <v>Approval Threshold</v>
      </c>
    </row>
    <row r="123">
      <c r="A123" s="8" t="s">
        <v>727</v>
      </c>
      <c r="B123" s="17">
        <v>175.0</v>
      </c>
      <c r="C123" s="10">
        <v>2.9179307E7</v>
      </c>
      <c r="D123" s="10">
        <v>4.5545331E7</v>
      </c>
      <c r="E123" s="11" t="str">
        <f>IF(C123&gt;percent,"YES","NO")</f>
        <v>NO</v>
      </c>
      <c r="F123" s="12">
        <v>90000.0</v>
      </c>
      <c r="G123" s="13" t="str">
        <f t="shared" si="2"/>
        <v>NOT FUNDED</v>
      </c>
      <c r="H123" s="14">
        <f t="shared" si="3"/>
        <v>2776301</v>
      </c>
      <c r="I123" s="15" t="str">
        <f t="shared" si="1"/>
        <v>Approval Threshold</v>
      </c>
    </row>
    <row r="124">
      <c r="A124" s="8" t="s">
        <v>728</v>
      </c>
      <c r="B124" s="17">
        <v>156.0</v>
      </c>
      <c r="C124" s="10">
        <v>2.9064835E7</v>
      </c>
      <c r="D124" s="10">
        <v>4.339872E7</v>
      </c>
      <c r="E124" s="11" t="str">
        <f>IF(C124&gt;percent,"YES","NO")</f>
        <v>NO</v>
      </c>
      <c r="F124" s="12">
        <v>100000.0</v>
      </c>
      <c r="G124" s="13" t="str">
        <f t="shared" si="2"/>
        <v>NOT FUNDED</v>
      </c>
      <c r="H124" s="14">
        <f t="shared" si="3"/>
        <v>2776301</v>
      </c>
      <c r="I124" s="15" t="str">
        <f t="shared" si="1"/>
        <v>Approval Threshold</v>
      </c>
    </row>
    <row r="125">
      <c r="A125" s="8" t="s">
        <v>729</v>
      </c>
      <c r="B125" s="17">
        <v>195.0</v>
      </c>
      <c r="C125" s="10">
        <v>2.8969668E7</v>
      </c>
      <c r="D125" s="10">
        <v>1.12267068E8</v>
      </c>
      <c r="E125" s="11" t="str">
        <f>IF(C125&gt;percent,"YES","NO")</f>
        <v>NO</v>
      </c>
      <c r="F125" s="12">
        <v>96941.0</v>
      </c>
      <c r="G125" s="13" t="str">
        <f t="shared" si="2"/>
        <v>NOT FUNDED</v>
      </c>
      <c r="H125" s="14">
        <f t="shared" si="3"/>
        <v>2776301</v>
      </c>
      <c r="I125" s="15" t="str">
        <f t="shared" si="1"/>
        <v>Approval Threshold</v>
      </c>
    </row>
    <row r="126">
      <c r="A126" s="8" t="s">
        <v>730</v>
      </c>
      <c r="B126" s="17">
        <v>211.0</v>
      </c>
      <c r="C126" s="10">
        <v>2.8589643E7</v>
      </c>
      <c r="D126" s="10">
        <v>4.2976467E7</v>
      </c>
      <c r="E126" s="11" t="str">
        <f>IF(C126&gt;percent,"YES","NO")</f>
        <v>NO</v>
      </c>
      <c r="F126" s="12">
        <v>88000.0</v>
      </c>
      <c r="G126" s="13" t="str">
        <f t="shared" si="2"/>
        <v>NOT FUNDED</v>
      </c>
      <c r="H126" s="14">
        <f t="shared" si="3"/>
        <v>2776301</v>
      </c>
      <c r="I126" s="15" t="str">
        <f t="shared" si="1"/>
        <v>Approval Threshold</v>
      </c>
    </row>
    <row r="127">
      <c r="A127" s="8" t="s">
        <v>731</v>
      </c>
      <c r="B127" s="17">
        <v>151.0</v>
      </c>
      <c r="C127" s="10">
        <v>2.8300196E7</v>
      </c>
      <c r="D127" s="10">
        <v>4.0854326E7</v>
      </c>
      <c r="E127" s="11" t="str">
        <f>IF(C127&gt;percent,"YES","NO")</f>
        <v>NO</v>
      </c>
      <c r="F127" s="12">
        <v>70000.0</v>
      </c>
      <c r="G127" s="13" t="str">
        <f t="shared" si="2"/>
        <v>NOT FUNDED</v>
      </c>
      <c r="H127" s="14">
        <f t="shared" si="3"/>
        <v>2776301</v>
      </c>
      <c r="I127" s="15" t="str">
        <f t="shared" si="1"/>
        <v>Approval Threshold</v>
      </c>
    </row>
    <row r="128">
      <c r="A128" s="8" t="s">
        <v>732</v>
      </c>
      <c r="B128" s="17">
        <v>174.0</v>
      </c>
      <c r="C128" s="10">
        <v>2.8167017E7</v>
      </c>
      <c r="D128" s="10">
        <v>4.5610547E7</v>
      </c>
      <c r="E128" s="11" t="str">
        <f>IF(C128&gt;percent,"YES","NO")</f>
        <v>NO</v>
      </c>
      <c r="F128" s="12">
        <v>100000.0</v>
      </c>
      <c r="G128" s="13" t="str">
        <f t="shared" si="2"/>
        <v>NOT FUNDED</v>
      </c>
      <c r="H128" s="14">
        <f t="shared" si="3"/>
        <v>2776301</v>
      </c>
      <c r="I128" s="15" t="str">
        <f t="shared" si="1"/>
        <v>Approval Threshold</v>
      </c>
    </row>
    <row r="129">
      <c r="A129" s="8" t="s">
        <v>733</v>
      </c>
      <c r="B129" s="17">
        <v>174.0</v>
      </c>
      <c r="C129" s="10">
        <v>2.8030594E7</v>
      </c>
      <c r="D129" s="10">
        <v>4.4636463E7</v>
      </c>
      <c r="E129" s="11" t="str">
        <f>IF(C129&gt;percent,"YES","NO")</f>
        <v>NO</v>
      </c>
      <c r="F129" s="12">
        <v>100000.0</v>
      </c>
      <c r="G129" s="13" t="str">
        <f t="shared" si="2"/>
        <v>NOT FUNDED</v>
      </c>
      <c r="H129" s="14">
        <f t="shared" si="3"/>
        <v>2776301</v>
      </c>
      <c r="I129" s="15" t="str">
        <f t="shared" si="1"/>
        <v>Approval Threshold</v>
      </c>
    </row>
    <row r="130">
      <c r="A130" s="8" t="s">
        <v>734</v>
      </c>
      <c r="B130" s="17">
        <v>147.0</v>
      </c>
      <c r="C130" s="10">
        <v>2.7990441E7</v>
      </c>
      <c r="D130" s="10">
        <v>4.2584678E7</v>
      </c>
      <c r="E130" s="11" t="str">
        <f>IF(C130&gt;percent,"YES","NO")</f>
        <v>NO</v>
      </c>
      <c r="F130" s="12">
        <v>95000.0</v>
      </c>
      <c r="G130" s="13" t="str">
        <f t="shared" si="2"/>
        <v>NOT FUNDED</v>
      </c>
      <c r="H130" s="14">
        <f t="shared" si="3"/>
        <v>2776301</v>
      </c>
      <c r="I130" s="15" t="str">
        <f t="shared" si="1"/>
        <v>Approval Threshold</v>
      </c>
    </row>
    <row r="131">
      <c r="A131" s="8" t="s">
        <v>735</v>
      </c>
      <c r="B131" s="17">
        <v>192.0</v>
      </c>
      <c r="C131" s="10">
        <v>2.7983865E7</v>
      </c>
      <c r="D131" s="10">
        <v>3.9858698E7</v>
      </c>
      <c r="E131" s="11" t="str">
        <f>IF(C131&gt;percent,"YES","NO")</f>
        <v>NO</v>
      </c>
      <c r="F131" s="12">
        <v>100000.0</v>
      </c>
      <c r="G131" s="13" t="str">
        <f t="shared" si="2"/>
        <v>NOT FUNDED</v>
      </c>
      <c r="H131" s="14">
        <f t="shared" si="3"/>
        <v>2776301</v>
      </c>
      <c r="I131" s="15" t="str">
        <f t="shared" si="1"/>
        <v>Approval Threshold</v>
      </c>
    </row>
    <row r="132">
      <c r="A132" s="8" t="s">
        <v>736</v>
      </c>
      <c r="B132" s="17">
        <v>151.0</v>
      </c>
      <c r="C132" s="10">
        <v>2.7803567E7</v>
      </c>
      <c r="D132" s="10">
        <v>4.2489294E7</v>
      </c>
      <c r="E132" s="11" t="str">
        <f>IF(C132&gt;percent,"YES","NO")</f>
        <v>NO</v>
      </c>
      <c r="F132" s="12">
        <v>100000.0</v>
      </c>
      <c r="G132" s="13" t="str">
        <f t="shared" si="2"/>
        <v>NOT FUNDED</v>
      </c>
      <c r="H132" s="14">
        <f t="shared" si="3"/>
        <v>2776301</v>
      </c>
      <c r="I132" s="15" t="str">
        <f t="shared" si="1"/>
        <v>Approval Threshold</v>
      </c>
    </row>
    <row r="133">
      <c r="A133" s="8" t="s">
        <v>737</v>
      </c>
      <c r="B133" s="17">
        <v>204.0</v>
      </c>
      <c r="C133" s="10">
        <v>2.7571808E7</v>
      </c>
      <c r="D133" s="10">
        <v>3.992813E7</v>
      </c>
      <c r="E133" s="11" t="str">
        <f>IF(C133&gt;percent,"YES","NO")</f>
        <v>NO</v>
      </c>
      <c r="F133" s="12">
        <v>98600.0</v>
      </c>
      <c r="G133" s="13" t="str">
        <f t="shared" si="2"/>
        <v>NOT FUNDED</v>
      </c>
      <c r="H133" s="14">
        <f t="shared" si="3"/>
        <v>2776301</v>
      </c>
      <c r="I133" s="15" t="str">
        <f t="shared" si="1"/>
        <v>Approval Threshold</v>
      </c>
    </row>
    <row r="134">
      <c r="A134" s="8" t="s">
        <v>738</v>
      </c>
      <c r="B134" s="17">
        <v>152.0</v>
      </c>
      <c r="C134" s="10">
        <v>2.7508172E7</v>
      </c>
      <c r="D134" s="10">
        <v>4.1802653E7</v>
      </c>
      <c r="E134" s="11" t="str">
        <f>IF(C134&gt;percent,"YES","NO")</f>
        <v>NO</v>
      </c>
      <c r="F134" s="12">
        <v>89500.0</v>
      </c>
      <c r="G134" s="13" t="str">
        <f t="shared" si="2"/>
        <v>NOT FUNDED</v>
      </c>
      <c r="H134" s="14">
        <f t="shared" si="3"/>
        <v>2776301</v>
      </c>
      <c r="I134" s="15" t="str">
        <f t="shared" si="1"/>
        <v>Approval Threshold</v>
      </c>
    </row>
    <row r="135">
      <c r="A135" s="8" t="s">
        <v>739</v>
      </c>
      <c r="B135" s="17">
        <v>176.0</v>
      </c>
      <c r="C135" s="10">
        <v>2.7398189E7</v>
      </c>
      <c r="D135" s="10">
        <v>4.1701312E7</v>
      </c>
      <c r="E135" s="11" t="str">
        <f>IF(C135&gt;percent,"YES","NO")</f>
        <v>NO</v>
      </c>
      <c r="F135" s="12">
        <v>100000.0</v>
      </c>
      <c r="G135" s="13" t="str">
        <f t="shared" si="2"/>
        <v>NOT FUNDED</v>
      </c>
      <c r="H135" s="14">
        <f t="shared" si="3"/>
        <v>2776301</v>
      </c>
      <c r="I135" s="15" t="str">
        <f t="shared" si="1"/>
        <v>Approval Threshold</v>
      </c>
    </row>
    <row r="136">
      <c r="A136" s="8" t="s">
        <v>740</v>
      </c>
      <c r="B136" s="17">
        <v>141.0</v>
      </c>
      <c r="C136" s="10">
        <v>2.7266838E7</v>
      </c>
      <c r="D136" s="10">
        <v>4.1250248E7</v>
      </c>
      <c r="E136" s="11" t="str">
        <f>IF(C136&gt;percent,"YES","NO")</f>
        <v>NO</v>
      </c>
      <c r="F136" s="12">
        <v>100000.0</v>
      </c>
      <c r="G136" s="13" t="str">
        <f t="shared" si="2"/>
        <v>NOT FUNDED</v>
      </c>
      <c r="H136" s="14">
        <f t="shared" si="3"/>
        <v>2776301</v>
      </c>
      <c r="I136" s="15" t="str">
        <f t="shared" si="1"/>
        <v>Approval Threshold</v>
      </c>
    </row>
    <row r="137">
      <c r="A137" s="8" t="s">
        <v>741</v>
      </c>
      <c r="B137" s="17">
        <v>202.0</v>
      </c>
      <c r="C137" s="10">
        <v>2.7199401E7</v>
      </c>
      <c r="D137" s="10">
        <v>4.1678804E7</v>
      </c>
      <c r="E137" s="11" t="str">
        <f>IF(C137&gt;percent,"YES","NO")</f>
        <v>NO</v>
      </c>
      <c r="F137" s="12">
        <v>99920.0</v>
      </c>
      <c r="G137" s="13" t="str">
        <f t="shared" si="2"/>
        <v>NOT FUNDED</v>
      </c>
      <c r="H137" s="14">
        <f t="shared" si="3"/>
        <v>2776301</v>
      </c>
      <c r="I137" s="15" t="str">
        <f t="shared" si="1"/>
        <v>Approval Threshold</v>
      </c>
    </row>
    <row r="138">
      <c r="A138" s="8" t="s">
        <v>742</v>
      </c>
      <c r="B138" s="17">
        <v>204.0</v>
      </c>
      <c r="C138" s="10">
        <v>2.7125511E7</v>
      </c>
      <c r="D138" s="10">
        <v>4.3029403E7</v>
      </c>
      <c r="E138" s="11" t="str">
        <f>IF(C138&gt;percent,"YES","NO")</f>
        <v>NO</v>
      </c>
      <c r="F138" s="12">
        <v>100000.0</v>
      </c>
      <c r="G138" s="13" t="str">
        <f t="shared" si="2"/>
        <v>NOT FUNDED</v>
      </c>
      <c r="H138" s="14">
        <f t="shared" si="3"/>
        <v>2776301</v>
      </c>
      <c r="I138" s="15" t="str">
        <f t="shared" si="1"/>
        <v>Approval Threshold</v>
      </c>
    </row>
    <row r="139">
      <c r="A139" s="8" t="s">
        <v>743</v>
      </c>
      <c r="B139" s="17">
        <v>138.0</v>
      </c>
      <c r="C139" s="10">
        <v>2.6998355E7</v>
      </c>
      <c r="D139" s="10">
        <v>1.11925814E8</v>
      </c>
      <c r="E139" s="11" t="str">
        <f>IF(C139&gt;percent,"YES","NO")</f>
        <v>NO</v>
      </c>
      <c r="F139" s="12">
        <v>91200.0</v>
      </c>
      <c r="G139" s="13" t="str">
        <f t="shared" si="2"/>
        <v>NOT FUNDED</v>
      </c>
      <c r="H139" s="14">
        <f t="shared" si="3"/>
        <v>2776301</v>
      </c>
      <c r="I139" s="15" t="str">
        <f t="shared" si="1"/>
        <v>Approval Threshold</v>
      </c>
    </row>
    <row r="140">
      <c r="A140" s="8" t="s">
        <v>744</v>
      </c>
      <c r="B140" s="17">
        <v>157.0</v>
      </c>
      <c r="C140" s="10">
        <v>2.6371626E7</v>
      </c>
      <c r="D140" s="10">
        <v>3.9532383E7</v>
      </c>
      <c r="E140" s="11" t="str">
        <f>IF(C140&gt;percent,"YES","NO")</f>
        <v>NO</v>
      </c>
      <c r="F140" s="12">
        <v>27500.0</v>
      </c>
      <c r="G140" s="13" t="str">
        <f t="shared" si="2"/>
        <v>NOT FUNDED</v>
      </c>
      <c r="H140" s="14">
        <f t="shared" si="3"/>
        <v>2776301</v>
      </c>
      <c r="I140" s="15" t="str">
        <f t="shared" si="1"/>
        <v>Approval Threshold</v>
      </c>
    </row>
    <row r="141">
      <c r="A141" s="8" t="s">
        <v>745</v>
      </c>
      <c r="B141" s="17">
        <v>154.0</v>
      </c>
      <c r="C141" s="10">
        <v>2.6116169E7</v>
      </c>
      <c r="D141" s="10">
        <v>4.3911627E7</v>
      </c>
      <c r="E141" s="11" t="str">
        <f>IF(C141&gt;percent,"YES","NO")</f>
        <v>NO</v>
      </c>
      <c r="F141" s="12">
        <v>97435.0</v>
      </c>
      <c r="G141" s="13" t="str">
        <f t="shared" si="2"/>
        <v>NOT FUNDED</v>
      </c>
      <c r="H141" s="14">
        <f t="shared" si="3"/>
        <v>2776301</v>
      </c>
      <c r="I141" s="15" t="str">
        <f t="shared" si="1"/>
        <v>Approval Threshold</v>
      </c>
    </row>
    <row r="142">
      <c r="A142" s="8" t="s">
        <v>746</v>
      </c>
      <c r="B142" s="17">
        <v>149.0</v>
      </c>
      <c r="C142" s="10">
        <v>2.566865E7</v>
      </c>
      <c r="D142" s="10">
        <v>1.14278963E8</v>
      </c>
      <c r="E142" s="11" t="str">
        <f>IF(C142&gt;percent,"YES","NO")</f>
        <v>NO</v>
      </c>
      <c r="F142" s="12">
        <v>77400.0</v>
      </c>
      <c r="G142" s="13" t="str">
        <f t="shared" si="2"/>
        <v>NOT FUNDED</v>
      </c>
      <c r="H142" s="14">
        <f t="shared" si="3"/>
        <v>2776301</v>
      </c>
      <c r="I142" s="15" t="str">
        <f t="shared" si="1"/>
        <v>Approval Threshold</v>
      </c>
    </row>
    <row r="143">
      <c r="A143" s="8" t="s">
        <v>747</v>
      </c>
      <c r="B143" s="17">
        <v>158.0</v>
      </c>
      <c r="C143" s="10">
        <v>2.5614094E7</v>
      </c>
      <c r="D143" s="10">
        <v>4.7765395E7</v>
      </c>
      <c r="E143" s="11" t="str">
        <f>IF(C143&gt;percent,"YES","NO")</f>
        <v>NO</v>
      </c>
      <c r="F143" s="12">
        <v>100000.0</v>
      </c>
      <c r="G143" s="13" t="str">
        <f t="shared" si="2"/>
        <v>NOT FUNDED</v>
      </c>
      <c r="H143" s="14">
        <f t="shared" si="3"/>
        <v>2776301</v>
      </c>
      <c r="I143" s="15" t="str">
        <f t="shared" si="1"/>
        <v>Approval Threshold</v>
      </c>
    </row>
    <row r="144">
      <c r="A144" s="8" t="s">
        <v>748</v>
      </c>
      <c r="B144" s="17">
        <v>209.0</v>
      </c>
      <c r="C144" s="10">
        <v>2.5402266E7</v>
      </c>
      <c r="D144" s="10">
        <v>1.14648499E8</v>
      </c>
      <c r="E144" s="11" t="str">
        <f>IF(C144&gt;percent,"YES","NO")</f>
        <v>NO</v>
      </c>
      <c r="F144" s="12">
        <v>100000.0</v>
      </c>
      <c r="G144" s="13" t="str">
        <f t="shared" si="2"/>
        <v>NOT FUNDED</v>
      </c>
      <c r="H144" s="14">
        <f t="shared" si="3"/>
        <v>2776301</v>
      </c>
      <c r="I144" s="15" t="str">
        <f t="shared" si="1"/>
        <v>Approval Threshold</v>
      </c>
    </row>
    <row r="145">
      <c r="A145" s="8" t="s">
        <v>749</v>
      </c>
      <c r="B145" s="17">
        <v>177.0</v>
      </c>
      <c r="C145" s="10">
        <v>2.5346753E7</v>
      </c>
      <c r="D145" s="10">
        <v>4.2494448E7</v>
      </c>
      <c r="E145" s="11" t="str">
        <f>IF(C145&gt;percent,"YES","NO")</f>
        <v>NO</v>
      </c>
      <c r="F145" s="12">
        <v>64000.0</v>
      </c>
      <c r="G145" s="13" t="str">
        <f t="shared" si="2"/>
        <v>NOT FUNDED</v>
      </c>
      <c r="H145" s="14">
        <f t="shared" si="3"/>
        <v>2776301</v>
      </c>
      <c r="I145" s="15" t="str">
        <f t="shared" si="1"/>
        <v>Approval Threshold</v>
      </c>
    </row>
    <row r="146">
      <c r="A146" s="8" t="s">
        <v>750</v>
      </c>
      <c r="B146" s="17">
        <v>151.0</v>
      </c>
      <c r="C146" s="10">
        <v>2.5194596E7</v>
      </c>
      <c r="D146" s="10">
        <v>4.4140484E7</v>
      </c>
      <c r="E146" s="11" t="str">
        <f>IF(C146&gt;percent,"YES","NO")</f>
        <v>NO</v>
      </c>
      <c r="F146" s="12">
        <v>100000.0</v>
      </c>
      <c r="G146" s="13" t="str">
        <f t="shared" si="2"/>
        <v>NOT FUNDED</v>
      </c>
      <c r="H146" s="14">
        <f t="shared" si="3"/>
        <v>2776301</v>
      </c>
      <c r="I146" s="15" t="str">
        <f t="shared" si="1"/>
        <v>Approval Threshold</v>
      </c>
    </row>
    <row r="147">
      <c r="A147" s="8" t="s">
        <v>751</v>
      </c>
      <c r="B147" s="17">
        <v>207.0</v>
      </c>
      <c r="C147" s="10">
        <v>2.5179253E7</v>
      </c>
      <c r="D147" s="10">
        <v>4.7704528E7</v>
      </c>
      <c r="E147" s="11" t="str">
        <f>IF(C147&gt;percent,"YES","NO")</f>
        <v>NO</v>
      </c>
      <c r="F147" s="12">
        <v>100000.0</v>
      </c>
      <c r="G147" s="13" t="str">
        <f t="shared" si="2"/>
        <v>NOT FUNDED</v>
      </c>
      <c r="H147" s="14">
        <f t="shared" si="3"/>
        <v>2776301</v>
      </c>
      <c r="I147" s="15" t="str">
        <f t="shared" si="1"/>
        <v>Approval Threshold</v>
      </c>
    </row>
    <row r="148">
      <c r="A148" s="8" t="s">
        <v>752</v>
      </c>
      <c r="B148" s="17">
        <v>148.0</v>
      </c>
      <c r="C148" s="10">
        <v>2.4761791E7</v>
      </c>
      <c r="D148" s="10">
        <v>4.6173961E7</v>
      </c>
      <c r="E148" s="11" t="str">
        <f>IF(C148&gt;percent,"YES","NO")</f>
        <v>NO</v>
      </c>
      <c r="F148" s="12">
        <v>50000.0</v>
      </c>
      <c r="G148" s="13" t="str">
        <f t="shared" si="2"/>
        <v>NOT FUNDED</v>
      </c>
      <c r="H148" s="14">
        <f t="shared" si="3"/>
        <v>2776301</v>
      </c>
      <c r="I148" s="15" t="str">
        <f t="shared" si="1"/>
        <v>Approval Threshold</v>
      </c>
    </row>
    <row r="149">
      <c r="A149" s="8" t="s">
        <v>753</v>
      </c>
      <c r="B149" s="17">
        <v>152.0</v>
      </c>
      <c r="C149" s="10">
        <v>2.4705544E7</v>
      </c>
      <c r="D149" s="10">
        <v>4.0886165E7</v>
      </c>
      <c r="E149" s="11" t="str">
        <f>IF(C149&gt;percent,"YES","NO")</f>
        <v>NO</v>
      </c>
      <c r="F149" s="12">
        <v>75000.0</v>
      </c>
      <c r="G149" s="13" t="str">
        <f t="shared" si="2"/>
        <v>NOT FUNDED</v>
      </c>
      <c r="H149" s="14">
        <f t="shared" si="3"/>
        <v>2776301</v>
      </c>
      <c r="I149" s="15" t="str">
        <f t="shared" si="1"/>
        <v>Approval Threshold</v>
      </c>
    </row>
    <row r="150">
      <c r="A150" s="8" t="s">
        <v>754</v>
      </c>
      <c r="B150" s="17">
        <v>178.0</v>
      </c>
      <c r="C150" s="10">
        <v>2.4611776E7</v>
      </c>
      <c r="D150" s="10">
        <v>4.9849811E7</v>
      </c>
      <c r="E150" s="11" t="str">
        <f>IF(C150&gt;percent,"YES","NO")</f>
        <v>NO</v>
      </c>
      <c r="F150" s="12">
        <v>96250.0</v>
      </c>
      <c r="G150" s="13" t="str">
        <f t="shared" si="2"/>
        <v>NOT FUNDED</v>
      </c>
      <c r="H150" s="14">
        <f t="shared" si="3"/>
        <v>2776301</v>
      </c>
      <c r="I150" s="15" t="str">
        <f t="shared" si="1"/>
        <v>Approval Threshold</v>
      </c>
    </row>
    <row r="151">
      <c r="A151" s="8" t="s">
        <v>755</v>
      </c>
      <c r="B151" s="17">
        <v>153.0</v>
      </c>
      <c r="C151" s="10">
        <v>2.4531121E7</v>
      </c>
      <c r="D151" s="10">
        <v>4.1921277E7</v>
      </c>
      <c r="E151" s="11" t="str">
        <f>IF(C151&gt;percent,"YES","NO")</f>
        <v>NO</v>
      </c>
      <c r="F151" s="12">
        <v>99879.0</v>
      </c>
      <c r="G151" s="13" t="str">
        <f t="shared" si="2"/>
        <v>NOT FUNDED</v>
      </c>
      <c r="H151" s="14">
        <f t="shared" si="3"/>
        <v>2776301</v>
      </c>
      <c r="I151" s="15" t="str">
        <f t="shared" si="1"/>
        <v>Approval Threshold</v>
      </c>
    </row>
    <row r="152">
      <c r="A152" s="8" t="s">
        <v>756</v>
      </c>
      <c r="B152" s="17">
        <v>189.0</v>
      </c>
      <c r="C152" s="10">
        <v>2.4378729E7</v>
      </c>
      <c r="D152" s="10">
        <v>4.5477638E7</v>
      </c>
      <c r="E152" s="11" t="str">
        <f>IF(C152&gt;percent,"YES","NO")</f>
        <v>NO</v>
      </c>
      <c r="F152" s="12">
        <v>100000.0</v>
      </c>
      <c r="G152" s="13" t="str">
        <f t="shared" si="2"/>
        <v>NOT FUNDED</v>
      </c>
      <c r="H152" s="14">
        <f t="shared" si="3"/>
        <v>2776301</v>
      </c>
      <c r="I152" s="15" t="str">
        <f t="shared" si="1"/>
        <v>Approval Threshold</v>
      </c>
    </row>
    <row r="153">
      <c r="A153" s="8" t="s">
        <v>757</v>
      </c>
      <c r="B153" s="17">
        <v>159.0</v>
      </c>
      <c r="C153" s="10">
        <v>2.4254721E7</v>
      </c>
      <c r="D153" s="10">
        <v>3.5705702E7</v>
      </c>
      <c r="E153" s="11" t="str">
        <f>IF(C153&gt;percent,"YES","NO")</f>
        <v>NO</v>
      </c>
      <c r="F153" s="12">
        <v>100000.0</v>
      </c>
      <c r="G153" s="13" t="str">
        <f t="shared" si="2"/>
        <v>NOT FUNDED</v>
      </c>
      <c r="H153" s="14">
        <f t="shared" si="3"/>
        <v>2776301</v>
      </c>
      <c r="I153" s="15" t="str">
        <f t="shared" si="1"/>
        <v>Approval Threshold</v>
      </c>
    </row>
    <row r="154">
      <c r="A154" s="8" t="s">
        <v>758</v>
      </c>
      <c r="B154" s="17">
        <v>194.0</v>
      </c>
      <c r="C154" s="10">
        <v>2.3935225E7</v>
      </c>
      <c r="D154" s="10">
        <v>4.3572405E7</v>
      </c>
      <c r="E154" s="11" t="str">
        <f>IF(C154&gt;percent,"YES","NO")</f>
        <v>NO</v>
      </c>
      <c r="F154" s="12">
        <v>99982.0</v>
      </c>
      <c r="G154" s="13" t="str">
        <f t="shared" si="2"/>
        <v>NOT FUNDED</v>
      </c>
      <c r="H154" s="14">
        <f t="shared" si="3"/>
        <v>2776301</v>
      </c>
      <c r="I154" s="15" t="str">
        <f t="shared" si="1"/>
        <v>Approval Threshold</v>
      </c>
    </row>
    <row r="155">
      <c r="A155" s="8" t="s">
        <v>759</v>
      </c>
      <c r="B155" s="17">
        <v>167.0</v>
      </c>
      <c r="C155" s="10">
        <v>2.3715662E7</v>
      </c>
      <c r="D155" s="10">
        <v>4.4610945E7</v>
      </c>
      <c r="E155" s="11" t="str">
        <f>IF(C155&gt;percent,"YES","NO")</f>
        <v>NO</v>
      </c>
      <c r="F155" s="12">
        <v>100000.0</v>
      </c>
      <c r="G155" s="13" t="str">
        <f t="shared" si="2"/>
        <v>NOT FUNDED</v>
      </c>
      <c r="H155" s="14">
        <f t="shared" si="3"/>
        <v>2776301</v>
      </c>
      <c r="I155" s="15" t="str">
        <f t="shared" si="1"/>
        <v>Approval Threshold</v>
      </c>
    </row>
    <row r="156">
      <c r="A156" s="8" t="s">
        <v>760</v>
      </c>
      <c r="B156" s="17">
        <v>189.0</v>
      </c>
      <c r="C156" s="10">
        <v>2.360408E7</v>
      </c>
      <c r="D156" s="10">
        <v>1.12255472E8</v>
      </c>
      <c r="E156" s="11" t="str">
        <f>IF(C156&gt;percent,"YES","NO")</f>
        <v>NO</v>
      </c>
      <c r="F156" s="12">
        <v>75000.0</v>
      </c>
      <c r="G156" s="13" t="str">
        <f t="shared" si="2"/>
        <v>NOT FUNDED</v>
      </c>
      <c r="H156" s="14">
        <f t="shared" si="3"/>
        <v>2776301</v>
      </c>
      <c r="I156" s="15" t="str">
        <f t="shared" si="1"/>
        <v>Approval Threshold</v>
      </c>
    </row>
    <row r="157">
      <c r="A157" s="8" t="s">
        <v>761</v>
      </c>
      <c r="B157" s="17">
        <v>153.0</v>
      </c>
      <c r="C157" s="10">
        <v>2.3547189E7</v>
      </c>
      <c r="D157" s="10">
        <v>4.6176981E7</v>
      </c>
      <c r="E157" s="11" t="str">
        <f>IF(C157&gt;percent,"YES","NO")</f>
        <v>NO</v>
      </c>
      <c r="F157" s="12">
        <v>84200.0</v>
      </c>
      <c r="G157" s="13" t="str">
        <f t="shared" si="2"/>
        <v>NOT FUNDED</v>
      </c>
      <c r="H157" s="14">
        <f t="shared" si="3"/>
        <v>2776301</v>
      </c>
      <c r="I157" s="15" t="str">
        <f t="shared" si="1"/>
        <v>Approval Threshold</v>
      </c>
    </row>
    <row r="158">
      <c r="A158" s="8" t="s">
        <v>762</v>
      </c>
      <c r="B158" s="17">
        <v>164.0</v>
      </c>
      <c r="C158" s="10">
        <v>2.3530687E7</v>
      </c>
      <c r="D158" s="10">
        <v>1.0944618E8</v>
      </c>
      <c r="E158" s="11" t="str">
        <f>IF(C158&gt;percent,"YES","NO")</f>
        <v>NO</v>
      </c>
      <c r="F158" s="12">
        <v>65000.0</v>
      </c>
      <c r="G158" s="13" t="str">
        <f t="shared" si="2"/>
        <v>NOT FUNDED</v>
      </c>
      <c r="H158" s="14">
        <f t="shared" si="3"/>
        <v>2776301</v>
      </c>
      <c r="I158" s="15" t="str">
        <f t="shared" si="1"/>
        <v>Approval Threshold</v>
      </c>
    </row>
    <row r="159">
      <c r="A159" s="8" t="s">
        <v>763</v>
      </c>
      <c r="B159" s="17">
        <v>177.0</v>
      </c>
      <c r="C159" s="10">
        <v>2.3505406E7</v>
      </c>
      <c r="D159" s="10">
        <v>4.5013188E7</v>
      </c>
      <c r="E159" s="11" t="str">
        <f>IF(C159&gt;percent,"YES","NO")</f>
        <v>NO</v>
      </c>
      <c r="F159" s="12">
        <v>100000.0</v>
      </c>
      <c r="G159" s="13" t="str">
        <f t="shared" si="2"/>
        <v>NOT FUNDED</v>
      </c>
      <c r="H159" s="14">
        <f t="shared" si="3"/>
        <v>2776301</v>
      </c>
      <c r="I159" s="15" t="str">
        <f t="shared" si="1"/>
        <v>Approval Threshold</v>
      </c>
    </row>
    <row r="160">
      <c r="A160" s="8" t="s">
        <v>764</v>
      </c>
      <c r="B160" s="17">
        <v>155.0</v>
      </c>
      <c r="C160" s="10">
        <v>2.3297879E7</v>
      </c>
      <c r="D160" s="10">
        <v>4.2517241E7</v>
      </c>
      <c r="E160" s="11" t="str">
        <f>IF(C160&gt;percent,"YES","NO")</f>
        <v>NO</v>
      </c>
      <c r="F160" s="12">
        <v>100000.0</v>
      </c>
      <c r="G160" s="13" t="str">
        <f t="shared" si="2"/>
        <v>NOT FUNDED</v>
      </c>
      <c r="H160" s="14">
        <f t="shared" si="3"/>
        <v>2776301</v>
      </c>
      <c r="I160" s="15" t="str">
        <f t="shared" si="1"/>
        <v>Approval Threshold</v>
      </c>
    </row>
    <row r="161">
      <c r="A161" s="8" t="s">
        <v>765</v>
      </c>
      <c r="B161" s="17">
        <v>152.0</v>
      </c>
      <c r="C161" s="10">
        <v>2.3196935E7</v>
      </c>
      <c r="D161" s="10">
        <v>4.44002E7</v>
      </c>
      <c r="E161" s="11" t="str">
        <f>IF(C161&gt;percent,"YES","NO")</f>
        <v>NO</v>
      </c>
      <c r="F161" s="12">
        <v>100000.0</v>
      </c>
      <c r="G161" s="13" t="str">
        <f t="shared" si="2"/>
        <v>NOT FUNDED</v>
      </c>
      <c r="H161" s="14">
        <f t="shared" si="3"/>
        <v>2776301</v>
      </c>
      <c r="I161" s="15" t="str">
        <f t="shared" si="1"/>
        <v>Approval Threshold</v>
      </c>
    </row>
    <row r="162">
      <c r="A162" s="8" t="s">
        <v>766</v>
      </c>
      <c r="B162" s="17">
        <v>158.0</v>
      </c>
      <c r="C162" s="10">
        <v>2.2842403E7</v>
      </c>
      <c r="D162" s="10">
        <v>4.1743491E7</v>
      </c>
      <c r="E162" s="11" t="str">
        <f>IF(C162&gt;percent,"YES","NO")</f>
        <v>NO</v>
      </c>
      <c r="F162" s="12">
        <v>100000.0</v>
      </c>
      <c r="G162" s="13" t="str">
        <f t="shared" si="2"/>
        <v>NOT FUNDED</v>
      </c>
      <c r="H162" s="14">
        <f t="shared" si="3"/>
        <v>2776301</v>
      </c>
      <c r="I162" s="15" t="str">
        <f t="shared" si="1"/>
        <v>Approval Threshold</v>
      </c>
    </row>
    <row r="163">
      <c r="A163" s="8" t="s">
        <v>767</v>
      </c>
      <c r="B163" s="17">
        <v>155.0</v>
      </c>
      <c r="C163" s="10">
        <v>2.2497525E7</v>
      </c>
      <c r="D163" s="10">
        <v>1.14348812E8</v>
      </c>
      <c r="E163" s="11" t="str">
        <f>IF(C163&gt;percent,"YES","NO")</f>
        <v>NO</v>
      </c>
      <c r="F163" s="12">
        <v>100000.0</v>
      </c>
      <c r="G163" s="13" t="str">
        <f t="shared" si="2"/>
        <v>NOT FUNDED</v>
      </c>
      <c r="H163" s="14">
        <f t="shared" si="3"/>
        <v>2776301</v>
      </c>
      <c r="I163" s="15" t="str">
        <f t="shared" si="1"/>
        <v>Approval Threshold</v>
      </c>
    </row>
    <row r="164">
      <c r="A164" s="8" t="s">
        <v>768</v>
      </c>
      <c r="B164" s="17">
        <v>198.0</v>
      </c>
      <c r="C164" s="10">
        <v>2.2370832E7</v>
      </c>
      <c r="D164" s="10">
        <v>1.14245252E8</v>
      </c>
      <c r="E164" s="11" t="str">
        <f>IF(C164&gt;percent,"YES","NO")</f>
        <v>NO</v>
      </c>
      <c r="F164" s="12">
        <v>60000.0</v>
      </c>
      <c r="G164" s="13" t="str">
        <f t="shared" si="2"/>
        <v>NOT FUNDED</v>
      </c>
      <c r="H164" s="14">
        <f t="shared" si="3"/>
        <v>2776301</v>
      </c>
      <c r="I164" s="15" t="str">
        <f t="shared" si="1"/>
        <v>Approval Threshold</v>
      </c>
    </row>
    <row r="165">
      <c r="A165" s="8" t="s">
        <v>769</v>
      </c>
      <c r="B165" s="17">
        <v>168.0</v>
      </c>
      <c r="C165" s="10">
        <v>2.2342831E7</v>
      </c>
      <c r="D165" s="10">
        <v>4.1675535E7</v>
      </c>
      <c r="E165" s="11" t="str">
        <f>IF(C165&gt;percent,"YES","NO")</f>
        <v>NO</v>
      </c>
      <c r="F165" s="12">
        <v>53638.0</v>
      </c>
      <c r="G165" s="13" t="str">
        <f t="shared" si="2"/>
        <v>NOT FUNDED</v>
      </c>
      <c r="H165" s="14">
        <f t="shared" si="3"/>
        <v>2776301</v>
      </c>
      <c r="I165" s="15" t="str">
        <f t="shared" si="1"/>
        <v>Approval Threshold</v>
      </c>
    </row>
    <row r="166">
      <c r="A166" s="8" t="s">
        <v>770</v>
      </c>
      <c r="B166" s="17">
        <v>149.0</v>
      </c>
      <c r="C166" s="10">
        <v>2.2148766E7</v>
      </c>
      <c r="D166" s="10">
        <v>4.2611221E7</v>
      </c>
      <c r="E166" s="11" t="str">
        <f>IF(C166&gt;percent,"YES","NO")</f>
        <v>NO</v>
      </c>
      <c r="F166" s="12">
        <v>66000.0</v>
      </c>
      <c r="G166" s="13" t="str">
        <f t="shared" si="2"/>
        <v>NOT FUNDED</v>
      </c>
      <c r="H166" s="14">
        <f t="shared" si="3"/>
        <v>2776301</v>
      </c>
      <c r="I166" s="15" t="str">
        <f t="shared" si="1"/>
        <v>Approval Threshold</v>
      </c>
    </row>
    <row r="167">
      <c r="A167" s="8" t="s">
        <v>771</v>
      </c>
      <c r="B167" s="17">
        <v>180.0</v>
      </c>
      <c r="C167" s="10">
        <v>2.1825989E7</v>
      </c>
      <c r="D167" s="10">
        <v>4.2988886E7</v>
      </c>
      <c r="E167" s="11" t="str">
        <f>IF(C167&gt;percent,"YES","NO")</f>
        <v>NO</v>
      </c>
      <c r="F167" s="12">
        <v>100000.0</v>
      </c>
      <c r="G167" s="13" t="str">
        <f t="shared" si="2"/>
        <v>NOT FUNDED</v>
      </c>
      <c r="H167" s="14">
        <f t="shared" si="3"/>
        <v>2776301</v>
      </c>
      <c r="I167" s="15" t="str">
        <f t="shared" si="1"/>
        <v>Approval Threshold</v>
      </c>
    </row>
    <row r="168">
      <c r="A168" s="8" t="s">
        <v>772</v>
      </c>
      <c r="B168" s="17">
        <v>161.0</v>
      </c>
      <c r="C168" s="10">
        <v>2.1787318E7</v>
      </c>
      <c r="D168" s="10">
        <v>4.686538E7</v>
      </c>
      <c r="E168" s="11" t="str">
        <f>IF(C168&gt;percent,"YES","NO")</f>
        <v>NO</v>
      </c>
      <c r="F168" s="12">
        <v>75000.0</v>
      </c>
      <c r="G168" s="13" t="str">
        <f t="shared" si="2"/>
        <v>NOT FUNDED</v>
      </c>
      <c r="H168" s="14">
        <f t="shared" si="3"/>
        <v>2776301</v>
      </c>
      <c r="I168" s="15" t="str">
        <f t="shared" si="1"/>
        <v>Approval Threshold</v>
      </c>
    </row>
    <row r="169">
      <c r="A169" s="8" t="s">
        <v>773</v>
      </c>
      <c r="B169" s="17">
        <v>143.0</v>
      </c>
      <c r="C169" s="10">
        <v>2.1674597E7</v>
      </c>
      <c r="D169" s="10">
        <v>4.7484144E7</v>
      </c>
      <c r="E169" s="11" t="str">
        <f>IF(C169&gt;percent,"YES","NO")</f>
        <v>NO</v>
      </c>
      <c r="F169" s="12">
        <v>100000.0</v>
      </c>
      <c r="G169" s="13" t="str">
        <f t="shared" si="2"/>
        <v>NOT FUNDED</v>
      </c>
      <c r="H169" s="14">
        <f t="shared" si="3"/>
        <v>2776301</v>
      </c>
      <c r="I169" s="15" t="str">
        <f t="shared" si="1"/>
        <v>Approval Threshold</v>
      </c>
    </row>
    <row r="170">
      <c r="A170" s="8" t="s">
        <v>774</v>
      </c>
      <c r="B170" s="17">
        <v>161.0</v>
      </c>
      <c r="C170" s="10">
        <v>2.1439021E7</v>
      </c>
      <c r="D170" s="10">
        <v>4.1590444E7</v>
      </c>
      <c r="E170" s="11" t="str">
        <f>IF(C170&gt;percent,"YES","NO")</f>
        <v>NO</v>
      </c>
      <c r="F170" s="12">
        <v>95000.0</v>
      </c>
      <c r="G170" s="13" t="str">
        <f t="shared" si="2"/>
        <v>NOT FUNDED</v>
      </c>
      <c r="H170" s="14">
        <f t="shared" si="3"/>
        <v>2776301</v>
      </c>
      <c r="I170" s="15" t="str">
        <f t="shared" si="1"/>
        <v>Approval Threshold</v>
      </c>
    </row>
    <row r="171">
      <c r="A171" s="8" t="s">
        <v>775</v>
      </c>
      <c r="B171" s="17">
        <v>161.0</v>
      </c>
      <c r="C171" s="10">
        <v>2.1428414E7</v>
      </c>
      <c r="D171" s="10">
        <v>1.134356E8</v>
      </c>
      <c r="E171" s="11" t="str">
        <f>IF(C171&gt;percent,"YES","NO")</f>
        <v>NO</v>
      </c>
      <c r="F171" s="12">
        <v>46000.0</v>
      </c>
      <c r="G171" s="13" t="str">
        <f t="shared" si="2"/>
        <v>NOT FUNDED</v>
      </c>
      <c r="H171" s="14">
        <f t="shared" si="3"/>
        <v>2776301</v>
      </c>
      <c r="I171" s="15" t="str">
        <f t="shared" si="1"/>
        <v>Approval Threshold</v>
      </c>
    </row>
    <row r="172">
      <c r="A172" s="8" t="s">
        <v>776</v>
      </c>
      <c r="B172" s="17">
        <v>159.0</v>
      </c>
      <c r="C172" s="10">
        <v>2.1355086E7</v>
      </c>
      <c r="D172" s="10">
        <v>4.2025204E7</v>
      </c>
      <c r="E172" s="11" t="str">
        <f>IF(C172&gt;percent,"YES","NO")</f>
        <v>NO</v>
      </c>
      <c r="F172" s="12">
        <v>91000.0</v>
      </c>
      <c r="G172" s="13" t="str">
        <f t="shared" si="2"/>
        <v>NOT FUNDED</v>
      </c>
      <c r="H172" s="14">
        <f t="shared" si="3"/>
        <v>2776301</v>
      </c>
      <c r="I172" s="15" t="str">
        <f t="shared" si="1"/>
        <v>Approval Threshold</v>
      </c>
    </row>
    <row r="173">
      <c r="A173" s="8" t="s">
        <v>777</v>
      </c>
      <c r="B173" s="17">
        <v>160.0</v>
      </c>
      <c r="C173" s="10">
        <v>2.0907455E7</v>
      </c>
      <c r="D173" s="10">
        <v>4.0607878E7</v>
      </c>
      <c r="E173" s="11" t="str">
        <f>IF(C173&gt;percent,"YES","NO")</f>
        <v>NO</v>
      </c>
      <c r="F173" s="12">
        <v>100000.0</v>
      </c>
      <c r="G173" s="13" t="str">
        <f t="shared" si="2"/>
        <v>NOT FUNDED</v>
      </c>
      <c r="H173" s="14">
        <f t="shared" si="3"/>
        <v>2776301</v>
      </c>
      <c r="I173" s="15" t="str">
        <f t="shared" si="1"/>
        <v>Approval Threshold</v>
      </c>
    </row>
    <row r="174">
      <c r="A174" s="8" t="s">
        <v>778</v>
      </c>
      <c r="B174" s="17">
        <v>189.0</v>
      </c>
      <c r="C174" s="10">
        <v>2.0765321E7</v>
      </c>
      <c r="D174" s="10">
        <v>4.4723099E7</v>
      </c>
      <c r="E174" s="11" t="str">
        <f>IF(C174&gt;percent,"YES","NO")</f>
        <v>NO</v>
      </c>
      <c r="F174" s="12">
        <v>100000.0</v>
      </c>
      <c r="G174" s="13" t="str">
        <f t="shared" si="2"/>
        <v>NOT FUNDED</v>
      </c>
      <c r="H174" s="14">
        <f t="shared" si="3"/>
        <v>2776301</v>
      </c>
      <c r="I174" s="15" t="str">
        <f t="shared" si="1"/>
        <v>Approval Threshold</v>
      </c>
    </row>
    <row r="175">
      <c r="A175" s="8" t="s">
        <v>779</v>
      </c>
      <c r="B175" s="17">
        <v>180.0</v>
      </c>
      <c r="C175" s="10">
        <v>2.0420136E7</v>
      </c>
      <c r="D175" s="10">
        <v>4.4528837E7</v>
      </c>
      <c r="E175" s="11" t="str">
        <f>IF(C175&gt;percent,"YES","NO")</f>
        <v>NO</v>
      </c>
      <c r="F175" s="12">
        <v>15000.0</v>
      </c>
      <c r="G175" s="13" t="str">
        <f t="shared" si="2"/>
        <v>NOT FUNDED</v>
      </c>
      <c r="H175" s="14">
        <f t="shared" si="3"/>
        <v>2776301</v>
      </c>
      <c r="I175" s="15" t="str">
        <f t="shared" si="1"/>
        <v>Approval Threshold</v>
      </c>
    </row>
    <row r="176">
      <c r="A176" s="8" t="s">
        <v>780</v>
      </c>
      <c r="B176" s="17">
        <v>165.0</v>
      </c>
      <c r="C176" s="10">
        <v>2.0335312E7</v>
      </c>
      <c r="D176" s="10">
        <v>4.6346595E7</v>
      </c>
      <c r="E176" s="11" t="str">
        <f>IF(C176&gt;percent,"YES","NO")</f>
        <v>NO</v>
      </c>
      <c r="F176" s="12">
        <v>100000.0</v>
      </c>
      <c r="G176" s="13" t="str">
        <f t="shared" si="2"/>
        <v>NOT FUNDED</v>
      </c>
      <c r="H176" s="14">
        <f t="shared" si="3"/>
        <v>2776301</v>
      </c>
      <c r="I176" s="15" t="str">
        <f t="shared" si="1"/>
        <v>Approval Threshold</v>
      </c>
    </row>
    <row r="177">
      <c r="A177" s="8" t="s">
        <v>781</v>
      </c>
      <c r="B177" s="17">
        <v>157.0</v>
      </c>
      <c r="C177" s="10">
        <v>2.0184222E7</v>
      </c>
      <c r="D177" s="10">
        <v>4.5129155E7</v>
      </c>
      <c r="E177" s="11" t="str">
        <f>IF(C177&gt;percent,"YES","NO")</f>
        <v>NO</v>
      </c>
      <c r="F177" s="12">
        <v>94000.0</v>
      </c>
      <c r="G177" s="13" t="str">
        <f t="shared" si="2"/>
        <v>NOT FUNDED</v>
      </c>
      <c r="H177" s="14">
        <f t="shared" si="3"/>
        <v>2776301</v>
      </c>
      <c r="I177" s="15" t="str">
        <f t="shared" si="1"/>
        <v>Approval Threshold</v>
      </c>
    </row>
    <row r="178">
      <c r="A178" s="8" t="s">
        <v>782</v>
      </c>
      <c r="B178" s="17">
        <v>167.0</v>
      </c>
      <c r="C178" s="10">
        <v>2.0168203E7</v>
      </c>
      <c r="D178" s="10">
        <v>4.1721554E7</v>
      </c>
      <c r="E178" s="11" t="str">
        <f>IF(C178&gt;percent,"YES","NO")</f>
        <v>NO</v>
      </c>
      <c r="F178" s="12">
        <v>65000.0</v>
      </c>
      <c r="G178" s="13" t="str">
        <f t="shared" si="2"/>
        <v>NOT FUNDED</v>
      </c>
      <c r="H178" s="14">
        <f t="shared" si="3"/>
        <v>2776301</v>
      </c>
      <c r="I178" s="15" t="str">
        <f t="shared" si="1"/>
        <v>Approval Threshold</v>
      </c>
    </row>
    <row r="179">
      <c r="A179" s="8" t="s">
        <v>783</v>
      </c>
      <c r="B179" s="17">
        <v>150.0</v>
      </c>
      <c r="C179" s="10">
        <v>1.9970753E7</v>
      </c>
      <c r="D179" s="10">
        <v>4.4842094E7</v>
      </c>
      <c r="E179" s="11" t="str">
        <f>IF(C179&gt;percent,"YES","NO")</f>
        <v>NO</v>
      </c>
      <c r="F179" s="12">
        <v>50000.0</v>
      </c>
      <c r="G179" s="13" t="str">
        <f t="shared" si="2"/>
        <v>NOT FUNDED</v>
      </c>
      <c r="H179" s="14">
        <f t="shared" si="3"/>
        <v>2776301</v>
      </c>
      <c r="I179" s="15" t="str">
        <f t="shared" si="1"/>
        <v>Approval Threshold</v>
      </c>
    </row>
    <row r="180">
      <c r="A180" s="8" t="s">
        <v>784</v>
      </c>
      <c r="B180" s="17">
        <v>167.0</v>
      </c>
      <c r="C180" s="10">
        <v>1.9900469E7</v>
      </c>
      <c r="D180" s="10">
        <v>4.6453057E7</v>
      </c>
      <c r="E180" s="11" t="str">
        <f>IF(C180&gt;percent,"YES","NO")</f>
        <v>NO</v>
      </c>
      <c r="F180" s="12">
        <v>90000.0</v>
      </c>
      <c r="G180" s="13" t="str">
        <f t="shared" si="2"/>
        <v>NOT FUNDED</v>
      </c>
      <c r="H180" s="14">
        <f t="shared" si="3"/>
        <v>2776301</v>
      </c>
      <c r="I180" s="15" t="str">
        <f t="shared" si="1"/>
        <v>Approval Threshold</v>
      </c>
    </row>
    <row r="181">
      <c r="A181" s="8" t="s">
        <v>785</v>
      </c>
      <c r="B181" s="17">
        <v>196.0</v>
      </c>
      <c r="C181" s="10">
        <v>1.9782372E7</v>
      </c>
      <c r="D181" s="10">
        <v>4.0152181E7</v>
      </c>
      <c r="E181" s="11" t="str">
        <f>IF(C181&gt;percent,"YES","NO")</f>
        <v>NO</v>
      </c>
      <c r="F181" s="12">
        <v>97000.0</v>
      </c>
      <c r="G181" s="13" t="str">
        <f t="shared" si="2"/>
        <v>NOT FUNDED</v>
      </c>
      <c r="H181" s="14">
        <f t="shared" si="3"/>
        <v>2776301</v>
      </c>
      <c r="I181" s="15" t="str">
        <f t="shared" si="1"/>
        <v>Approval Threshold</v>
      </c>
    </row>
    <row r="182">
      <c r="A182" s="8" t="s">
        <v>786</v>
      </c>
      <c r="B182" s="17">
        <v>159.0</v>
      </c>
      <c r="C182" s="10">
        <v>1.9657332E7</v>
      </c>
      <c r="D182" s="10">
        <v>1.12291734E8</v>
      </c>
      <c r="E182" s="11" t="str">
        <f>IF(C182&gt;percent,"YES","NO")</f>
        <v>NO</v>
      </c>
      <c r="F182" s="12">
        <v>65000.0</v>
      </c>
      <c r="G182" s="13" t="str">
        <f t="shared" si="2"/>
        <v>NOT FUNDED</v>
      </c>
      <c r="H182" s="14">
        <f t="shared" si="3"/>
        <v>2776301</v>
      </c>
      <c r="I182" s="15" t="str">
        <f t="shared" si="1"/>
        <v>Approval Threshold</v>
      </c>
    </row>
    <row r="183">
      <c r="A183" s="8" t="s">
        <v>787</v>
      </c>
      <c r="B183" s="17">
        <v>187.0</v>
      </c>
      <c r="C183" s="10">
        <v>1.9655226E7</v>
      </c>
      <c r="D183" s="10">
        <v>4.5419485E7</v>
      </c>
      <c r="E183" s="11" t="str">
        <f>IF(C183&gt;percent,"YES","NO")</f>
        <v>NO</v>
      </c>
      <c r="F183" s="12">
        <v>51300.0</v>
      </c>
      <c r="G183" s="13" t="str">
        <f t="shared" si="2"/>
        <v>NOT FUNDED</v>
      </c>
      <c r="H183" s="14">
        <f t="shared" si="3"/>
        <v>2776301</v>
      </c>
      <c r="I183" s="15" t="str">
        <f t="shared" si="1"/>
        <v>Approval Threshold</v>
      </c>
    </row>
    <row r="184">
      <c r="A184" s="8" t="s">
        <v>788</v>
      </c>
      <c r="B184" s="17">
        <v>165.0</v>
      </c>
      <c r="C184" s="10">
        <v>1.9618405E7</v>
      </c>
      <c r="D184" s="10">
        <v>4.0889154E7</v>
      </c>
      <c r="E184" s="11" t="str">
        <f>IF(C184&gt;percent,"YES","NO")</f>
        <v>NO</v>
      </c>
      <c r="F184" s="12">
        <v>88000.0</v>
      </c>
      <c r="G184" s="13" t="str">
        <f t="shared" si="2"/>
        <v>NOT FUNDED</v>
      </c>
      <c r="H184" s="14">
        <f t="shared" si="3"/>
        <v>2776301</v>
      </c>
      <c r="I184" s="15" t="str">
        <f t="shared" si="1"/>
        <v>Approval Threshold</v>
      </c>
    </row>
    <row r="185">
      <c r="A185" s="8" t="s">
        <v>789</v>
      </c>
      <c r="B185" s="17">
        <v>174.0</v>
      </c>
      <c r="C185" s="10">
        <v>1.9432102E7</v>
      </c>
      <c r="D185" s="10">
        <v>4.4436877E7</v>
      </c>
      <c r="E185" s="11" t="str">
        <f>IF(C185&gt;percent,"YES","NO")</f>
        <v>NO</v>
      </c>
      <c r="F185" s="12">
        <v>95555.0</v>
      </c>
      <c r="G185" s="13" t="str">
        <f t="shared" si="2"/>
        <v>NOT FUNDED</v>
      </c>
      <c r="H185" s="14">
        <f t="shared" si="3"/>
        <v>2776301</v>
      </c>
      <c r="I185" s="15" t="str">
        <f t="shared" si="1"/>
        <v>Approval Threshold</v>
      </c>
    </row>
    <row r="186">
      <c r="A186" s="8" t="s">
        <v>790</v>
      </c>
      <c r="B186" s="17">
        <v>147.0</v>
      </c>
      <c r="C186" s="10">
        <v>1.9413199E7</v>
      </c>
      <c r="D186" s="10">
        <v>3.8407728E7</v>
      </c>
      <c r="E186" s="11" t="str">
        <f>IF(C186&gt;percent,"YES","NO")</f>
        <v>NO</v>
      </c>
      <c r="F186" s="12">
        <v>45000.0</v>
      </c>
      <c r="G186" s="13" t="str">
        <f t="shared" si="2"/>
        <v>NOT FUNDED</v>
      </c>
      <c r="H186" s="14">
        <f t="shared" si="3"/>
        <v>2776301</v>
      </c>
      <c r="I186" s="15" t="str">
        <f t="shared" si="1"/>
        <v>Approval Threshold</v>
      </c>
    </row>
    <row r="187">
      <c r="A187" s="8" t="s">
        <v>791</v>
      </c>
      <c r="B187" s="17">
        <v>172.0</v>
      </c>
      <c r="C187" s="10">
        <v>1.9377448E7</v>
      </c>
      <c r="D187" s="10">
        <v>4.1980378E7</v>
      </c>
      <c r="E187" s="11" t="str">
        <f>IF(C187&gt;percent,"YES","NO")</f>
        <v>NO</v>
      </c>
      <c r="F187" s="12">
        <v>50500.0</v>
      </c>
      <c r="G187" s="13" t="str">
        <f t="shared" si="2"/>
        <v>NOT FUNDED</v>
      </c>
      <c r="H187" s="14">
        <f t="shared" si="3"/>
        <v>2776301</v>
      </c>
      <c r="I187" s="15" t="str">
        <f t="shared" si="1"/>
        <v>Approval Threshold</v>
      </c>
    </row>
    <row r="188">
      <c r="A188" s="8" t="s">
        <v>792</v>
      </c>
      <c r="B188" s="17">
        <v>168.0</v>
      </c>
      <c r="C188" s="10">
        <v>1.9353218E7</v>
      </c>
      <c r="D188" s="10">
        <v>4.1817678E7</v>
      </c>
      <c r="E188" s="11" t="str">
        <f>IF(C188&gt;percent,"YES","NO")</f>
        <v>NO</v>
      </c>
      <c r="F188" s="12">
        <v>23500.0</v>
      </c>
      <c r="G188" s="13" t="str">
        <f t="shared" si="2"/>
        <v>NOT FUNDED</v>
      </c>
      <c r="H188" s="14">
        <f t="shared" si="3"/>
        <v>2776301</v>
      </c>
      <c r="I188" s="15" t="str">
        <f t="shared" si="1"/>
        <v>Approval Threshold</v>
      </c>
    </row>
    <row r="189">
      <c r="A189" s="8" t="s">
        <v>793</v>
      </c>
      <c r="B189" s="17">
        <v>136.0</v>
      </c>
      <c r="C189" s="10">
        <v>1.9258636E7</v>
      </c>
      <c r="D189" s="10">
        <v>4.1847553E7</v>
      </c>
      <c r="E189" s="11" t="str">
        <f>IF(C189&gt;percent,"YES","NO")</f>
        <v>NO</v>
      </c>
      <c r="F189" s="12">
        <v>100000.0</v>
      </c>
      <c r="G189" s="13" t="str">
        <f t="shared" si="2"/>
        <v>NOT FUNDED</v>
      </c>
      <c r="H189" s="14">
        <f t="shared" si="3"/>
        <v>2776301</v>
      </c>
      <c r="I189" s="15" t="str">
        <f t="shared" si="1"/>
        <v>Approval Threshold</v>
      </c>
    </row>
    <row r="190">
      <c r="A190" s="8" t="s">
        <v>794</v>
      </c>
      <c r="B190" s="17">
        <v>153.0</v>
      </c>
      <c r="C190" s="10">
        <v>1.9225442E7</v>
      </c>
      <c r="D190" s="10">
        <v>4.4068572E7</v>
      </c>
      <c r="E190" s="11" t="str">
        <f>IF(C190&gt;percent,"YES","NO")</f>
        <v>NO</v>
      </c>
      <c r="F190" s="12">
        <v>100000.0</v>
      </c>
      <c r="G190" s="13" t="str">
        <f t="shared" si="2"/>
        <v>NOT FUNDED</v>
      </c>
      <c r="H190" s="14">
        <f t="shared" si="3"/>
        <v>2776301</v>
      </c>
      <c r="I190" s="15" t="str">
        <f t="shared" si="1"/>
        <v>Approval Threshold</v>
      </c>
    </row>
    <row r="191">
      <c r="A191" s="8" t="s">
        <v>795</v>
      </c>
      <c r="B191" s="17">
        <v>153.0</v>
      </c>
      <c r="C191" s="10">
        <v>1.9214702E7</v>
      </c>
      <c r="D191" s="10">
        <v>1.14463456E8</v>
      </c>
      <c r="E191" s="11" t="str">
        <f>IF(C191&gt;percent,"YES","NO")</f>
        <v>NO</v>
      </c>
      <c r="F191" s="12">
        <v>42000.0</v>
      </c>
      <c r="G191" s="13" t="str">
        <f t="shared" si="2"/>
        <v>NOT FUNDED</v>
      </c>
      <c r="H191" s="14">
        <f t="shared" si="3"/>
        <v>2776301</v>
      </c>
      <c r="I191" s="15" t="str">
        <f t="shared" si="1"/>
        <v>Approval Threshold</v>
      </c>
    </row>
    <row r="192">
      <c r="A192" s="8" t="s">
        <v>796</v>
      </c>
      <c r="B192" s="17">
        <v>143.0</v>
      </c>
      <c r="C192" s="10">
        <v>1.9107671E7</v>
      </c>
      <c r="D192" s="10">
        <v>4.1735021E7</v>
      </c>
      <c r="E192" s="11" t="str">
        <f>IF(C192&gt;percent,"YES","NO")</f>
        <v>NO</v>
      </c>
      <c r="F192" s="12">
        <v>70000.0</v>
      </c>
      <c r="G192" s="13" t="str">
        <f t="shared" si="2"/>
        <v>NOT FUNDED</v>
      </c>
      <c r="H192" s="14">
        <f t="shared" si="3"/>
        <v>2776301</v>
      </c>
      <c r="I192" s="15" t="str">
        <f t="shared" si="1"/>
        <v>Approval Threshold</v>
      </c>
    </row>
    <row r="193">
      <c r="A193" s="8" t="s">
        <v>797</v>
      </c>
      <c r="B193" s="17">
        <v>164.0</v>
      </c>
      <c r="C193" s="10">
        <v>1.9099133E7</v>
      </c>
      <c r="D193" s="10">
        <v>3.9369723E7</v>
      </c>
      <c r="E193" s="11" t="str">
        <f>IF(C193&gt;percent,"YES","NO")</f>
        <v>NO</v>
      </c>
      <c r="F193" s="12">
        <v>97805.0</v>
      </c>
      <c r="G193" s="13" t="str">
        <f t="shared" si="2"/>
        <v>NOT FUNDED</v>
      </c>
      <c r="H193" s="14">
        <f t="shared" si="3"/>
        <v>2776301</v>
      </c>
      <c r="I193" s="15" t="str">
        <f t="shared" si="1"/>
        <v>Approval Threshold</v>
      </c>
    </row>
    <row r="194">
      <c r="A194" s="8" t="s">
        <v>798</v>
      </c>
      <c r="B194" s="17">
        <v>186.0</v>
      </c>
      <c r="C194" s="10">
        <v>1.9096127E7</v>
      </c>
      <c r="D194" s="10">
        <v>4.4825676E7</v>
      </c>
      <c r="E194" s="11" t="str">
        <f>IF(C194&gt;percent,"YES","NO")</f>
        <v>NO</v>
      </c>
      <c r="F194" s="12">
        <v>98035.0</v>
      </c>
      <c r="G194" s="13" t="str">
        <f t="shared" si="2"/>
        <v>NOT FUNDED</v>
      </c>
      <c r="H194" s="14">
        <f t="shared" si="3"/>
        <v>2776301</v>
      </c>
      <c r="I194" s="15" t="str">
        <f t="shared" si="1"/>
        <v>Approval Threshold</v>
      </c>
    </row>
    <row r="195">
      <c r="A195" s="8" t="s">
        <v>799</v>
      </c>
      <c r="B195" s="17">
        <v>160.0</v>
      </c>
      <c r="C195" s="10">
        <v>1.8414078E7</v>
      </c>
      <c r="D195" s="10">
        <v>4.5619767E7</v>
      </c>
      <c r="E195" s="11" t="str">
        <f>IF(C195&gt;percent,"YES","NO")</f>
        <v>NO</v>
      </c>
      <c r="F195" s="12">
        <v>40000.0</v>
      </c>
      <c r="G195" s="13" t="str">
        <f t="shared" si="2"/>
        <v>NOT FUNDED</v>
      </c>
      <c r="H195" s="14">
        <f t="shared" si="3"/>
        <v>2776301</v>
      </c>
      <c r="I195" s="15" t="str">
        <f t="shared" si="1"/>
        <v>Approval Threshold</v>
      </c>
    </row>
    <row r="196">
      <c r="A196" s="8" t="s">
        <v>800</v>
      </c>
      <c r="B196" s="17">
        <v>157.0</v>
      </c>
      <c r="C196" s="10">
        <v>1.8374691E7</v>
      </c>
      <c r="D196" s="10">
        <v>4.5710867E7</v>
      </c>
      <c r="E196" s="11" t="str">
        <f>IF(C196&gt;percent,"YES","NO")</f>
        <v>NO</v>
      </c>
      <c r="F196" s="12">
        <v>100000.0</v>
      </c>
      <c r="G196" s="13" t="str">
        <f t="shared" si="2"/>
        <v>NOT FUNDED</v>
      </c>
      <c r="H196" s="14">
        <f t="shared" si="3"/>
        <v>2776301</v>
      </c>
      <c r="I196" s="15" t="str">
        <f t="shared" si="1"/>
        <v>Approval Threshold</v>
      </c>
    </row>
    <row r="197">
      <c r="A197" s="8" t="s">
        <v>801</v>
      </c>
      <c r="B197" s="17">
        <v>184.0</v>
      </c>
      <c r="C197" s="10">
        <v>1.831454E7</v>
      </c>
      <c r="D197" s="10">
        <v>4.2114259E7</v>
      </c>
      <c r="E197" s="11" t="str">
        <f>IF(C197&gt;percent,"YES","NO")</f>
        <v>NO</v>
      </c>
      <c r="F197" s="12">
        <v>100000.0</v>
      </c>
      <c r="G197" s="13" t="str">
        <f t="shared" si="2"/>
        <v>NOT FUNDED</v>
      </c>
      <c r="H197" s="14">
        <f t="shared" si="3"/>
        <v>2776301</v>
      </c>
      <c r="I197" s="15" t="str">
        <f t="shared" si="1"/>
        <v>Approval Threshold</v>
      </c>
    </row>
    <row r="198">
      <c r="A198" s="8" t="s">
        <v>802</v>
      </c>
      <c r="B198" s="17">
        <v>129.0</v>
      </c>
      <c r="C198" s="10">
        <v>1.8222114E7</v>
      </c>
      <c r="D198" s="10">
        <v>4.3227193E7</v>
      </c>
      <c r="E198" s="11" t="str">
        <f>IF(C198&gt;percent,"YES","NO")</f>
        <v>NO</v>
      </c>
      <c r="F198" s="12">
        <v>80000.0</v>
      </c>
      <c r="G198" s="13" t="str">
        <f t="shared" si="2"/>
        <v>NOT FUNDED</v>
      </c>
      <c r="H198" s="14">
        <f t="shared" si="3"/>
        <v>2776301</v>
      </c>
      <c r="I198" s="15" t="str">
        <f t="shared" si="1"/>
        <v>Approval Threshold</v>
      </c>
    </row>
    <row r="199">
      <c r="A199" s="8" t="s">
        <v>803</v>
      </c>
      <c r="B199" s="17">
        <v>153.0</v>
      </c>
      <c r="C199" s="10">
        <v>1.8210276E7</v>
      </c>
      <c r="D199" s="10">
        <v>4.2227133E7</v>
      </c>
      <c r="E199" s="11" t="str">
        <f>IF(C199&gt;percent,"YES","NO")</f>
        <v>NO</v>
      </c>
      <c r="F199" s="12">
        <v>100000.0</v>
      </c>
      <c r="G199" s="13" t="str">
        <f t="shared" si="2"/>
        <v>NOT FUNDED</v>
      </c>
      <c r="H199" s="14">
        <f t="shared" si="3"/>
        <v>2776301</v>
      </c>
      <c r="I199" s="15" t="str">
        <f t="shared" si="1"/>
        <v>Approval Threshold</v>
      </c>
    </row>
    <row r="200">
      <c r="A200" s="8" t="s">
        <v>804</v>
      </c>
      <c r="B200" s="17">
        <v>175.0</v>
      </c>
      <c r="C200" s="10">
        <v>1.8186962E7</v>
      </c>
      <c r="D200" s="10">
        <v>4.2466259E7</v>
      </c>
      <c r="E200" s="11" t="str">
        <f>IF(C200&gt;percent,"YES","NO")</f>
        <v>NO</v>
      </c>
      <c r="F200" s="12">
        <v>100000.0</v>
      </c>
      <c r="G200" s="13" t="str">
        <f t="shared" si="2"/>
        <v>NOT FUNDED</v>
      </c>
      <c r="H200" s="14">
        <f t="shared" si="3"/>
        <v>2776301</v>
      </c>
      <c r="I200" s="15" t="str">
        <f t="shared" si="1"/>
        <v>Approval Threshold</v>
      </c>
    </row>
    <row r="201">
      <c r="A201" s="8" t="s">
        <v>805</v>
      </c>
      <c r="B201" s="17">
        <v>166.0</v>
      </c>
      <c r="C201" s="10">
        <v>1.8185448E7</v>
      </c>
      <c r="D201" s="10">
        <v>3.9547052E7</v>
      </c>
      <c r="E201" s="11" t="str">
        <f>IF(C201&gt;percent,"YES","NO")</f>
        <v>NO</v>
      </c>
      <c r="F201" s="12">
        <v>75000.0</v>
      </c>
      <c r="G201" s="13" t="str">
        <f t="shared" si="2"/>
        <v>NOT FUNDED</v>
      </c>
      <c r="H201" s="14">
        <f t="shared" si="3"/>
        <v>2776301</v>
      </c>
      <c r="I201" s="15" t="str">
        <f t="shared" si="1"/>
        <v>Approval Threshold</v>
      </c>
    </row>
    <row r="202">
      <c r="A202" s="8" t="s">
        <v>806</v>
      </c>
      <c r="B202" s="17">
        <v>168.0</v>
      </c>
      <c r="C202" s="10">
        <v>1.8138064E7</v>
      </c>
      <c r="D202" s="10">
        <v>4.2446854E7</v>
      </c>
      <c r="E202" s="11" t="str">
        <f>IF(C202&gt;percent,"YES","NO")</f>
        <v>NO</v>
      </c>
      <c r="F202" s="12">
        <v>100000.0</v>
      </c>
      <c r="G202" s="13" t="str">
        <f t="shared" si="2"/>
        <v>NOT FUNDED</v>
      </c>
      <c r="H202" s="14">
        <f t="shared" si="3"/>
        <v>2776301</v>
      </c>
      <c r="I202" s="15" t="str">
        <f t="shared" si="1"/>
        <v>Approval Threshold</v>
      </c>
    </row>
    <row r="203">
      <c r="A203" s="8" t="s">
        <v>807</v>
      </c>
      <c r="B203" s="17">
        <v>146.0</v>
      </c>
      <c r="C203" s="10">
        <v>1.8073581E7</v>
      </c>
      <c r="D203" s="10">
        <v>5.1545558E7</v>
      </c>
      <c r="E203" s="11" t="str">
        <f>IF(C203&gt;percent,"YES","NO")</f>
        <v>NO</v>
      </c>
      <c r="F203" s="12">
        <v>100000.0</v>
      </c>
      <c r="G203" s="13" t="str">
        <f t="shared" si="2"/>
        <v>NOT FUNDED</v>
      </c>
      <c r="H203" s="14">
        <f t="shared" si="3"/>
        <v>2776301</v>
      </c>
      <c r="I203" s="15" t="str">
        <f t="shared" si="1"/>
        <v>Approval Threshold</v>
      </c>
    </row>
    <row r="204">
      <c r="A204" s="8" t="s">
        <v>808</v>
      </c>
      <c r="B204" s="17">
        <v>153.0</v>
      </c>
      <c r="C204" s="10">
        <v>1.7984641E7</v>
      </c>
      <c r="D204" s="10">
        <v>4.3809184E7</v>
      </c>
      <c r="E204" s="11" t="str">
        <f>IF(C204&gt;percent,"YES","NO")</f>
        <v>NO</v>
      </c>
      <c r="F204" s="12">
        <v>98000.0</v>
      </c>
      <c r="G204" s="13" t="str">
        <f t="shared" si="2"/>
        <v>NOT FUNDED</v>
      </c>
      <c r="H204" s="14">
        <f t="shared" si="3"/>
        <v>2776301</v>
      </c>
      <c r="I204" s="15" t="str">
        <f t="shared" si="1"/>
        <v>Approval Threshold</v>
      </c>
    </row>
    <row r="205">
      <c r="A205" s="8" t="s">
        <v>809</v>
      </c>
      <c r="B205" s="17">
        <v>138.0</v>
      </c>
      <c r="C205" s="10">
        <v>1.7911174E7</v>
      </c>
      <c r="D205" s="10">
        <v>4.2160715E7</v>
      </c>
      <c r="E205" s="11" t="str">
        <f>IF(C205&gt;percent,"YES","NO")</f>
        <v>NO</v>
      </c>
      <c r="F205" s="12">
        <v>60000.0</v>
      </c>
      <c r="G205" s="13" t="str">
        <f t="shared" si="2"/>
        <v>NOT FUNDED</v>
      </c>
      <c r="H205" s="14">
        <f t="shared" si="3"/>
        <v>2776301</v>
      </c>
      <c r="I205" s="15" t="str">
        <f t="shared" si="1"/>
        <v>Approval Threshold</v>
      </c>
    </row>
    <row r="206">
      <c r="A206" s="8" t="s">
        <v>810</v>
      </c>
      <c r="B206" s="17">
        <v>142.0</v>
      </c>
      <c r="C206" s="10">
        <v>1.7901975E7</v>
      </c>
      <c r="D206" s="10">
        <v>4.5794942E7</v>
      </c>
      <c r="E206" s="11" t="str">
        <f>IF(C206&gt;percent,"YES","NO")</f>
        <v>NO</v>
      </c>
      <c r="F206" s="12">
        <v>100000.0</v>
      </c>
      <c r="G206" s="13" t="str">
        <f t="shared" si="2"/>
        <v>NOT FUNDED</v>
      </c>
      <c r="H206" s="14">
        <f t="shared" si="3"/>
        <v>2776301</v>
      </c>
      <c r="I206" s="15" t="str">
        <f t="shared" si="1"/>
        <v>Approval Threshold</v>
      </c>
    </row>
    <row r="207">
      <c r="A207" s="8" t="s">
        <v>811</v>
      </c>
      <c r="B207" s="17">
        <v>136.0</v>
      </c>
      <c r="C207" s="10">
        <v>1.7643298E7</v>
      </c>
      <c r="D207" s="10">
        <v>4.2232219E7</v>
      </c>
      <c r="E207" s="11" t="str">
        <f>IF(C207&gt;percent,"YES","NO")</f>
        <v>NO</v>
      </c>
      <c r="F207" s="12">
        <v>100000.0</v>
      </c>
      <c r="G207" s="13" t="str">
        <f t="shared" si="2"/>
        <v>NOT FUNDED</v>
      </c>
      <c r="H207" s="14">
        <f t="shared" si="3"/>
        <v>2776301</v>
      </c>
      <c r="I207" s="15" t="str">
        <f t="shared" si="1"/>
        <v>Approval Threshold</v>
      </c>
    </row>
    <row r="208">
      <c r="A208" s="8" t="s">
        <v>812</v>
      </c>
      <c r="B208" s="17">
        <v>188.0</v>
      </c>
      <c r="C208" s="10">
        <v>1.7364461E7</v>
      </c>
      <c r="D208" s="10">
        <v>4.5083194E7</v>
      </c>
      <c r="E208" s="11" t="str">
        <f>IF(C208&gt;percent,"YES","NO")</f>
        <v>NO</v>
      </c>
      <c r="F208" s="12">
        <v>79500.0</v>
      </c>
      <c r="G208" s="13" t="str">
        <f t="shared" si="2"/>
        <v>NOT FUNDED</v>
      </c>
      <c r="H208" s="14">
        <f t="shared" si="3"/>
        <v>2776301</v>
      </c>
      <c r="I208" s="15" t="str">
        <f t="shared" si="1"/>
        <v>Approval Threshold</v>
      </c>
    </row>
    <row r="209">
      <c r="A209" s="8" t="s">
        <v>813</v>
      </c>
      <c r="B209" s="17">
        <v>143.0</v>
      </c>
      <c r="C209" s="10">
        <v>1.7339693E7</v>
      </c>
      <c r="D209" s="10">
        <v>4.3245416E7</v>
      </c>
      <c r="E209" s="11" t="str">
        <f>IF(C209&gt;percent,"YES","NO")</f>
        <v>NO</v>
      </c>
      <c r="F209" s="12">
        <v>84182.0</v>
      </c>
      <c r="G209" s="13" t="str">
        <f t="shared" si="2"/>
        <v>NOT FUNDED</v>
      </c>
      <c r="H209" s="14">
        <f t="shared" si="3"/>
        <v>2776301</v>
      </c>
      <c r="I209" s="15" t="str">
        <f t="shared" si="1"/>
        <v>Approval Threshold</v>
      </c>
    </row>
    <row r="210">
      <c r="A210" s="8" t="s">
        <v>814</v>
      </c>
      <c r="B210" s="17">
        <v>152.0</v>
      </c>
      <c r="C210" s="10">
        <v>1.7264916E7</v>
      </c>
      <c r="D210" s="10">
        <v>4.3327264E7</v>
      </c>
      <c r="E210" s="11" t="str">
        <f>IF(C210&gt;percent,"YES","NO")</f>
        <v>NO</v>
      </c>
      <c r="F210" s="12">
        <v>15000.0</v>
      </c>
      <c r="G210" s="13" t="str">
        <f t="shared" si="2"/>
        <v>NOT FUNDED</v>
      </c>
      <c r="H210" s="14">
        <f t="shared" si="3"/>
        <v>2776301</v>
      </c>
      <c r="I210" s="15" t="str">
        <f t="shared" si="1"/>
        <v>Approval Threshold</v>
      </c>
    </row>
    <row r="211">
      <c r="A211" s="8" t="s">
        <v>815</v>
      </c>
      <c r="B211" s="17">
        <v>184.0</v>
      </c>
      <c r="C211" s="10">
        <v>1.7100239E7</v>
      </c>
      <c r="D211" s="10">
        <v>4.2481828E7</v>
      </c>
      <c r="E211" s="11" t="str">
        <f>IF(C211&gt;percent,"YES","NO")</f>
        <v>NO</v>
      </c>
      <c r="F211" s="12">
        <v>100000.0</v>
      </c>
      <c r="G211" s="13" t="str">
        <f t="shared" si="2"/>
        <v>NOT FUNDED</v>
      </c>
      <c r="H211" s="14">
        <f t="shared" si="3"/>
        <v>2776301</v>
      </c>
      <c r="I211" s="15" t="str">
        <f t="shared" si="1"/>
        <v>Approval Threshold</v>
      </c>
    </row>
    <row r="212">
      <c r="A212" s="8" t="s">
        <v>816</v>
      </c>
      <c r="B212" s="17">
        <v>166.0</v>
      </c>
      <c r="C212" s="10">
        <v>1.7000556E7</v>
      </c>
      <c r="D212" s="10">
        <v>4.2323001E7</v>
      </c>
      <c r="E212" s="11" t="str">
        <f>IF(C212&gt;percent,"YES","NO")</f>
        <v>NO</v>
      </c>
      <c r="F212" s="12">
        <v>75000.0</v>
      </c>
      <c r="G212" s="13" t="str">
        <f t="shared" si="2"/>
        <v>NOT FUNDED</v>
      </c>
      <c r="H212" s="14">
        <f t="shared" si="3"/>
        <v>2776301</v>
      </c>
      <c r="I212" s="15" t="str">
        <f t="shared" si="1"/>
        <v>Approval Threshold</v>
      </c>
    </row>
    <row r="213">
      <c r="A213" s="8" t="s">
        <v>817</v>
      </c>
      <c r="B213" s="17">
        <v>156.0</v>
      </c>
      <c r="C213" s="10">
        <v>1.698964E7</v>
      </c>
      <c r="D213" s="10">
        <v>4.5565534E7</v>
      </c>
      <c r="E213" s="11" t="str">
        <f>IF(C213&gt;percent,"YES","NO")</f>
        <v>NO</v>
      </c>
      <c r="F213" s="12">
        <v>100000.0</v>
      </c>
      <c r="G213" s="13" t="str">
        <f t="shared" si="2"/>
        <v>NOT FUNDED</v>
      </c>
      <c r="H213" s="14">
        <f t="shared" si="3"/>
        <v>2776301</v>
      </c>
      <c r="I213" s="15" t="str">
        <f t="shared" si="1"/>
        <v>Approval Threshold</v>
      </c>
    </row>
    <row r="214">
      <c r="A214" s="8" t="s">
        <v>818</v>
      </c>
      <c r="B214" s="17">
        <v>152.0</v>
      </c>
      <c r="C214" s="10">
        <v>1.6903301E7</v>
      </c>
      <c r="D214" s="10">
        <v>4.5190222E7</v>
      </c>
      <c r="E214" s="11" t="str">
        <f>IF(C214&gt;percent,"YES","NO")</f>
        <v>NO</v>
      </c>
      <c r="F214" s="12">
        <v>64000.0</v>
      </c>
      <c r="G214" s="13" t="str">
        <f t="shared" si="2"/>
        <v>NOT FUNDED</v>
      </c>
      <c r="H214" s="14">
        <f t="shared" si="3"/>
        <v>2776301</v>
      </c>
      <c r="I214" s="15" t="str">
        <f t="shared" si="1"/>
        <v>Approval Threshold</v>
      </c>
    </row>
    <row r="215">
      <c r="A215" s="8" t="s">
        <v>819</v>
      </c>
      <c r="B215" s="17">
        <v>176.0</v>
      </c>
      <c r="C215" s="10">
        <v>1.6851388E7</v>
      </c>
      <c r="D215" s="10">
        <v>1.12898314E8</v>
      </c>
      <c r="E215" s="11" t="str">
        <f>IF(C215&gt;percent,"YES","NO")</f>
        <v>NO</v>
      </c>
      <c r="F215" s="12">
        <v>99922.0</v>
      </c>
      <c r="G215" s="13" t="str">
        <f t="shared" si="2"/>
        <v>NOT FUNDED</v>
      </c>
      <c r="H215" s="14">
        <f t="shared" si="3"/>
        <v>2776301</v>
      </c>
      <c r="I215" s="15" t="str">
        <f t="shared" si="1"/>
        <v>Approval Threshold</v>
      </c>
    </row>
    <row r="216">
      <c r="A216" s="8" t="s">
        <v>820</v>
      </c>
      <c r="B216" s="17">
        <v>138.0</v>
      </c>
      <c r="C216" s="10">
        <v>1.6528535E7</v>
      </c>
      <c r="D216" s="10">
        <v>4.2525994E7</v>
      </c>
      <c r="E216" s="11" t="str">
        <f>IF(C216&gt;percent,"YES","NO")</f>
        <v>NO</v>
      </c>
      <c r="F216" s="12">
        <v>100000.0</v>
      </c>
      <c r="G216" s="13" t="str">
        <f t="shared" si="2"/>
        <v>NOT FUNDED</v>
      </c>
      <c r="H216" s="14">
        <f t="shared" si="3"/>
        <v>2776301</v>
      </c>
      <c r="I216" s="15" t="str">
        <f t="shared" si="1"/>
        <v>Approval Threshold</v>
      </c>
    </row>
    <row r="217">
      <c r="A217" s="8" t="s">
        <v>821</v>
      </c>
      <c r="B217" s="17">
        <v>153.0</v>
      </c>
      <c r="C217" s="10">
        <v>1.6477117E7</v>
      </c>
      <c r="D217" s="10">
        <v>4.5881419E7</v>
      </c>
      <c r="E217" s="11" t="str">
        <f>IF(C217&gt;percent,"YES","NO")</f>
        <v>NO</v>
      </c>
      <c r="F217" s="12">
        <v>100000.0</v>
      </c>
      <c r="G217" s="13" t="str">
        <f t="shared" si="2"/>
        <v>NOT FUNDED</v>
      </c>
      <c r="H217" s="14">
        <f t="shared" si="3"/>
        <v>2776301</v>
      </c>
      <c r="I217" s="15" t="str">
        <f t="shared" si="1"/>
        <v>Approval Threshold</v>
      </c>
    </row>
    <row r="218">
      <c r="A218" s="8" t="s">
        <v>822</v>
      </c>
      <c r="B218" s="17">
        <v>148.0</v>
      </c>
      <c r="C218" s="10">
        <v>1.6390939E7</v>
      </c>
      <c r="D218" s="10">
        <v>4.359607E7</v>
      </c>
      <c r="E218" s="11" t="str">
        <f>IF(C218&gt;percent,"YES","NO")</f>
        <v>NO</v>
      </c>
      <c r="F218" s="12">
        <v>100000.0</v>
      </c>
      <c r="G218" s="13" t="str">
        <f t="shared" si="2"/>
        <v>NOT FUNDED</v>
      </c>
      <c r="H218" s="14">
        <f t="shared" si="3"/>
        <v>2776301</v>
      </c>
      <c r="I218" s="15" t="str">
        <f t="shared" si="1"/>
        <v>Approval Threshold</v>
      </c>
    </row>
    <row r="219">
      <c r="A219" s="8" t="s">
        <v>823</v>
      </c>
      <c r="B219" s="17">
        <v>186.0</v>
      </c>
      <c r="C219" s="10">
        <v>1.6376733E7</v>
      </c>
      <c r="D219" s="10">
        <v>4.2019272E7</v>
      </c>
      <c r="E219" s="11" t="str">
        <f>IF(C219&gt;percent,"YES","NO")</f>
        <v>NO</v>
      </c>
      <c r="F219" s="12">
        <v>100000.0</v>
      </c>
      <c r="G219" s="13" t="str">
        <f t="shared" si="2"/>
        <v>NOT FUNDED</v>
      </c>
      <c r="H219" s="14">
        <f t="shared" si="3"/>
        <v>2776301</v>
      </c>
      <c r="I219" s="15" t="str">
        <f t="shared" si="1"/>
        <v>Approval Threshold</v>
      </c>
    </row>
    <row r="220">
      <c r="A220" s="8" t="s">
        <v>824</v>
      </c>
      <c r="B220" s="17">
        <v>157.0</v>
      </c>
      <c r="C220" s="10">
        <v>1.623638E7</v>
      </c>
      <c r="D220" s="10">
        <v>4.464854E7</v>
      </c>
      <c r="E220" s="11" t="str">
        <f>IF(C220&gt;percent,"YES","NO")</f>
        <v>NO</v>
      </c>
      <c r="F220" s="12">
        <v>90000.0</v>
      </c>
      <c r="G220" s="13" t="str">
        <f t="shared" si="2"/>
        <v>NOT FUNDED</v>
      </c>
      <c r="H220" s="14">
        <f t="shared" si="3"/>
        <v>2776301</v>
      </c>
      <c r="I220" s="15" t="str">
        <f t="shared" si="1"/>
        <v>Approval Threshold</v>
      </c>
    </row>
    <row r="221">
      <c r="A221" s="8" t="s">
        <v>825</v>
      </c>
      <c r="B221" s="17">
        <v>153.0</v>
      </c>
      <c r="C221" s="10">
        <v>1.5955333E7</v>
      </c>
      <c r="D221" s="10">
        <v>4.2420474E7</v>
      </c>
      <c r="E221" s="11" t="str">
        <f>IF(C221&gt;percent,"YES","NO")</f>
        <v>NO</v>
      </c>
      <c r="F221" s="12">
        <v>50000.0</v>
      </c>
      <c r="G221" s="13" t="str">
        <f t="shared" si="2"/>
        <v>NOT FUNDED</v>
      </c>
      <c r="H221" s="14">
        <f t="shared" si="3"/>
        <v>2776301</v>
      </c>
      <c r="I221" s="15" t="str">
        <f t="shared" si="1"/>
        <v>Approval Threshold</v>
      </c>
    </row>
    <row r="222">
      <c r="A222" s="8" t="s">
        <v>826</v>
      </c>
      <c r="B222" s="17">
        <v>167.0</v>
      </c>
      <c r="C222" s="10">
        <v>1.5950152E7</v>
      </c>
      <c r="D222" s="10">
        <v>1.13322226E8</v>
      </c>
      <c r="E222" s="11" t="str">
        <f>IF(C222&gt;percent,"YES","NO")</f>
        <v>NO</v>
      </c>
      <c r="F222" s="12">
        <v>90000.0</v>
      </c>
      <c r="G222" s="13" t="str">
        <f t="shared" si="2"/>
        <v>NOT FUNDED</v>
      </c>
      <c r="H222" s="14">
        <f t="shared" si="3"/>
        <v>2776301</v>
      </c>
      <c r="I222" s="15" t="str">
        <f t="shared" si="1"/>
        <v>Approval Threshold</v>
      </c>
    </row>
    <row r="223">
      <c r="A223" s="8" t="s">
        <v>827</v>
      </c>
      <c r="B223" s="17">
        <v>165.0</v>
      </c>
      <c r="C223" s="10">
        <v>1.5787695E7</v>
      </c>
      <c r="D223" s="10">
        <v>4.4406162E7</v>
      </c>
      <c r="E223" s="11" t="str">
        <f>IF(C223&gt;percent,"YES","NO")</f>
        <v>NO</v>
      </c>
      <c r="F223" s="12">
        <v>15000.0</v>
      </c>
      <c r="G223" s="13" t="str">
        <f t="shared" si="2"/>
        <v>NOT FUNDED</v>
      </c>
      <c r="H223" s="14">
        <f t="shared" si="3"/>
        <v>2776301</v>
      </c>
      <c r="I223" s="15" t="str">
        <f t="shared" si="1"/>
        <v>Approval Threshold</v>
      </c>
    </row>
    <row r="224">
      <c r="A224" s="8" t="s">
        <v>828</v>
      </c>
      <c r="B224" s="17">
        <v>156.0</v>
      </c>
      <c r="C224" s="10">
        <v>1.5754728E7</v>
      </c>
      <c r="D224" s="10">
        <v>4.2840375E7</v>
      </c>
      <c r="E224" s="11" t="str">
        <f>IF(C224&gt;percent,"YES","NO")</f>
        <v>NO</v>
      </c>
      <c r="F224" s="12">
        <v>88313.0</v>
      </c>
      <c r="G224" s="13" t="str">
        <f t="shared" si="2"/>
        <v>NOT FUNDED</v>
      </c>
      <c r="H224" s="14">
        <f t="shared" si="3"/>
        <v>2776301</v>
      </c>
      <c r="I224" s="15" t="str">
        <f t="shared" si="1"/>
        <v>Approval Threshold</v>
      </c>
    </row>
    <row r="225">
      <c r="A225" s="8" t="s">
        <v>829</v>
      </c>
      <c r="B225" s="17">
        <v>181.0</v>
      </c>
      <c r="C225" s="10">
        <v>1.5700888E7</v>
      </c>
      <c r="D225" s="10">
        <v>4.3669242E7</v>
      </c>
      <c r="E225" s="11" t="str">
        <f>IF(C225&gt;percent,"YES","NO")</f>
        <v>NO</v>
      </c>
      <c r="F225" s="12">
        <v>50000.0</v>
      </c>
      <c r="G225" s="13" t="str">
        <f t="shared" si="2"/>
        <v>NOT FUNDED</v>
      </c>
      <c r="H225" s="14">
        <f t="shared" si="3"/>
        <v>2776301</v>
      </c>
      <c r="I225" s="15" t="str">
        <f t="shared" si="1"/>
        <v>Approval Threshold</v>
      </c>
    </row>
    <row r="226">
      <c r="A226" s="8" t="s">
        <v>830</v>
      </c>
      <c r="B226" s="17">
        <v>143.0</v>
      </c>
      <c r="C226" s="10">
        <v>1.5659619E7</v>
      </c>
      <c r="D226" s="10">
        <v>4.3050844E7</v>
      </c>
      <c r="E226" s="11" t="str">
        <f>IF(C226&gt;percent,"YES","NO")</f>
        <v>NO</v>
      </c>
      <c r="F226" s="12">
        <v>100000.0</v>
      </c>
      <c r="G226" s="13" t="str">
        <f t="shared" si="2"/>
        <v>NOT FUNDED</v>
      </c>
      <c r="H226" s="14">
        <f t="shared" si="3"/>
        <v>2776301</v>
      </c>
      <c r="I226" s="15" t="str">
        <f t="shared" si="1"/>
        <v>Approval Threshold</v>
      </c>
    </row>
    <row r="227">
      <c r="A227" s="8" t="s">
        <v>831</v>
      </c>
      <c r="B227" s="17">
        <v>196.0</v>
      </c>
      <c r="C227" s="10">
        <v>1.5417119E7</v>
      </c>
      <c r="D227" s="10">
        <v>4.6393345E7</v>
      </c>
      <c r="E227" s="11" t="str">
        <f>IF(C227&gt;percent,"YES","NO")</f>
        <v>NO</v>
      </c>
      <c r="F227" s="12">
        <v>92000.0</v>
      </c>
      <c r="G227" s="13" t="str">
        <f t="shared" si="2"/>
        <v>NOT FUNDED</v>
      </c>
      <c r="H227" s="14">
        <f t="shared" si="3"/>
        <v>2776301</v>
      </c>
      <c r="I227" s="15" t="str">
        <f t="shared" si="1"/>
        <v>Approval Threshold</v>
      </c>
    </row>
    <row r="228">
      <c r="A228" s="8" t="s">
        <v>832</v>
      </c>
      <c r="B228" s="17">
        <v>204.0</v>
      </c>
      <c r="C228" s="10">
        <v>1.532106E7</v>
      </c>
      <c r="D228" s="10">
        <v>4.7440728E7</v>
      </c>
      <c r="E228" s="11" t="str">
        <f>IF(C228&gt;percent,"YES","NO")</f>
        <v>NO</v>
      </c>
      <c r="F228" s="12">
        <v>99957.0</v>
      </c>
      <c r="G228" s="13" t="str">
        <f t="shared" si="2"/>
        <v>NOT FUNDED</v>
      </c>
      <c r="H228" s="14">
        <f t="shared" si="3"/>
        <v>2776301</v>
      </c>
      <c r="I228" s="15" t="str">
        <f t="shared" si="1"/>
        <v>Approval Threshold</v>
      </c>
    </row>
    <row r="229">
      <c r="A229" s="8" t="s">
        <v>833</v>
      </c>
      <c r="B229" s="17">
        <v>166.0</v>
      </c>
      <c r="C229" s="10">
        <v>1.5282466E7</v>
      </c>
      <c r="D229" s="10">
        <v>4.381606E7</v>
      </c>
      <c r="E229" s="11" t="str">
        <f>IF(C229&gt;percent,"YES","NO")</f>
        <v>NO</v>
      </c>
      <c r="F229" s="12">
        <v>60000.0</v>
      </c>
      <c r="G229" s="13" t="str">
        <f t="shared" si="2"/>
        <v>NOT FUNDED</v>
      </c>
      <c r="H229" s="14">
        <f t="shared" si="3"/>
        <v>2776301</v>
      </c>
      <c r="I229" s="15" t="str">
        <f t="shared" si="1"/>
        <v>Approval Threshold</v>
      </c>
    </row>
    <row r="230">
      <c r="A230" s="8" t="s">
        <v>834</v>
      </c>
      <c r="B230" s="17">
        <v>144.0</v>
      </c>
      <c r="C230" s="10">
        <v>1.5188091E7</v>
      </c>
      <c r="D230" s="10">
        <v>4.4672582E7</v>
      </c>
      <c r="E230" s="11" t="str">
        <f>IF(C230&gt;percent,"YES","NO")</f>
        <v>NO</v>
      </c>
      <c r="F230" s="12">
        <v>58900.0</v>
      </c>
      <c r="G230" s="13" t="str">
        <f t="shared" si="2"/>
        <v>NOT FUNDED</v>
      </c>
      <c r="H230" s="14">
        <f t="shared" si="3"/>
        <v>2776301</v>
      </c>
      <c r="I230" s="15" t="str">
        <f t="shared" si="1"/>
        <v>Approval Threshold</v>
      </c>
    </row>
    <row r="231">
      <c r="A231" s="8" t="s">
        <v>835</v>
      </c>
      <c r="B231" s="17">
        <v>168.0</v>
      </c>
      <c r="C231" s="10">
        <v>1.5182036E7</v>
      </c>
      <c r="D231" s="10">
        <v>4.3698153E7</v>
      </c>
      <c r="E231" s="11" t="str">
        <f>IF(C231&gt;percent,"YES","NO")</f>
        <v>NO</v>
      </c>
      <c r="F231" s="12">
        <v>100000.0</v>
      </c>
      <c r="G231" s="13" t="str">
        <f t="shared" si="2"/>
        <v>NOT FUNDED</v>
      </c>
      <c r="H231" s="14">
        <f t="shared" si="3"/>
        <v>2776301</v>
      </c>
      <c r="I231" s="15" t="str">
        <f t="shared" si="1"/>
        <v>Approval Threshold</v>
      </c>
    </row>
    <row r="232">
      <c r="A232" s="8" t="s">
        <v>836</v>
      </c>
      <c r="B232" s="17">
        <v>154.0</v>
      </c>
      <c r="C232" s="10">
        <v>1.5030681E7</v>
      </c>
      <c r="D232" s="10">
        <v>1.12872882E8</v>
      </c>
      <c r="E232" s="11" t="str">
        <f>IF(C232&gt;percent,"YES","NO")</f>
        <v>NO</v>
      </c>
      <c r="F232" s="12">
        <v>35000.0</v>
      </c>
      <c r="G232" s="13" t="str">
        <f t="shared" si="2"/>
        <v>NOT FUNDED</v>
      </c>
      <c r="H232" s="14">
        <f t="shared" si="3"/>
        <v>2776301</v>
      </c>
      <c r="I232" s="15" t="str">
        <f t="shared" si="1"/>
        <v>Approval Threshold</v>
      </c>
    </row>
    <row r="233">
      <c r="A233" s="8" t="s">
        <v>837</v>
      </c>
      <c r="B233" s="17">
        <v>152.0</v>
      </c>
      <c r="C233" s="10">
        <v>1.5007802E7</v>
      </c>
      <c r="D233" s="10">
        <v>4.7354213E7</v>
      </c>
      <c r="E233" s="11" t="str">
        <f>IF(C233&gt;percent,"YES","NO")</f>
        <v>NO</v>
      </c>
      <c r="F233" s="12">
        <v>86654.0</v>
      </c>
      <c r="G233" s="13" t="str">
        <f t="shared" si="2"/>
        <v>NOT FUNDED</v>
      </c>
      <c r="H233" s="14">
        <f t="shared" si="3"/>
        <v>2776301</v>
      </c>
      <c r="I233" s="15" t="str">
        <f t="shared" si="1"/>
        <v>Approval Threshold</v>
      </c>
    </row>
    <row r="234">
      <c r="A234" s="8" t="s">
        <v>838</v>
      </c>
      <c r="B234" s="17">
        <v>138.0</v>
      </c>
      <c r="C234" s="10">
        <v>1.4936524E7</v>
      </c>
      <c r="D234" s="10">
        <v>4.43634E7</v>
      </c>
      <c r="E234" s="11" t="str">
        <f>IF(C234&gt;percent,"YES","NO")</f>
        <v>NO</v>
      </c>
      <c r="F234" s="12">
        <v>100000.0</v>
      </c>
      <c r="G234" s="13" t="str">
        <f t="shared" si="2"/>
        <v>NOT FUNDED</v>
      </c>
      <c r="H234" s="14">
        <f t="shared" si="3"/>
        <v>2776301</v>
      </c>
      <c r="I234" s="15" t="str">
        <f t="shared" si="1"/>
        <v>Approval Threshold</v>
      </c>
    </row>
    <row r="235">
      <c r="A235" s="8" t="s">
        <v>839</v>
      </c>
      <c r="B235" s="17">
        <v>156.0</v>
      </c>
      <c r="C235" s="10">
        <v>1.4870656E7</v>
      </c>
      <c r="D235" s="10">
        <v>1.1108408E8</v>
      </c>
      <c r="E235" s="11" t="str">
        <f>IF(C235&gt;percent,"YES","NO")</f>
        <v>NO</v>
      </c>
      <c r="F235" s="12">
        <v>99600.0</v>
      </c>
      <c r="G235" s="13" t="str">
        <f t="shared" si="2"/>
        <v>NOT FUNDED</v>
      </c>
      <c r="H235" s="14">
        <f t="shared" si="3"/>
        <v>2776301</v>
      </c>
      <c r="I235" s="15" t="str">
        <f t="shared" si="1"/>
        <v>Approval Threshold</v>
      </c>
    </row>
    <row r="236">
      <c r="A236" s="8" t="s">
        <v>840</v>
      </c>
      <c r="B236" s="17">
        <v>151.0</v>
      </c>
      <c r="C236" s="10">
        <v>1.4840045E7</v>
      </c>
      <c r="D236" s="10">
        <v>4.880163E7</v>
      </c>
      <c r="E236" s="11" t="str">
        <f>IF(C236&gt;percent,"YES","NO")</f>
        <v>NO</v>
      </c>
      <c r="F236" s="12">
        <v>85000.0</v>
      </c>
      <c r="G236" s="13" t="str">
        <f t="shared" si="2"/>
        <v>NOT FUNDED</v>
      </c>
      <c r="H236" s="14">
        <f t="shared" si="3"/>
        <v>2776301</v>
      </c>
      <c r="I236" s="15" t="str">
        <f t="shared" si="1"/>
        <v>Approval Threshold</v>
      </c>
    </row>
    <row r="237">
      <c r="A237" s="8" t="s">
        <v>841</v>
      </c>
      <c r="B237" s="17">
        <v>152.0</v>
      </c>
      <c r="C237" s="10">
        <v>1.4817739E7</v>
      </c>
      <c r="D237" s="10">
        <v>4.7596417E7</v>
      </c>
      <c r="E237" s="11" t="str">
        <f>IF(C237&gt;percent,"YES","NO")</f>
        <v>NO</v>
      </c>
      <c r="F237" s="12">
        <v>100000.0</v>
      </c>
      <c r="G237" s="13" t="str">
        <f t="shared" si="2"/>
        <v>NOT FUNDED</v>
      </c>
      <c r="H237" s="14">
        <f t="shared" si="3"/>
        <v>2776301</v>
      </c>
      <c r="I237" s="15" t="str">
        <f t="shared" si="1"/>
        <v>Approval Threshold</v>
      </c>
    </row>
    <row r="238">
      <c r="A238" s="8" t="s">
        <v>842</v>
      </c>
      <c r="B238" s="17">
        <v>149.0</v>
      </c>
      <c r="C238" s="10">
        <v>1.4293608E7</v>
      </c>
      <c r="D238" s="10">
        <v>4.4901151E7</v>
      </c>
      <c r="E238" s="11" t="str">
        <f>IF(C238&gt;percent,"YES","NO")</f>
        <v>NO</v>
      </c>
      <c r="F238" s="12">
        <v>43068.0</v>
      </c>
      <c r="G238" s="13" t="str">
        <f t="shared" si="2"/>
        <v>NOT FUNDED</v>
      </c>
      <c r="H238" s="14">
        <f t="shared" si="3"/>
        <v>2776301</v>
      </c>
      <c r="I238" s="15" t="str">
        <f t="shared" si="1"/>
        <v>Approval Threshold</v>
      </c>
    </row>
    <row r="239">
      <c r="A239" s="8" t="s">
        <v>843</v>
      </c>
      <c r="B239" s="17">
        <v>143.0</v>
      </c>
      <c r="C239" s="10">
        <v>1.4153398E7</v>
      </c>
      <c r="D239" s="10">
        <v>4.0573868E7</v>
      </c>
      <c r="E239" s="11" t="str">
        <f>IF(C239&gt;percent,"YES","NO")</f>
        <v>NO</v>
      </c>
      <c r="F239" s="12">
        <v>30000.0</v>
      </c>
      <c r="G239" s="13" t="str">
        <f t="shared" si="2"/>
        <v>NOT FUNDED</v>
      </c>
      <c r="H239" s="14">
        <f t="shared" si="3"/>
        <v>2776301</v>
      </c>
      <c r="I239" s="15" t="str">
        <f t="shared" si="1"/>
        <v>Approval Threshold</v>
      </c>
    </row>
    <row r="240">
      <c r="A240" s="8" t="s">
        <v>844</v>
      </c>
      <c r="B240" s="17">
        <v>167.0</v>
      </c>
      <c r="C240" s="10">
        <v>1.3987169E7</v>
      </c>
      <c r="D240" s="10">
        <v>4.6289879E7</v>
      </c>
      <c r="E240" s="11" t="str">
        <f>IF(C240&gt;percent,"YES","NO")</f>
        <v>NO</v>
      </c>
      <c r="F240" s="12">
        <v>100000.0</v>
      </c>
      <c r="G240" s="13" t="str">
        <f t="shared" si="2"/>
        <v>NOT FUNDED</v>
      </c>
      <c r="H240" s="14">
        <f t="shared" si="3"/>
        <v>2776301</v>
      </c>
      <c r="I240" s="15" t="str">
        <f t="shared" si="1"/>
        <v>Approval Threshold</v>
      </c>
    </row>
    <row r="241">
      <c r="A241" s="8" t="s">
        <v>845</v>
      </c>
      <c r="B241" s="17">
        <v>151.0</v>
      </c>
      <c r="C241" s="10">
        <v>1.3931045E7</v>
      </c>
      <c r="D241" s="10">
        <v>4.1743968E7</v>
      </c>
      <c r="E241" s="11" t="str">
        <f>IF(C241&gt;percent,"YES","NO")</f>
        <v>NO</v>
      </c>
      <c r="F241" s="12">
        <v>50725.0</v>
      </c>
      <c r="G241" s="13" t="str">
        <f t="shared" si="2"/>
        <v>NOT FUNDED</v>
      </c>
      <c r="H241" s="14">
        <f t="shared" si="3"/>
        <v>2776301</v>
      </c>
      <c r="I241" s="15" t="str">
        <f t="shared" si="1"/>
        <v>Approval Threshold</v>
      </c>
    </row>
    <row r="242">
      <c r="A242" s="8" t="s">
        <v>846</v>
      </c>
      <c r="B242" s="17">
        <v>155.0</v>
      </c>
      <c r="C242" s="10">
        <v>1.3923539E7</v>
      </c>
      <c r="D242" s="10">
        <v>5.2338696E7</v>
      </c>
      <c r="E242" s="11" t="str">
        <f>IF(C242&gt;percent,"YES","NO")</f>
        <v>NO</v>
      </c>
      <c r="F242" s="12">
        <v>35000.0</v>
      </c>
      <c r="G242" s="13" t="str">
        <f t="shared" si="2"/>
        <v>NOT FUNDED</v>
      </c>
      <c r="H242" s="14">
        <f t="shared" si="3"/>
        <v>2776301</v>
      </c>
      <c r="I242" s="15" t="str">
        <f t="shared" si="1"/>
        <v>Approval Threshold</v>
      </c>
    </row>
    <row r="243">
      <c r="A243" s="8" t="s">
        <v>847</v>
      </c>
      <c r="B243" s="17">
        <v>150.0</v>
      </c>
      <c r="C243" s="10">
        <v>1.3890489E7</v>
      </c>
      <c r="D243" s="10">
        <v>1.21162273E8</v>
      </c>
      <c r="E243" s="11" t="str">
        <f>IF(C243&gt;percent,"YES","NO")</f>
        <v>NO</v>
      </c>
      <c r="F243" s="12">
        <v>100000.0</v>
      </c>
      <c r="G243" s="13" t="str">
        <f t="shared" si="2"/>
        <v>NOT FUNDED</v>
      </c>
      <c r="H243" s="14">
        <f t="shared" si="3"/>
        <v>2776301</v>
      </c>
      <c r="I243" s="15" t="str">
        <f t="shared" si="1"/>
        <v>Approval Threshold</v>
      </c>
    </row>
    <row r="244">
      <c r="A244" s="8" t="s">
        <v>848</v>
      </c>
      <c r="B244" s="17">
        <v>190.0</v>
      </c>
      <c r="C244" s="10">
        <v>1.3755544E7</v>
      </c>
      <c r="D244" s="10">
        <v>4.5199676E7</v>
      </c>
      <c r="E244" s="11" t="str">
        <f>IF(C244&gt;percent,"YES","NO")</f>
        <v>NO</v>
      </c>
      <c r="F244" s="12">
        <v>100000.0</v>
      </c>
      <c r="G244" s="13" t="str">
        <f t="shared" si="2"/>
        <v>NOT FUNDED</v>
      </c>
      <c r="H244" s="14">
        <f t="shared" si="3"/>
        <v>2776301</v>
      </c>
      <c r="I244" s="15" t="str">
        <f t="shared" si="1"/>
        <v>Approval Threshold</v>
      </c>
    </row>
    <row r="245">
      <c r="A245" s="8" t="s">
        <v>849</v>
      </c>
      <c r="B245" s="17">
        <v>168.0</v>
      </c>
      <c r="C245" s="10">
        <v>1.3632222E7</v>
      </c>
      <c r="D245" s="10">
        <v>4.3341493E7</v>
      </c>
      <c r="E245" s="11" t="str">
        <f>IF(C245&gt;percent,"YES","NO")</f>
        <v>NO</v>
      </c>
      <c r="F245" s="12">
        <v>45000.0</v>
      </c>
      <c r="G245" s="13" t="str">
        <f t="shared" si="2"/>
        <v>NOT FUNDED</v>
      </c>
      <c r="H245" s="14">
        <f t="shared" si="3"/>
        <v>2776301</v>
      </c>
      <c r="I245" s="15" t="str">
        <f t="shared" si="1"/>
        <v>Approval Threshold</v>
      </c>
    </row>
    <row r="246">
      <c r="A246" s="8" t="s">
        <v>850</v>
      </c>
      <c r="B246" s="17">
        <v>163.0</v>
      </c>
      <c r="C246" s="10">
        <v>1.3613806E7</v>
      </c>
      <c r="D246" s="10">
        <v>4.2839705E7</v>
      </c>
      <c r="E246" s="11" t="str">
        <f>IF(C246&gt;percent,"YES","NO")</f>
        <v>NO</v>
      </c>
      <c r="F246" s="12">
        <v>70000.0</v>
      </c>
      <c r="G246" s="13" t="str">
        <f t="shared" si="2"/>
        <v>NOT FUNDED</v>
      </c>
      <c r="H246" s="14">
        <f t="shared" si="3"/>
        <v>2776301</v>
      </c>
      <c r="I246" s="15" t="str">
        <f t="shared" si="1"/>
        <v>Approval Threshold</v>
      </c>
    </row>
    <row r="247">
      <c r="A247" s="8" t="s">
        <v>851</v>
      </c>
      <c r="B247" s="17">
        <v>151.0</v>
      </c>
      <c r="C247" s="10">
        <v>1.3564824E7</v>
      </c>
      <c r="D247" s="10">
        <v>4.3287054E7</v>
      </c>
      <c r="E247" s="11" t="str">
        <f>IF(C247&gt;percent,"YES","NO")</f>
        <v>NO</v>
      </c>
      <c r="F247" s="12">
        <v>39000.0</v>
      </c>
      <c r="G247" s="13" t="str">
        <f t="shared" si="2"/>
        <v>NOT FUNDED</v>
      </c>
      <c r="H247" s="14">
        <f t="shared" si="3"/>
        <v>2776301</v>
      </c>
      <c r="I247" s="15" t="str">
        <f t="shared" si="1"/>
        <v>Approval Threshold</v>
      </c>
    </row>
    <row r="248">
      <c r="A248" s="8" t="s">
        <v>852</v>
      </c>
      <c r="B248" s="17">
        <v>158.0</v>
      </c>
      <c r="C248" s="10">
        <v>1.3340531E7</v>
      </c>
      <c r="D248" s="10">
        <v>4.3389278E7</v>
      </c>
      <c r="E248" s="11" t="str">
        <f>IF(C248&gt;percent,"YES","NO")</f>
        <v>NO</v>
      </c>
      <c r="F248" s="12">
        <v>100000.0</v>
      </c>
      <c r="G248" s="13" t="str">
        <f t="shared" si="2"/>
        <v>NOT FUNDED</v>
      </c>
      <c r="H248" s="14">
        <f t="shared" si="3"/>
        <v>2776301</v>
      </c>
      <c r="I248" s="15" t="str">
        <f t="shared" si="1"/>
        <v>Approval Threshold</v>
      </c>
    </row>
    <row r="249">
      <c r="A249" s="8" t="s">
        <v>853</v>
      </c>
      <c r="B249" s="17">
        <v>198.0</v>
      </c>
      <c r="C249" s="10">
        <v>1.3330448E7</v>
      </c>
      <c r="D249" s="10">
        <v>5.6292555E7</v>
      </c>
      <c r="E249" s="11" t="str">
        <f>IF(C249&gt;percent,"YES","NO")</f>
        <v>NO</v>
      </c>
      <c r="F249" s="12">
        <v>100000.0</v>
      </c>
      <c r="G249" s="13" t="str">
        <f t="shared" si="2"/>
        <v>NOT FUNDED</v>
      </c>
      <c r="H249" s="14">
        <f t="shared" si="3"/>
        <v>2776301</v>
      </c>
      <c r="I249" s="15" t="str">
        <f t="shared" si="1"/>
        <v>Approval Threshold</v>
      </c>
    </row>
    <row r="250">
      <c r="A250" s="8" t="s">
        <v>854</v>
      </c>
      <c r="B250" s="17">
        <v>157.0</v>
      </c>
      <c r="C250" s="10">
        <v>1.3287817E7</v>
      </c>
      <c r="D250" s="10">
        <v>4.6450913E7</v>
      </c>
      <c r="E250" s="11" t="str">
        <f>IF(C250&gt;percent,"YES","NO")</f>
        <v>NO</v>
      </c>
      <c r="F250" s="12">
        <v>45000.0</v>
      </c>
      <c r="G250" s="13" t="str">
        <f t="shared" si="2"/>
        <v>NOT FUNDED</v>
      </c>
      <c r="H250" s="14">
        <f t="shared" si="3"/>
        <v>2776301</v>
      </c>
      <c r="I250" s="15" t="str">
        <f t="shared" si="1"/>
        <v>Approval Threshold</v>
      </c>
    </row>
    <row r="251">
      <c r="A251" s="8" t="s">
        <v>855</v>
      </c>
      <c r="B251" s="17">
        <v>178.0</v>
      </c>
      <c r="C251" s="10">
        <v>1.3098009E7</v>
      </c>
      <c r="D251" s="10">
        <v>4.4466698E7</v>
      </c>
      <c r="E251" s="11" t="str">
        <f>IF(C251&gt;percent,"YES","NO")</f>
        <v>NO</v>
      </c>
      <c r="F251" s="12">
        <v>99893.0</v>
      </c>
      <c r="G251" s="13" t="str">
        <f t="shared" si="2"/>
        <v>NOT FUNDED</v>
      </c>
      <c r="H251" s="14">
        <f t="shared" si="3"/>
        <v>2776301</v>
      </c>
      <c r="I251" s="15" t="str">
        <f t="shared" si="1"/>
        <v>Approval Threshold</v>
      </c>
    </row>
    <row r="252">
      <c r="A252" s="8" t="s">
        <v>856</v>
      </c>
      <c r="B252" s="17">
        <v>167.0</v>
      </c>
      <c r="C252" s="10">
        <v>1.3021757E7</v>
      </c>
      <c r="D252" s="10">
        <v>4.3223823E7</v>
      </c>
      <c r="E252" s="11" t="str">
        <f>IF(C252&gt;percent,"YES","NO")</f>
        <v>NO</v>
      </c>
      <c r="F252" s="12">
        <v>33400.0</v>
      </c>
      <c r="G252" s="13" t="str">
        <f t="shared" si="2"/>
        <v>NOT FUNDED</v>
      </c>
      <c r="H252" s="14">
        <f t="shared" si="3"/>
        <v>2776301</v>
      </c>
      <c r="I252" s="15" t="str">
        <f t="shared" si="1"/>
        <v>Approval Threshold</v>
      </c>
    </row>
    <row r="253">
      <c r="A253" s="8" t="s">
        <v>857</v>
      </c>
      <c r="B253" s="17">
        <v>142.0</v>
      </c>
      <c r="C253" s="10">
        <v>1.2857389E7</v>
      </c>
      <c r="D253" s="10">
        <v>4.2577822E7</v>
      </c>
      <c r="E253" s="11" t="str">
        <f>IF(C253&gt;percent,"YES","NO")</f>
        <v>NO</v>
      </c>
      <c r="F253" s="12">
        <v>100000.0</v>
      </c>
      <c r="G253" s="13" t="str">
        <f t="shared" si="2"/>
        <v>NOT FUNDED</v>
      </c>
      <c r="H253" s="14">
        <f t="shared" si="3"/>
        <v>2776301</v>
      </c>
      <c r="I253" s="15" t="str">
        <f t="shared" si="1"/>
        <v>Approval Threshold</v>
      </c>
    </row>
    <row r="254">
      <c r="A254" s="8" t="s">
        <v>858</v>
      </c>
      <c r="B254" s="17">
        <v>166.0</v>
      </c>
      <c r="C254" s="10">
        <v>1.2791735E7</v>
      </c>
      <c r="D254" s="10">
        <v>4.0236333E7</v>
      </c>
      <c r="E254" s="11" t="str">
        <f>IF(C254&gt;percent,"YES","NO")</f>
        <v>NO</v>
      </c>
      <c r="F254" s="12">
        <v>75000.0</v>
      </c>
      <c r="G254" s="13" t="str">
        <f t="shared" si="2"/>
        <v>NOT FUNDED</v>
      </c>
      <c r="H254" s="14">
        <f t="shared" si="3"/>
        <v>2776301</v>
      </c>
      <c r="I254" s="15" t="str">
        <f t="shared" si="1"/>
        <v>Approval Threshold</v>
      </c>
    </row>
    <row r="255">
      <c r="A255" s="8" t="s">
        <v>859</v>
      </c>
      <c r="B255" s="17">
        <v>144.0</v>
      </c>
      <c r="C255" s="10">
        <v>1.2723416E7</v>
      </c>
      <c r="D255" s="10">
        <v>3.9249221E7</v>
      </c>
      <c r="E255" s="11" t="str">
        <f>IF(C255&gt;percent,"YES","NO")</f>
        <v>NO</v>
      </c>
      <c r="F255" s="12">
        <v>57000.0</v>
      </c>
      <c r="G255" s="13" t="str">
        <f t="shared" si="2"/>
        <v>NOT FUNDED</v>
      </c>
      <c r="H255" s="14">
        <f t="shared" si="3"/>
        <v>2776301</v>
      </c>
      <c r="I255" s="15" t="str">
        <f t="shared" si="1"/>
        <v>Approval Threshold</v>
      </c>
    </row>
    <row r="256">
      <c r="A256" s="8" t="s">
        <v>860</v>
      </c>
      <c r="B256" s="17">
        <v>159.0</v>
      </c>
      <c r="C256" s="10">
        <v>1.2719591E7</v>
      </c>
      <c r="D256" s="10">
        <v>4.2338157E7</v>
      </c>
      <c r="E256" s="11" t="str">
        <f>IF(C256&gt;percent,"YES","NO")</f>
        <v>NO</v>
      </c>
      <c r="F256" s="12">
        <v>99100.0</v>
      </c>
      <c r="G256" s="13" t="str">
        <f t="shared" si="2"/>
        <v>NOT FUNDED</v>
      </c>
      <c r="H256" s="14">
        <f t="shared" si="3"/>
        <v>2776301</v>
      </c>
      <c r="I256" s="15" t="str">
        <f t="shared" si="1"/>
        <v>Approval Threshold</v>
      </c>
    </row>
    <row r="257">
      <c r="A257" s="8" t="s">
        <v>861</v>
      </c>
      <c r="B257" s="17">
        <v>149.0</v>
      </c>
      <c r="C257" s="10">
        <v>1.254833E7</v>
      </c>
      <c r="D257" s="10">
        <v>4.6960949E7</v>
      </c>
      <c r="E257" s="11" t="str">
        <f>IF(C257&gt;percent,"YES","NO")</f>
        <v>NO</v>
      </c>
      <c r="F257" s="12">
        <v>100000.0</v>
      </c>
      <c r="G257" s="13" t="str">
        <f t="shared" si="2"/>
        <v>NOT FUNDED</v>
      </c>
      <c r="H257" s="14">
        <f t="shared" si="3"/>
        <v>2776301</v>
      </c>
      <c r="I257" s="15" t="str">
        <f t="shared" si="1"/>
        <v>Approval Threshold</v>
      </c>
    </row>
    <row r="258">
      <c r="A258" s="8" t="s">
        <v>862</v>
      </c>
      <c r="B258" s="17">
        <v>136.0</v>
      </c>
      <c r="C258" s="10">
        <v>1.2316974E7</v>
      </c>
      <c r="D258" s="10">
        <v>4.5281976E7</v>
      </c>
      <c r="E258" s="11" t="str">
        <f>IF(C258&gt;percent,"YES","NO")</f>
        <v>NO</v>
      </c>
      <c r="F258" s="12">
        <v>55000.0</v>
      </c>
      <c r="G258" s="13" t="str">
        <f t="shared" si="2"/>
        <v>NOT FUNDED</v>
      </c>
      <c r="H258" s="14">
        <f t="shared" si="3"/>
        <v>2776301</v>
      </c>
      <c r="I258" s="15" t="str">
        <f t="shared" si="1"/>
        <v>Approval Threshold</v>
      </c>
    </row>
    <row r="259">
      <c r="A259" s="8" t="s">
        <v>863</v>
      </c>
      <c r="B259" s="17">
        <v>160.0</v>
      </c>
      <c r="C259" s="10">
        <v>1.231458E7</v>
      </c>
      <c r="D259" s="10">
        <v>4.3028896E7</v>
      </c>
      <c r="E259" s="11" t="str">
        <f>IF(C259&gt;percent,"YES","NO")</f>
        <v>NO</v>
      </c>
      <c r="F259" s="12">
        <v>95000.0</v>
      </c>
      <c r="G259" s="13" t="str">
        <f t="shared" si="2"/>
        <v>NOT FUNDED</v>
      </c>
      <c r="H259" s="14">
        <f t="shared" si="3"/>
        <v>2776301</v>
      </c>
      <c r="I259" s="15" t="str">
        <f t="shared" si="1"/>
        <v>Approval Threshold</v>
      </c>
    </row>
    <row r="260">
      <c r="A260" s="8" t="s">
        <v>864</v>
      </c>
      <c r="B260" s="17">
        <v>175.0</v>
      </c>
      <c r="C260" s="10">
        <v>1.2131319E7</v>
      </c>
      <c r="D260" s="10">
        <v>4.7522548E7</v>
      </c>
      <c r="E260" s="11" t="str">
        <f>IF(C260&gt;percent,"YES","NO")</f>
        <v>NO</v>
      </c>
      <c r="F260" s="12">
        <v>86000.0</v>
      </c>
      <c r="G260" s="13" t="str">
        <f t="shared" si="2"/>
        <v>NOT FUNDED</v>
      </c>
      <c r="H260" s="14">
        <f t="shared" si="3"/>
        <v>2776301</v>
      </c>
      <c r="I260" s="15" t="str">
        <f t="shared" si="1"/>
        <v>Approval Threshold</v>
      </c>
    </row>
    <row r="261">
      <c r="A261" s="8" t="s">
        <v>865</v>
      </c>
      <c r="B261" s="17">
        <v>148.0</v>
      </c>
      <c r="C261" s="10">
        <v>1.2127958E7</v>
      </c>
      <c r="D261" s="10">
        <v>4.0936131E7</v>
      </c>
      <c r="E261" s="11" t="str">
        <f>IF(C261&gt;percent,"YES","NO")</f>
        <v>NO</v>
      </c>
      <c r="F261" s="12">
        <v>100000.0</v>
      </c>
      <c r="G261" s="13" t="str">
        <f t="shared" si="2"/>
        <v>NOT FUNDED</v>
      </c>
      <c r="H261" s="14">
        <f t="shared" si="3"/>
        <v>2776301</v>
      </c>
      <c r="I261" s="15" t="str">
        <f t="shared" si="1"/>
        <v>Approval Threshold</v>
      </c>
    </row>
    <row r="262">
      <c r="A262" s="8" t="s">
        <v>866</v>
      </c>
      <c r="B262" s="17">
        <v>153.0</v>
      </c>
      <c r="C262" s="10">
        <v>1.2107619E7</v>
      </c>
      <c r="D262" s="10">
        <v>4.3347566E7</v>
      </c>
      <c r="E262" s="11" t="str">
        <f>IF(C262&gt;percent,"YES","NO")</f>
        <v>NO</v>
      </c>
      <c r="F262" s="12">
        <v>40000.0</v>
      </c>
      <c r="G262" s="13" t="str">
        <f t="shared" si="2"/>
        <v>NOT FUNDED</v>
      </c>
      <c r="H262" s="14">
        <f t="shared" si="3"/>
        <v>2776301</v>
      </c>
      <c r="I262" s="15" t="str">
        <f t="shared" si="1"/>
        <v>Approval Threshold</v>
      </c>
    </row>
    <row r="263">
      <c r="A263" s="8" t="s">
        <v>867</v>
      </c>
      <c r="B263" s="17">
        <v>159.0</v>
      </c>
      <c r="C263" s="10">
        <v>1.1666248E7</v>
      </c>
      <c r="D263" s="10">
        <v>4.2752625E7</v>
      </c>
      <c r="E263" s="11" t="str">
        <f>IF(C263&gt;percent,"YES","NO")</f>
        <v>NO</v>
      </c>
      <c r="F263" s="12">
        <v>70000.0</v>
      </c>
      <c r="G263" s="13" t="str">
        <f t="shared" si="2"/>
        <v>NOT FUNDED</v>
      </c>
      <c r="H263" s="14">
        <f t="shared" si="3"/>
        <v>2776301</v>
      </c>
      <c r="I263" s="15" t="str">
        <f t="shared" si="1"/>
        <v>Approval Threshold</v>
      </c>
    </row>
    <row r="264">
      <c r="A264" s="8" t="s">
        <v>868</v>
      </c>
      <c r="B264" s="17">
        <v>168.0</v>
      </c>
      <c r="C264" s="10">
        <v>1.1237822E7</v>
      </c>
      <c r="D264" s="10">
        <v>4.1237532E7</v>
      </c>
      <c r="E264" s="11" t="str">
        <f>IF(C264&gt;percent,"YES","NO")</f>
        <v>NO</v>
      </c>
      <c r="F264" s="12">
        <v>71100.0</v>
      </c>
      <c r="G264" s="13" t="str">
        <f t="shared" si="2"/>
        <v>NOT FUNDED</v>
      </c>
      <c r="H264" s="14">
        <f t="shared" si="3"/>
        <v>2776301</v>
      </c>
      <c r="I264" s="15" t="str">
        <f t="shared" si="1"/>
        <v>Approval Threshold</v>
      </c>
    </row>
    <row r="265">
      <c r="A265" s="8" t="s">
        <v>869</v>
      </c>
      <c r="B265" s="17">
        <v>172.0</v>
      </c>
      <c r="C265" s="10">
        <v>1.1025506E7</v>
      </c>
      <c r="D265" s="10">
        <v>4.9913702E7</v>
      </c>
      <c r="E265" s="11" t="str">
        <f>IF(C265&gt;percent,"YES","NO")</f>
        <v>NO</v>
      </c>
      <c r="F265" s="12">
        <v>100000.0</v>
      </c>
      <c r="G265" s="13" t="str">
        <f t="shared" si="2"/>
        <v>NOT FUNDED</v>
      </c>
      <c r="H265" s="14">
        <f t="shared" si="3"/>
        <v>2776301</v>
      </c>
      <c r="I265" s="15" t="str">
        <f t="shared" si="1"/>
        <v>Approval Threshold</v>
      </c>
    </row>
    <row r="266">
      <c r="A266" s="8" t="s">
        <v>870</v>
      </c>
      <c r="B266" s="17">
        <v>150.0</v>
      </c>
      <c r="C266" s="10">
        <v>1.0989069E7</v>
      </c>
      <c r="D266" s="10">
        <v>1.1019963E8</v>
      </c>
      <c r="E266" s="11" t="str">
        <f>IF(C266&gt;percent,"YES","NO")</f>
        <v>NO</v>
      </c>
      <c r="F266" s="12">
        <v>99781.0</v>
      </c>
      <c r="G266" s="13" t="str">
        <f t="shared" si="2"/>
        <v>NOT FUNDED</v>
      </c>
      <c r="H266" s="14">
        <f t="shared" si="3"/>
        <v>2776301</v>
      </c>
      <c r="I266" s="15" t="str">
        <f t="shared" si="1"/>
        <v>Approval Threshold</v>
      </c>
    </row>
    <row r="267">
      <c r="A267" s="8" t="s">
        <v>871</v>
      </c>
      <c r="B267" s="17">
        <v>153.0</v>
      </c>
      <c r="C267" s="10">
        <v>1.0871303E7</v>
      </c>
      <c r="D267" s="10">
        <v>5.0779154E7</v>
      </c>
      <c r="E267" s="11" t="str">
        <f>IF(C267&gt;percent,"YES","NO")</f>
        <v>NO</v>
      </c>
      <c r="F267" s="12">
        <v>80000.0</v>
      </c>
      <c r="G267" s="13" t="str">
        <f t="shared" si="2"/>
        <v>NOT FUNDED</v>
      </c>
      <c r="H267" s="14">
        <f t="shared" si="3"/>
        <v>2776301</v>
      </c>
      <c r="I267" s="15" t="str">
        <f t="shared" si="1"/>
        <v>Approval Threshold</v>
      </c>
    </row>
    <row r="268">
      <c r="A268" s="8" t="s">
        <v>872</v>
      </c>
      <c r="B268" s="17">
        <v>148.0</v>
      </c>
      <c r="C268" s="10">
        <v>1.0841332E7</v>
      </c>
      <c r="D268" s="10">
        <v>4.5546908E7</v>
      </c>
      <c r="E268" s="11" t="str">
        <f>IF(C268&gt;percent,"YES","NO")</f>
        <v>NO</v>
      </c>
      <c r="F268" s="12">
        <v>75403.0</v>
      </c>
      <c r="G268" s="13" t="str">
        <f t="shared" si="2"/>
        <v>NOT FUNDED</v>
      </c>
      <c r="H268" s="14">
        <f t="shared" si="3"/>
        <v>2776301</v>
      </c>
      <c r="I268" s="15" t="str">
        <f t="shared" si="1"/>
        <v>Approval Threshold</v>
      </c>
    </row>
    <row r="269">
      <c r="A269" s="8" t="s">
        <v>873</v>
      </c>
      <c r="B269" s="17">
        <v>188.0</v>
      </c>
      <c r="C269" s="10">
        <v>1.0833406E7</v>
      </c>
      <c r="D269" s="10">
        <v>1.14141555E8</v>
      </c>
      <c r="E269" s="11" t="str">
        <f>IF(C269&gt;percent,"YES","NO")</f>
        <v>NO</v>
      </c>
      <c r="F269" s="12">
        <v>90000.0</v>
      </c>
      <c r="G269" s="13" t="str">
        <f t="shared" si="2"/>
        <v>NOT FUNDED</v>
      </c>
      <c r="H269" s="14">
        <f t="shared" si="3"/>
        <v>2776301</v>
      </c>
      <c r="I269" s="15" t="str">
        <f t="shared" si="1"/>
        <v>Approval Threshold</v>
      </c>
    </row>
    <row r="270">
      <c r="A270" s="8" t="s">
        <v>874</v>
      </c>
      <c r="B270" s="17">
        <v>154.0</v>
      </c>
      <c r="C270" s="10">
        <v>1.0523233E7</v>
      </c>
      <c r="D270" s="10">
        <v>4.5493054E7</v>
      </c>
      <c r="E270" s="11" t="str">
        <f>IF(C270&gt;percent,"YES","NO")</f>
        <v>NO</v>
      </c>
      <c r="F270" s="12">
        <v>82000.0</v>
      </c>
      <c r="G270" s="13" t="str">
        <f t="shared" si="2"/>
        <v>NOT FUNDED</v>
      </c>
      <c r="H270" s="14">
        <f t="shared" si="3"/>
        <v>2776301</v>
      </c>
      <c r="I270" s="15" t="str">
        <f t="shared" si="1"/>
        <v>Approval Threshold</v>
      </c>
    </row>
    <row r="271">
      <c r="A271" s="8" t="s">
        <v>875</v>
      </c>
      <c r="B271" s="17">
        <v>148.0</v>
      </c>
      <c r="C271" s="10">
        <v>1.0503357E7</v>
      </c>
      <c r="D271" s="10">
        <v>4.1561168E7</v>
      </c>
      <c r="E271" s="11" t="str">
        <f>IF(C271&gt;percent,"YES","NO")</f>
        <v>NO</v>
      </c>
      <c r="F271" s="12">
        <v>83650.0</v>
      </c>
      <c r="G271" s="13" t="str">
        <f t="shared" si="2"/>
        <v>NOT FUNDED</v>
      </c>
      <c r="H271" s="14">
        <f t="shared" si="3"/>
        <v>2776301</v>
      </c>
      <c r="I271" s="15" t="str">
        <f t="shared" si="1"/>
        <v>Approval Threshold</v>
      </c>
    </row>
    <row r="272">
      <c r="A272" s="8" t="s">
        <v>876</v>
      </c>
      <c r="B272" s="17">
        <v>140.0</v>
      </c>
      <c r="C272" s="10">
        <v>1.0435711E7</v>
      </c>
      <c r="D272" s="10">
        <v>4.1052829E7</v>
      </c>
      <c r="E272" s="11" t="str">
        <f>IF(C272&gt;percent,"YES","NO")</f>
        <v>NO</v>
      </c>
      <c r="F272" s="12">
        <v>56000.0</v>
      </c>
      <c r="G272" s="13" t="str">
        <f t="shared" si="2"/>
        <v>NOT FUNDED</v>
      </c>
      <c r="H272" s="14">
        <f t="shared" si="3"/>
        <v>2776301</v>
      </c>
      <c r="I272" s="15" t="str">
        <f t="shared" si="1"/>
        <v>Approval Threshold</v>
      </c>
    </row>
    <row r="273">
      <c r="A273" s="8" t="s">
        <v>877</v>
      </c>
      <c r="B273" s="17">
        <v>176.0</v>
      </c>
      <c r="C273" s="10">
        <v>1.0156578E7</v>
      </c>
      <c r="D273" s="10">
        <v>4.3711043E7</v>
      </c>
      <c r="E273" s="11" t="str">
        <f>IF(C273&gt;percent,"YES","NO")</f>
        <v>NO</v>
      </c>
      <c r="F273" s="12">
        <v>72000.0</v>
      </c>
      <c r="G273" s="13" t="str">
        <f t="shared" si="2"/>
        <v>NOT FUNDED</v>
      </c>
      <c r="H273" s="14">
        <f t="shared" si="3"/>
        <v>2776301</v>
      </c>
      <c r="I273" s="15" t="str">
        <f t="shared" si="1"/>
        <v>Approval Threshold</v>
      </c>
    </row>
    <row r="274">
      <c r="A274" s="8" t="s">
        <v>878</v>
      </c>
      <c r="B274" s="17">
        <v>146.0</v>
      </c>
      <c r="C274" s="10">
        <v>1.0150955E7</v>
      </c>
      <c r="D274" s="10">
        <v>4.2722232E7</v>
      </c>
      <c r="E274" s="11" t="str">
        <f>IF(C274&gt;percent,"YES","NO")</f>
        <v>NO</v>
      </c>
      <c r="F274" s="12">
        <v>100000.0</v>
      </c>
      <c r="G274" s="13" t="str">
        <f t="shared" si="2"/>
        <v>NOT FUNDED</v>
      </c>
      <c r="H274" s="14">
        <f t="shared" si="3"/>
        <v>2776301</v>
      </c>
      <c r="I274" s="15" t="str">
        <f t="shared" si="1"/>
        <v>Approval Threshold</v>
      </c>
    </row>
    <row r="275">
      <c r="A275" s="8" t="s">
        <v>879</v>
      </c>
      <c r="B275" s="17">
        <v>167.0</v>
      </c>
      <c r="C275" s="10">
        <v>1.0131216E7</v>
      </c>
      <c r="D275" s="10">
        <v>4.7198564E7</v>
      </c>
      <c r="E275" s="11" t="str">
        <f>IF(C275&gt;percent,"YES","NO")</f>
        <v>NO</v>
      </c>
      <c r="F275" s="12">
        <v>100000.0</v>
      </c>
      <c r="G275" s="13" t="str">
        <f t="shared" si="2"/>
        <v>NOT FUNDED</v>
      </c>
      <c r="H275" s="14">
        <f t="shared" si="3"/>
        <v>2776301</v>
      </c>
      <c r="I275" s="15" t="str">
        <f t="shared" si="1"/>
        <v>Approval Threshold</v>
      </c>
    </row>
    <row r="276">
      <c r="A276" s="8" t="s">
        <v>880</v>
      </c>
      <c r="B276" s="17">
        <v>155.0</v>
      </c>
      <c r="C276" s="10">
        <v>1.0076997E7</v>
      </c>
      <c r="D276" s="10">
        <v>4.5116733E7</v>
      </c>
      <c r="E276" s="11" t="str">
        <f>IF(C276&gt;percent,"YES","NO")</f>
        <v>NO</v>
      </c>
      <c r="F276" s="12">
        <v>96037.0</v>
      </c>
      <c r="G276" s="13" t="str">
        <f t="shared" si="2"/>
        <v>NOT FUNDED</v>
      </c>
      <c r="H276" s="14">
        <f t="shared" si="3"/>
        <v>2776301</v>
      </c>
      <c r="I276" s="15" t="str">
        <f t="shared" si="1"/>
        <v>Approval Threshold</v>
      </c>
    </row>
    <row r="277">
      <c r="A277" s="8" t="s">
        <v>881</v>
      </c>
      <c r="B277" s="17">
        <v>157.0</v>
      </c>
      <c r="C277" s="10">
        <v>9871998.0</v>
      </c>
      <c r="D277" s="10">
        <v>1.14358154E8</v>
      </c>
      <c r="E277" s="11" t="str">
        <f>IF(C277&gt;percent,"YES","NO")</f>
        <v>NO</v>
      </c>
      <c r="F277" s="12">
        <v>45000.0</v>
      </c>
      <c r="G277" s="13" t="str">
        <f t="shared" si="2"/>
        <v>NOT FUNDED</v>
      </c>
      <c r="H277" s="14">
        <f t="shared" si="3"/>
        <v>2776301</v>
      </c>
      <c r="I277" s="15" t="str">
        <f t="shared" si="1"/>
        <v>Approval Threshold</v>
      </c>
    </row>
    <row r="278">
      <c r="A278" s="8" t="s">
        <v>882</v>
      </c>
      <c r="B278" s="17">
        <v>145.0</v>
      </c>
      <c r="C278" s="10">
        <v>9800836.0</v>
      </c>
      <c r="D278" s="10">
        <v>4.2793808E7</v>
      </c>
      <c r="E278" s="11" t="str">
        <f>IF(C278&gt;percent,"YES","NO")</f>
        <v>NO</v>
      </c>
      <c r="F278" s="12">
        <v>80000.0</v>
      </c>
      <c r="G278" s="13" t="str">
        <f t="shared" si="2"/>
        <v>NOT FUNDED</v>
      </c>
      <c r="H278" s="14">
        <f t="shared" si="3"/>
        <v>2776301</v>
      </c>
      <c r="I278" s="15" t="str">
        <f t="shared" si="1"/>
        <v>Approval Threshold</v>
      </c>
    </row>
    <row r="279">
      <c r="A279" s="8" t="s">
        <v>883</v>
      </c>
      <c r="B279" s="17">
        <v>136.0</v>
      </c>
      <c r="C279" s="10">
        <v>9660792.0</v>
      </c>
      <c r="D279" s="10">
        <v>4.3334322E7</v>
      </c>
      <c r="E279" s="11" t="str">
        <f>IF(C279&gt;percent,"YES","NO")</f>
        <v>NO</v>
      </c>
      <c r="F279" s="12">
        <v>100000.0</v>
      </c>
      <c r="G279" s="13" t="str">
        <f t="shared" si="2"/>
        <v>NOT FUNDED</v>
      </c>
      <c r="H279" s="14">
        <f t="shared" si="3"/>
        <v>2776301</v>
      </c>
      <c r="I279" s="15" t="str">
        <f t="shared" si="1"/>
        <v>Approval Threshold</v>
      </c>
    </row>
    <row r="280">
      <c r="A280" s="8" t="s">
        <v>884</v>
      </c>
      <c r="B280" s="17">
        <v>135.0</v>
      </c>
      <c r="C280" s="10">
        <v>9502452.0</v>
      </c>
      <c r="D280" s="10">
        <v>4.2334536E7</v>
      </c>
      <c r="E280" s="11" t="str">
        <f>IF(C280&gt;percent,"YES","NO")</f>
        <v>NO</v>
      </c>
      <c r="F280" s="12">
        <v>72500.0</v>
      </c>
      <c r="G280" s="13" t="str">
        <f t="shared" si="2"/>
        <v>NOT FUNDED</v>
      </c>
      <c r="H280" s="14">
        <f t="shared" si="3"/>
        <v>2776301</v>
      </c>
      <c r="I280" s="15" t="str">
        <f t="shared" si="1"/>
        <v>Approval Threshold</v>
      </c>
    </row>
    <row r="281">
      <c r="A281" s="8" t="s">
        <v>885</v>
      </c>
      <c r="B281" s="17">
        <v>149.0</v>
      </c>
      <c r="C281" s="10">
        <v>9484752.0</v>
      </c>
      <c r="D281" s="10">
        <v>4.3517128E7</v>
      </c>
      <c r="E281" s="11" t="str">
        <f>IF(C281&gt;percent,"YES","NO")</f>
        <v>NO</v>
      </c>
      <c r="F281" s="12">
        <v>64000.0</v>
      </c>
      <c r="G281" s="13" t="str">
        <f t="shared" si="2"/>
        <v>NOT FUNDED</v>
      </c>
      <c r="H281" s="14">
        <f t="shared" si="3"/>
        <v>2776301</v>
      </c>
      <c r="I281" s="15" t="str">
        <f t="shared" si="1"/>
        <v>Approval Threshold</v>
      </c>
    </row>
    <row r="282">
      <c r="A282" s="8" t="s">
        <v>886</v>
      </c>
      <c r="B282" s="17">
        <v>145.0</v>
      </c>
      <c r="C282" s="10">
        <v>9482931.0</v>
      </c>
      <c r="D282" s="10">
        <v>4.4942227E7</v>
      </c>
      <c r="E282" s="11" t="str">
        <f>IF(C282&gt;percent,"YES","NO")</f>
        <v>NO</v>
      </c>
      <c r="F282" s="12">
        <v>37500.0</v>
      </c>
      <c r="G282" s="13" t="str">
        <f t="shared" si="2"/>
        <v>NOT FUNDED</v>
      </c>
      <c r="H282" s="14">
        <f t="shared" si="3"/>
        <v>2776301</v>
      </c>
      <c r="I282" s="15" t="str">
        <f t="shared" si="1"/>
        <v>Approval Threshold</v>
      </c>
    </row>
    <row r="283">
      <c r="A283" s="8" t="s">
        <v>887</v>
      </c>
      <c r="B283" s="17">
        <v>137.0</v>
      </c>
      <c r="C283" s="10">
        <v>9315168.0</v>
      </c>
      <c r="D283" s="10">
        <v>4.2015206E7</v>
      </c>
      <c r="E283" s="11" t="str">
        <f>IF(C283&gt;percent,"YES","NO")</f>
        <v>NO</v>
      </c>
      <c r="F283" s="12">
        <v>100000.0</v>
      </c>
      <c r="G283" s="13" t="str">
        <f t="shared" si="2"/>
        <v>NOT FUNDED</v>
      </c>
      <c r="H283" s="14">
        <f t="shared" si="3"/>
        <v>2776301</v>
      </c>
      <c r="I283" s="15" t="str">
        <f t="shared" si="1"/>
        <v>Approval Threshold</v>
      </c>
    </row>
    <row r="284">
      <c r="A284" s="8" t="s">
        <v>888</v>
      </c>
      <c r="B284" s="17">
        <v>157.0</v>
      </c>
      <c r="C284" s="10">
        <v>9085229.0</v>
      </c>
      <c r="D284" s="10">
        <v>1.1841486E8</v>
      </c>
      <c r="E284" s="11" t="str">
        <f>IF(C284&gt;percent,"YES","NO")</f>
        <v>NO</v>
      </c>
      <c r="F284" s="12">
        <v>23000.0</v>
      </c>
      <c r="G284" s="13" t="str">
        <f t="shared" si="2"/>
        <v>NOT FUNDED</v>
      </c>
      <c r="H284" s="14">
        <f t="shared" si="3"/>
        <v>2776301</v>
      </c>
      <c r="I284" s="15" t="str">
        <f t="shared" si="1"/>
        <v>Approval Threshold</v>
      </c>
    </row>
    <row r="285">
      <c r="A285" s="8" t="s">
        <v>889</v>
      </c>
      <c r="B285" s="17">
        <v>139.0</v>
      </c>
      <c r="C285" s="10">
        <v>9076347.0</v>
      </c>
      <c r="D285" s="10">
        <v>4.6112758E7</v>
      </c>
      <c r="E285" s="11" t="str">
        <f>IF(C285&gt;percent,"YES","NO")</f>
        <v>NO</v>
      </c>
      <c r="F285" s="12">
        <v>20000.0</v>
      </c>
      <c r="G285" s="13" t="str">
        <f t="shared" si="2"/>
        <v>NOT FUNDED</v>
      </c>
      <c r="H285" s="14">
        <f t="shared" si="3"/>
        <v>2776301</v>
      </c>
      <c r="I285" s="15" t="str">
        <f t="shared" si="1"/>
        <v>Approval Threshold</v>
      </c>
    </row>
    <row r="286">
      <c r="A286" s="8" t="s">
        <v>890</v>
      </c>
      <c r="B286" s="17">
        <v>155.0</v>
      </c>
      <c r="C286" s="10">
        <v>9016022.0</v>
      </c>
      <c r="D286" s="10">
        <v>4.5974912E7</v>
      </c>
      <c r="E286" s="11" t="str">
        <f>IF(C286&gt;percent,"YES","NO")</f>
        <v>NO</v>
      </c>
      <c r="F286" s="12">
        <v>100000.0</v>
      </c>
      <c r="G286" s="13" t="str">
        <f t="shared" si="2"/>
        <v>NOT FUNDED</v>
      </c>
      <c r="H286" s="14">
        <f t="shared" si="3"/>
        <v>2776301</v>
      </c>
      <c r="I286" s="15" t="str">
        <f t="shared" si="1"/>
        <v>Approval Threshold</v>
      </c>
    </row>
    <row r="287">
      <c r="A287" s="8" t="s">
        <v>891</v>
      </c>
      <c r="B287" s="17">
        <v>167.0</v>
      </c>
      <c r="C287" s="10">
        <v>8828584.0</v>
      </c>
      <c r="D287" s="10">
        <v>5.27029E7</v>
      </c>
      <c r="E287" s="11" t="str">
        <f>IF(C287&gt;percent,"YES","NO")</f>
        <v>NO</v>
      </c>
      <c r="F287" s="12">
        <v>60000.0</v>
      </c>
      <c r="G287" s="13" t="str">
        <f t="shared" si="2"/>
        <v>NOT FUNDED</v>
      </c>
      <c r="H287" s="14">
        <f t="shared" si="3"/>
        <v>2776301</v>
      </c>
      <c r="I287" s="15" t="str">
        <f t="shared" si="1"/>
        <v>Approval Threshold</v>
      </c>
    </row>
    <row r="288">
      <c r="A288" s="8" t="s">
        <v>892</v>
      </c>
      <c r="B288" s="17">
        <v>173.0</v>
      </c>
      <c r="C288" s="10">
        <v>8795687.0</v>
      </c>
      <c r="D288" s="10">
        <v>4.9316739E7</v>
      </c>
      <c r="E288" s="11" t="str">
        <f>IF(C288&gt;percent,"YES","NO")</f>
        <v>NO</v>
      </c>
      <c r="F288" s="12">
        <v>100000.0</v>
      </c>
      <c r="G288" s="13" t="str">
        <f t="shared" si="2"/>
        <v>NOT FUNDED</v>
      </c>
      <c r="H288" s="14">
        <f t="shared" si="3"/>
        <v>2776301</v>
      </c>
      <c r="I288" s="15" t="str">
        <f t="shared" si="1"/>
        <v>Approval Threshold</v>
      </c>
    </row>
    <row r="289">
      <c r="A289" s="8" t="s">
        <v>893</v>
      </c>
      <c r="B289" s="17">
        <v>144.0</v>
      </c>
      <c r="C289" s="10">
        <v>8701738.0</v>
      </c>
      <c r="D289" s="10">
        <v>4.3340565E7</v>
      </c>
      <c r="E289" s="11" t="str">
        <f>IF(C289&gt;percent,"YES","NO")</f>
        <v>NO</v>
      </c>
      <c r="F289" s="12">
        <v>26000.0</v>
      </c>
      <c r="G289" s="13" t="str">
        <f t="shared" si="2"/>
        <v>NOT FUNDED</v>
      </c>
      <c r="H289" s="14">
        <f t="shared" si="3"/>
        <v>2776301</v>
      </c>
      <c r="I289" s="15" t="str">
        <f t="shared" si="1"/>
        <v>Approval Threshold</v>
      </c>
    </row>
    <row r="290">
      <c r="A290" s="8" t="s">
        <v>894</v>
      </c>
      <c r="B290" s="17">
        <v>145.0</v>
      </c>
      <c r="C290" s="10">
        <v>8596260.0</v>
      </c>
      <c r="D290" s="10">
        <v>4.6522608E7</v>
      </c>
      <c r="E290" s="11" t="str">
        <f>IF(C290&gt;percent,"YES","NO")</f>
        <v>NO</v>
      </c>
      <c r="F290" s="12">
        <v>100000.0</v>
      </c>
      <c r="G290" s="13" t="str">
        <f t="shared" si="2"/>
        <v>NOT FUNDED</v>
      </c>
      <c r="H290" s="14">
        <f t="shared" si="3"/>
        <v>2776301</v>
      </c>
      <c r="I290" s="15" t="str">
        <f t="shared" si="1"/>
        <v>Approval Threshold</v>
      </c>
    </row>
    <row r="291">
      <c r="A291" s="8" t="s">
        <v>895</v>
      </c>
      <c r="B291" s="17">
        <v>145.0</v>
      </c>
      <c r="C291" s="10">
        <v>8329242.0</v>
      </c>
      <c r="D291" s="10">
        <v>4.3916354E7</v>
      </c>
      <c r="E291" s="11" t="str">
        <f>IF(C291&gt;percent,"YES","NO")</f>
        <v>NO</v>
      </c>
      <c r="F291" s="12">
        <v>100000.0</v>
      </c>
      <c r="G291" s="13" t="str">
        <f t="shared" si="2"/>
        <v>NOT FUNDED</v>
      </c>
      <c r="H291" s="14">
        <f t="shared" si="3"/>
        <v>2776301</v>
      </c>
      <c r="I291" s="15" t="str">
        <f t="shared" si="1"/>
        <v>Approval Threshold</v>
      </c>
    </row>
    <row r="292">
      <c r="A292" s="8" t="s">
        <v>896</v>
      </c>
      <c r="B292" s="17">
        <v>145.0</v>
      </c>
      <c r="C292" s="10">
        <v>8261144.0</v>
      </c>
      <c r="D292" s="10">
        <v>4.7405377E7</v>
      </c>
      <c r="E292" s="11" t="str">
        <f>IF(C292&gt;percent,"YES","NO")</f>
        <v>NO</v>
      </c>
      <c r="F292" s="12">
        <v>81000.0</v>
      </c>
      <c r="G292" s="13" t="str">
        <f t="shared" si="2"/>
        <v>NOT FUNDED</v>
      </c>
      <c r="H292" s="14">
        <f t="shared" si="3"/>
        <v>2776301</v>
      </c>
      <c r="I292" s="15" t="str">
        <f t="shared" si="1"/>
        <v>Approval Threshold</v>
      </c>
    </row>
    <row r="293">
      <c r="A293" s="8" t="s">
        <v>897</v>
      </c>
      <c r="B293" s="17">
        <v>129.0</v>
      </c>
      <c r="C293" s="10">
        <v>8139666.0</v>
      </c>
      <c r="D293" s="10">
        <v>4.2544652E7</v>
      </c>
      <c r="E293" s="11" t="str">
        <f>IF(C293&gt;percent,"YES","NO")</f>
        <v>NO</v>
      </c>
      <c r="F293" s="12">
        <v>75000.0</v>
      </c>
      <c r="G293" s="13" t="str">
        <f t="shared" si="2"/>
        <v>NOT FUNDED</v>
      </c>
      <c r="H293" s="14">
        <f t="shared" si="3"/>
        <v>2776301</v>
      </c>
      <c r="I293" s="15" t="str">
        <f t="shared" si="1"/>
        <v>Approval Threshold</v>
      </c>
    </row>
    <row r="294">
      <c r="A294" s="8" t="s">
        <v>898</v>
      </c>
      <c r="B294" s="17">
        <v>163.0</v>
      </c>
      <c r="C294" s="10">
        <v>8122518.0</v>
      </c>
      <c r="D294" s="10">
        <v>4.4719664E7</v>
      </c>
      <c r="E294" s="11" t="str">
        <f>IF(C294&gt;percent,"YES","NO")</f>
        <v>NO</v>
      </c>
      <c r="F294" s="12">
        <v>55000.0</v>
      </c>
      <c r="G294" s="13" t="str">
        <f t="shared" si="2"/>
        <v>NOT FUNDED</v>
      </c>
      <c r="H294" s="14">
        <f t="shared" si="3"/>
        <v>2776301</v>
      </c>
      <c r="I294" s="15" t="str">
        <f t="shared" si="1"/>
        <v>Approval Threshold</v>
      </c>
    </row>
    <row r="295">
      <c r="A295" s="8" t="s">
        <v>899</v>
      </c>
      <c r="B295" s="17">
        <v>143.0</v>
      </c>
      <c r="C295" s="10">
        <v>8082495.0</v>
      </c>
      <c r="D295" s="10">
        <v>4.3001845E7</v>
      </c>
      <c r="E295" s="11" t="str">
        <f>IF(C295&gt;percent,"YES","NO")</f>
        <v>NO</v>
      </c>
      <c r="F295" s="12">
        <v>100000.0</v>
      </c>
      <c r="G295" s="13" t="str">
        <f t="shared" si="2"/>
        <v>NOT FUNDED</v>
      </c>
      <c r="H295" s="14">
        <f t="shared" si="3"/>
        <v>2776301</v>
      </c>
      <c r="I295" s="15" t="str">
        <f t="shared" si="1"/>
        <v>Approval Threshold</v>
      </c>
    </row>
    <row r="296">
      <c r="A296" s="8" t="s">
        <v>900</v>
      </c>
      <c r="B296" s="17">
        <v>142.0</v>
      </c>
      <c r="C296" s="10">
        <v>7972272.0</v>
      </c>
      <c r="D296" s="10">
        <v>4.7575676E7</v>
      </c>
      <c r="E296" s="11" t="str">
        <f>IF(C296&gt;percent,"YES","NO")</f>
        <v>NO</v>
      </c>
      <c r="F296" s="12">
        <v>50000.0</v>
      </c>
      <c r="G296" s="13" t="str">
        <f t="shared" si="2"/>
        <v>NOT FUNDED</v>
      </c>
      <c r="H296" s="14">
        <f t="shared" si="3"/>
        <v>2776301</v>
      </c>
      <c r="I296" s="15" t="str">
        <f t="shared" si="1"/>
        <v>Approval Threshold</v>
      </c>
    </row>
    <row r="297">
      <c r="A297" s="8" t="s">
        <v>901</v>
      </c>
      <c r="B297" s="17">
        <v>143.0</v>
      </c>
      <c r="C297" s="10">
        <v>7854003.0</v>
      </c>
      <c r="D297" s="10">
        <v>4.3535147E7</v>
      </c>
      <c r="E297" s="11" t="str">
        <f>IF(C297&gt;percent,"YES","NO")</f>
        <v>NO</v>
      </c>
      <c r="F297" s="12">
        <v>100000.0</v>
      </c>
      <c r="G297" s="13" t="str">
        <f t="shared" si="2"/>
        <v>NOT FUNDED</v>
      </c>
      <c r="H297" s="14">
        <f t="shared" si="3"/>
        <v>2776301</v>
      </c>
      <c r="I297" s="15" t="str">
        <f t="shared" si="1"/>
        <v>Approval Threshold</v>
      </c>
    </row>
    <row r="298">
      <c r="A298" s="8" t="s">
        <v>902</v>
      </c>
      <c r="B298" s="17">
        <v>143.0</v>
      </c>
      <c r="C298" s="10">
        <v>7772014.0</v>
      </c>
      <c r="D298" s="10">
        <v>4.4717715E7</v>
      </c>
      <c r="E298" s="11" t="str">
        <f>IF(C298&gt;percent,"YES","NO")</f>
        <v>NO</v>
      </c>
      <c r="F298" s="12">
        <v>15000.0</v>
      </c>
      <c r="G298" s="13" t="str">
        <f t="shared" si="2"/>
        <v>NOT FUNDED</v>
      </c>
      <c r="H298" s="14">
        <f t="shared" si="3"/>
        <v>2776301</v>
      </c>
      <c r="I298" s="15" t="str">
        <f t="shared" si="1"/>
        <v>Approval Threshold</v>
      </c>
    </row>
    <row r="299">
      <c r="A299" s="8" t="s">
        <v>903</v>
      </c>
      <c r="B299" s="17">
        <v>132.0</v>
      </c>
      <c r="C299" s="10">
        <v>7543904.0</v>
      </c>
      <c r="D299" s="10">
        <v>1.15762138E8</v>
      </c>
      <c r="E299" s="11" t="str">
        <f>IF(C299&gt;percent,"YES","NO")</f>
        <v>NO</v>
      </c>
      <c r="F299" s="12">
        <v>38100.0</v>
      </c>
      <c r="G299" s="13" t="str">
        <f t="shared" si="2"/>
        <v>NOT FUNDED</v>
      </c>
      <c r="H299" s="14">
        <f t="shared" si="3"/>
        <v>2776301</v>
      </c>
      <c r="I299" s="15" t="str">
        <f t="shared" si="1"/>
        <v>Approval Threshold</v>
      </c>
    </row>
    <row r="300">
      <c r="A300" s="8" t="s">
        <v>904</v>
      </c>
      <c r="B300" s="17">
        <v>170.0</v>
      </c>
      <c r="C300" s="10">
        <v>7421759.0</v>
      </c>
      <c r="D300" s="10">
        <v>1.19805347E8</v>
      </c>
      <c r="E300" s="11" t="str">
        <f>IF(C300&gt;percent,"YES","NO")</f>
        <v>NO</v>
      </c>
      <c r="F300" s="12">
        <v>92000.0</v>
      </c>
      <c r="G300" s="13" t="str">
        <f t="shared" si="2"/>
        <v>NOT FUNDED</v>
      </c>
      <c r="H300" s="14">
        <f t="shared" si="3"/>
        <v>2776301</v>
      </c>
      <c r="I300" s="15" t="str">
        <f t="shared" si="1"/>
        <v>Approval Threshold</v>
      </c>
    </row>
    <row r="301">
      <c r="A301" s="8" t="s">
        <v>905</v>
      </c>
      <c r="B301" s="17">
        <v>139.0</v>
      </c>
      <c r="C301" s="10">
        <v>7310745.0</v>
      </c>
      <c r="D301" s="10">
        <v>4.4436072E7</v>
      </c>
      <c r="E301" s="11" t="str">
        <f>IF(C301&gt;percent,"YES","NO")</f>
        <v>NO</v>
      </c>
      <c r="F301" s="12">
        <v>76500.0</v>
      </c>
      <c r="G301" s="13" t="str">
        <f t="shared" si="2"/>
        <v>NOT FUNDED</v>
      </c>
      <c r="H301" s="14">
        <f t="shared" si="3"/>
        <v>2776301</v>
      </c>
      <c r="I301" s="15" t="str">
        <f t="shared" si="1"/>
        <v>Approval Threshold</v>
      </c>
    </row>
    <row r="302">
      <c r="A302" s="8" t="s">
        <v>906</v>
      </c>
      <c r="B302" s="17">
        <v>141.0</v>
      </c>
      <c r="C302" s="10">
        <v>7220449.0</v>
      </c>
      <c r="D302" s="10">
        <v>4.4979086E7</v>
      </c>
      <c r="E302" s="11" t="str">
        <f>IF(C302&gt;percent,"YES","NO")</f>
        <v>NO</v>
      </c>
      <c r="F302" s="12">
        <v>22300.0</v>
      </c>
      <c r="G302" s="13" t="str">
        <f t="shared" si="2"/>
        <v>NOT FUNDED</v>
      </c>
      <c r="H302" s="14">
        <f t="shared" si="3"/>
        <v>2776301</v>
      </c>
      <c r="I302" s="15" t="str">
        <f t="shared" si="1"/>
        <v>Approval Threshold</v>
      </c>
    </row>
    <row r="303">
      <c r="A303" s="8" t="s">
        <v>907</v>
      </c>
      <c r="B303" s="17">
        <v>162.0</v>
      </c>
      <c r="C303" s="10">
        <v>7169044.0</v>
      </c>
      <c r="D303" s="10">
        <v>4.6048032E7</v>
      </c>
      <c r="E303" s="11" t="str">
        <f>IF(C303&gt;percent,"YES","NO")</f>
        <v>NO</v>
      </c>
      <c r="F303" s="12">
        <v>100000.0</v>
      </c>
      <c r="G303" s="13" t="str">
        <f t="shared" si="2"/>
        <v>NOT FUNDED</v>
      </c>
      <c r="H303" s="14">
        <f t="shared" si="3"/>
        <v>2776301</v>
      </c>
      <c r="I303" s="15" t="str">
        <f t="shared" si="1"/>
        <v>Approval Threshold</v>
      </c>
    </row>
  </sheetData>
  <autoFilter ref="$A$1:$F$303">
    <sortState ref="A1:F303">
      <sortCondition descending="1" ref="C1:C303"/>
      <sortCondition ref="A1:A303"/>
    </sortState>
  </autoFilter>
  <conditionalFormatting sqref="G2:G303">
    <cfRule type="cellIs" dxfId="0" priority="1" operator="equal">
      <formula>"FUNDED"</formula>
    </cfRule>
  </conditionalFormatting>
  <conditionalFormatting sqref="G2:G303">
    <cfRule type="cellIs" dxfId="1" priority="2" operator="equal">
      <formula>"NOT FUNDED"</formula>
    </cfRule>
  </conditionalFormatting>
  <conditionalFormatting sqref="I2:I303">
    <cfRule type="cellIs" dxfId="0" priority="3" operator="greaterThan">
      <formula>999</formula>
    </cfRule>
  </conditionalFormatting>
  <conditionalFormatting sqref="I2:I303">
    <cfRule type="cellIs" dxfId="0" priority="4" operator="greaterThan">
      <formula>999</formula>
    </cfRule>
  </conditionalFormatting>
  <conditionalFormatting sqref="I2:I303">
    <cfRule type="containsText" dxfId="1" priority="5" operator="containsText" text="NOT FUNDED">
      <formula>NOT(ISERROR(SEARCH(("NOT FUNDED"),(I2))))</formula>
    </cfRule>
  </conditionalFormatting>
  <conditionalFormatting sqref="I2:I303">
    <cfRule type="cellIs" dxfId="2" priority="6" operator="equal">
      <formula>"Over Budget"</formula>
    </cfRule>
  </conditionalFormatting>
  <conditionalFormatting sqref="I2:I303">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s>
  <drawing r:id="rId3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7" t="s">
        <v>8</v>
      </c>
    </row>
    <row r="2">
      <c r="A2" s="8" t="s">
        <v>908</v>
      </c>
      <c r="B2" s="9">
        <v>606.0</v>
      </c>
      <c r="C2" s="10">
        <v>2.624796E8</v>
      </c>
      <c r="D2" s="10">
        <v>4.6702356E7</v>
      </c>
      <c r="E2" s="11" t="str">
        <f>IF(C2&gt;percent,"YES","NO")</f>
        <v>YES</v>
      </c>
      <c r="F2" s="12">
        <v>218750.0</v>
      </c>
      <c r="G2" s="13" t="str">
        <f>If(mvp&gt;=F2,IF(E2="Yes","FUNDED","NOT FUNDED"),"NOT FUNDED")</f>
        <v>FUNDED</v>
      </c>
      <c r="H2" s="14">
        <f>If(mvp&gt;=F2,mvp-F2,mvp)</f>
        <v>7281250</v>
      </c>
      <c r="I2" s="15" t="str">
        <f t="shared" ref="I2:I187" si="1">If(E2="YES",IF(G2="FUNDED","","Over Budget"),"Approval Threshold")</f>
        <v/>
      </c>
    </row>
    <row r="3">
      <c r="A3" s="8" t="s">
        <v>909</v>
      </c>
      <c r="B3" s="9">
        <v>484.0</v>
      </c>
      <c r="C3" s="10">
        <v>2.61049934E8</v>
      </c>
      <c r="D3" s="10">
        <v>4.1589068E7</v>
      </c>
      <c r="E3" s="11" t="str">
        <f>IF(C3&gt;percent,"YES","NO")</f>
        <v>YES</v>
      </c>
      <c r="F3" s="12">
        <v>300000.0</v>
      </c>
      <c r="G3" s="13" t="str">
        <f t="shared" ref="G3:G187" si="2">If(H2&gt;=F3,IF(E3="Yes","FUNDED","NOT FUNDED"),"NOT FUNDED")</f>
        <v>FUNDED</v>
      </c>
      <c r="H3" s="14">
        <f t="shared" ref="H3:H187" si="3">If(G3="FUNDED",IF(H2&gt;=F3,(H2-F3),H2),H2)</f>
        <v>6981250</v>
      </c>
      <c r="I3" s="15" t="str">
        <f t="shared" si="1"/>
        <v/>
      </c>
    </row>
    <row r="4">
      <c r="A4" s="8" t="s">
        <v>910</v>
      </c>
      <c r="B4" s="9">
        <v>502.0</v>
      </c>
      <c r="C4" s="10">
        <v>2.46422799E8</v>
      </c>
      <c r="D4" s="10">
        <v>4.3537956E7</v>
      </c>
      <c r="E4" s="11" t="str">
        <f>IF(C4&gt;percent,"YES","NO")</f>
        <v>YES</v>
      </c>
      <c r="F4" s="12">
        <v>300000.0</v>
      </c>
      <c r="G4" s="13" t="str">
        <f t="shared" si="2"/>
        <v>FUNDED</v>
      </c>
      <c r="H4" s="14">
        <f t="shared" si="3"/>
        <v>6681250</v>
      </c>
      <c r="I4" s="15" t="str">
        <f t="shared" si="1"/>
        <v/>
      </c>
    </row>
    <row r="5">
      <c r="A5" s="8" t="s">
        <v>911</v>
      </c>
      <c r="B5" s="9">
        <v>695.0</v>
      </c>
      <c r="C5" s="10">
        <v>2.39874489E8</v>
      </c>
      <c r="D5" s="10">
        <v>3.9076297E7</v>
      </c>
      <c r="E5" s="11" t="str">
        <f>IF(C5&gt;percent,"YES","NO")</f>
        <v>YES</v>
      </c>
      <c r="F5" s="12">
        <v>155000.0</v>
      </c>
      <c r="G5" s="13" t="str">
        <f t="shared" si="2"/>
        <v>FUNDED</v>
      </c>
      <c r="H5" s="14">
        <f t="shared" si="3"/>
        <v>6526250</v>
      </c>
      <c r="I5" s="15" t="str">
        <f t="shared" si="1"/>
        <v/>
      </c>
    </row>
    <row r="6">
      <c r="A6" s="8" t="s">
        <v>912</v>
      </c>
      <c r="B6" s="9">
        <v>383.0</v>
      </c>
      <c r="C6" s="10">
        <v>2.16383473E8</v>
      </c>
      <c r="D6" s="10">
        <v>4.5750306E7</v>
      </c>
      <c r="E6" s="11" t="str">
        <f>IF(C6&gt;percent,"YES","NO")</f>
        <v>YES</v>
      </c>
      <c r="F6" s="12">
        <v>300000.0</v>
      </c>
      <c r="G6" s="13" t="str">
        <f t="shared" si="2"/>
        <v>FUNDED</v>
      </c>
      <c r="H6" s="14">
        <f t="shared" si="3"/>
        <v>6226250</v>
      </c>
      <c r="I6" s="15" t="str">
        <f t="shared" si="1"/>
        <v/>
      </c>
    </row>
    <row r="7">
      <c r="A7" s="8" t="s">
        <v>913</v>
      </c>
      <c r="B7" s="9">
        <v>456.0</v>
      </c>
      <c r="C7" s="10">
        <v>2.12814986E8</v>
      </c>
      <c r="D7" s="10">
        <v>5.1002103E7</v>
      </c>
      <c r="E7" s="11" t="str">
        <f>IF(C7&gt;percent,"YES","NO")</f>
        <v>YES</v>
      </c>
      <c r="F7" s="12">
        <v>300000.0</v>
      </c>
      <c r="G7" s="13" t="str">
        <f t="shared" si="2"/>
        <v>FUNDED</v>
      </c>
      <c r="H7" s="14">
        <f t="shared" si="3"/>
        <v>5926250</v>
      </c>
      <c r="I7" s="15" t="str">
        <f t="shared" si="1"/>
        <v/>
      </c>
    </row>
    <row r="8">
      <c r="A8" s="8" t="s">
        <v>914</v>
      </c>
      <c r="B8" s="9">
        <v>314.0</v>
      </c>
      <c r="C8" s="10">
        <v>2.0403972E8</v>
      </c>
      <c r="D8" s="10">
        <v>1.17928044E8</v>
      </c>
      <c r="E8" s="11" t="str">
        <f>IF(C8&gt;percent,"YES","NO")</f>
        <v>YES</v>
      </c>
      <c r="F8" s="12">
        <v>240000.0</v>
      </c>
      <c r="G8" s="13" t="str">
        <f t="shared" si="2"/>
        <v>FUNDED</v>
      </c>
      <c r="H8" s="14">
        <f t="shared" si="3"/>
        <v>5686250</v>
      </c>
      <c r="I8" s="15" t="str">
        <f t="shared" si="1"/>
        <v/>
      </c>
    </row>
    <row r="9">
      <c r="A9" s="8" t="s">
        <v>915</v>
      </c>
      <c r="B9" s="9">
        <v>391.0</v>
      </c>
      <c r="C9" s="10">
        <v>2.02748857E8</v>
      </c>
      <c r="D9" s="10">
        <v>1.12544551E8</v>
      </c>
      <c r="E9" s="11" t="str">
        <f>IF(C9&gt;percent,"YES","NO")</f>
        <v>YES</v>
      </c>
      <c r="F9" s="12">
        <v>286000.0</v>
      </c>
      <c r="G9" s="13" t="str">
        <f t="shared" si="2"/>
        <v>FUNDED</v>
      </c>
      <c r="H9" s="14">
        <f t="shared" si="3"/>
        <v>5400250</v>
      </c>
      <c r="I9" s="15" t="str">
        <f t="shared" si="1"/>
        <v/>
      </c>
    </row>
    <row r="10">
      <c r="A10" s="8" t="s">
        <v>916</v>
      </c>
      <c r="B10" s="9">
        <v>555.0</v>
      </c>
      <c r="C10" s="10">
        <v>2.0234068E8</v>
      </c>
      <c r="D10" s="10">
        <v>4.5188417E7</v>
      </c>
      <c r="E10" s="11" t="str">
        <f>IF(C10&gt;percent,"YES","NO")</f>
        <v>YES</v>
      </c>
      <c r="F10" s="12">
        <v>225000.0</v>
      </c>
      <c r="G10" s="13" t="str">
        <f t="shared" si="2"/>
        <v>FUNDED</v>
      </c>
      <c r="H10" s="14">
        <f t="shared" si="3"/>
        <v>5175250</v>
      </c>
      <c r="I10" s="15" t="str">
        <f t="shared" si="1"/>
        <v/>
      </c>
    </row>
    <row r="11">
      <c r="A11" s="8" t="s">
        <v>917</v>
      </c>
      <c r="B11" s="9">
        <v>399.0</v>
      </c>
      <c r="C11" s="10">
        <v>1.97745711E8</v>
      </c>
      <c r="D11" s="10">
        <v>4.8639976E7</v>
      </c>
      <c r="E11" s="11" t="str">
        <f>IF(C11&gt;percent,"YES","NO")</f>
        <v>YES</v>
      </c>
      <c r="F11" s="12">
        <v>300000.0</v>
      </c>
      <c r="G11" s="13" t="str">
        <f t="shared" si="2"/>
        <v>FUNDED</v>
      </c>
      <c r="H11" s="14">
        <f t="shared" si="3"/>
        <v>4875250</v>
      </c>
      <c r="I11" s="15" t="str">
        <f t="shared" si="1"/>
        <v/>
      </c>
    </row>
    <row r="12">
      <c r="A12" s="8" t="s">
        <v>918</v>
      </c>
      <c r="B12" s="9">
        <v>344.0</v>
      </c>
      <c r="C12" s="10">
        <v>1.77886898E8</v>
      </c>
      <c r="D12" s="10">
        <v>4.2017075E7</v>
      </c>
      <c r="E12" s="11" t="str">
        <f>IF(C12&gt;percent,"YES","NO")</f>
        <v>YES</v>
      </c>
      <c r="F12" s="12">
        <v>300000.0</v>
      </c>
      <c r="G12" s="13" t="str">
        <f t="shared" si="2"/>
        <v>FUNDED</v>
      </c>
      <c r="H12" s="14">
        <f t="shared" si="3"/>
        <v>4575250</v>
      </c>
      <c r="I12" s="15" t="str">
        <f t="shared" si="1"/>
        <v/>
      </c>
    </row>
    <row r="13">
      <c r="A13" s="8" t="s">
        <v>919</v>
      </c>
      <c r="B13" s="9">
        <v>464.0</v>
      </c>
      <c r="C13" s="10">
        <v>1.74136568E8</v>
      </c>
      <c r="D13" s="10">
        <v>4.3014428E7</v>
      </c>
      <c r="E13" s="11" t="str">
        <f>IF(C13&gt;percent,"YES","NO")</f>
        <v>YES</v>
      </c>
      <c r="F13" s="12">
        <v>250000.0</v>
      </c>
      <c r="G13" s="13" t="str">
        <f t="shared" si="2"/>
        <v>FUNDED</v>
      </c>
      <c r="H13" s="14">
        <f t="shared" si="3"/>
        <v>4325250</v>
      </c>
      <c r="I13" s="15" t="str">
        <f t="shared" si="1"/>
        <v/>
      </c>
    </row>
    <row r="14">
      <c r="A14" s="8" t="s">
        <v>920</v>
      </c>
      <c r="B14" s="9">
        <v>273.0</v>
      </c>
      <c r="C14" s="10">
        <v>1.66276634E8</v>
      </c>
      <c r="D14" s="10">
        <v>5.911854E7</v>
      </c>
      <c r="E14" s="11" t="str">
        <f>IF(C14&gt;percent,"YES","NO")</f>
        <v>YES</v>
      </c>
      <c r="F14" s="12">
        <v>200000.0</v>
      </c>
      <c r="G14" s="13" t="str">
        <f t="shared" si="2"/>
        <v>FUNDED</v>
      </c>
      <c r="H14" s="14">
        <f t="shared" si="3"/>
        <v>4125250</v>
      </c>
      <c r="I14" s="15" t="str">
        <f t="shared" si="1"/>
        <v/>
      </c>
    </row>
    <row r="15">
      <c r="A15" s="8" t="s">
        <v>921</v>
      </c>
      <c r="B15" s="9">
        <v>416.0</v>
      </c>
      <c r="C15" s="10">
        <v>1.58552231E8</v>
      </c>
      <c r="D15" s="10">
        <v>4.0154892E7</v>
      </c>
      <c r="E15" s="11" t="str">
        <f>IF(C15&gt;percent,"YES","NO")</f>
        <v>YES</v>
      </c>
      <c r="F15" s="12">
        <v>291800.0</v>
      </c>
      <c r="G15" s="13" t="str">
        <f t="shared" si="2"/>
        <v>FUNDED</v>
      </c>
      <c r="H15" s="14">
        <f t="shared" si="3"/>
        <v>3833450</v>
      </c>
      <c r="I15" s="15" t="str">
        <f t="shared" si="1"/>
        <v/>
      </c>
    </row>
    <row r="16">
      <c r="A16" s="8" t="s">
        <v>922</v>
      </c>
      <c r="B16" s="9">
        <v>284.0</v>
      </c>
      <c r="C16" s="10">
        <v>1.57539725E8</v>
      </c>
      <c r="D16" s="10">
        <v>5.0478489E7</v>
      </c>
      <c r="E16" s="11" t="str">
        <f>IF(C16&gt;percent,"YES","NO")</f>
        <v>YES</v>
      </c>
      <c r="F16" s="12">
        <v>175000.0</v>
      </c>
      <c r="G16" s="13" t="str">
        <f t="shared" si="2"/>
        <v>FUNDED</v>
      </c>
      <c r="H16" s="14">
        <f t="shared" si="3"/>
        <v>3658450</v>
      </c>
      <c r="I16" s="15" t="str">
        <f t="shared" si="1"/>
        <v/>
      </c>
    </row>
    <row r="17">
      <c r="A17" s="8" t="s">
        <v>923</v>
      </c>
      <c r="B17" s="9">
        <v>343.0</v>
      </c>
      <c r="C17" s="10">
        <v>1.51292735E8</v>
      </c>
      <c r="D17" s="10">
        <v>3.2294162E7</v>
      </c>
      <c r="E17" s="11" t="str">
        <f>IF(C17&gt;percent,"YES","NO")</f>
        <v>YES</v>
      </c>
      <c r="F17" s="12">
        <v>155000.0</v>
      </c>
      <c r="G17" s="13" t="str">
        <f t="shared" si="2"/>
        <v>FUNDED</v>
      </c>
      <c r="H17" s="14">
        <f t="shared" si="3"/>
        <v>3503450</v>
      </c>
      <c r="I17" s="15" t="str">
        <f t="shared" si="1"/>
        <v/>
      </c>
    </row>
    <row r="18">
      <c r="A18" s="8" t="s">
        <v>924</v>
      </c>
      <c r="B18" s="9">
        <v>319.0</v>
      </c>
      <c r="C18" s="10">
        <v>1.38968469E8</v>
      </c>
      <c r="D18" s="10">
        <v>5.219667E7</v>
      </c>
      <c r="E18" s="11" t="str">
        <f>IF(C18&gt;percent,"YES","NO")</f>
        <v>YES</v>
      </c>
      <c r="F18" s="12">
        <v>300000.0</v>
      </c>
      <c r="G18" s="13" t="str">
        <f t="shared" si="2"/>
        <v>FUNDED</v>
      </c>
      <c r="H18" s="14">
        <f t="shared" si="3"/>
        <v>3203450</v>
      </c>
      <c r="I18" s="15" t="str">
        <f t="shared" si="1"/>
        <v/>
      </c>
    </row>
    <row r="19">
      <c r="A19" s="8" t="s">
        <v>925</v>
      </c>
      <c r="B19" s="9">
        <v>361.0</v>
      </c>
      <c r="C19" s="10">
        <v>1.37816947E8</v>
      </c>
      <c r="D19" s="10">
        <v>4.3856167E7</v>
      </c>
      <c r="E19" s="11" t="str">
        <f>IF(C19&gt;percent,"YES","NO")</f>
        <v>YES</v>
      </c>
      <c r="F19" s="12">
        <v>300000.0</v>
      </c>
      <c r="G19" s="13" t="str">
        <f t="shared" si="2"/>
        <v>FUNDED</v>
      </c>
      <c r="H19" s="14">
        <f t="shared" si="3"/>
        <v>2903450</v>
      </c>
      <c r="I19" s="15" t="str">
        <f t="shared" si="1"/>
        <v/>
      </c>
    </row>
    <row r="20">
      <c r="A20" s="8" t="s">
        <v>926</v>
      </c>
      <c r="B20" s="9">
        <v>369.0</v>
      </c>
      <c r="C20" s="10">
        <v>1.34606547E8</v>
      </c>
      <c r="D20" s="10">
        <v>5.2433836E7</v>
      </c>
      <c r="E20" s="11" t="str">
        <f>IF(C20&gt;percent,"YES","NO")</f>
        <v>YES</v>
      </c>
      <c r="F20" s="12">
        <v>300000.0</v>
      </c>
      <c r="G20" s="13" t="str">
        <f t="shared" si="2"/>
        <v>FUNDED</v>
      </c>
      <c r="H20" s="14">
        <f t="shared" si="3"/>
        <v>2603450</v>
      </c>
      <c r="I20" s="15" t="str">
        <f t="shared" si="1"/>
        <v/>
      </c>
    </row>
    <row r="21">
      <c r="A21" s="8" t="s">
        <v>927</v>
      </c>
      <c r="B21" s="9">
        <v>376.0</v>
      </c>
      <c r="C21" s="10">
        <v>1.29828932E8</v>
      </c>
      <c r="D21" s="10">
        <v>4.6944829E7</v>
      </c>
      <c r="E21" s="11" t="str">
        <f>IF(C21&gt;percent,"YES","NO")</f>
        <v>YES</v>
      </c>
      <c r="F21" s="12">
        <v>300000.0</v>
      </c>
      <c r="G21" s="13" t="str">
        <f t="shared" si="2"/>
        <v>FUNDED</v>
      </c>
      <c r="H21" s="14">
        <f t="shared" si="3"/>
        <v>2303450</v>
      </c>
      <c r="I21" s="15" t="str">
        <f t="shared" si="1"/>
        <v/>
      </c>
    </row>
    <row r="22">
      <c r="A22" s="8" t="s">
        <v>928</v>
      </c>
      <c r="B22" s="9">
        <v>370.0</v>
      </c>
      <c r="C22" s="10">
        <v>1.18730619E8</v>
      </c>
      <c r="D22" s="10">
        <v>4.8585257E7</v>
      </c>
      <c r="E22" s="11" t="str">
        <f>IF(C22&gt;percent,"YES","NO")</f>
        <v>YES</v>
      </c>
      <c r="F22" s="12">
        <v>300000.0</v>
      </c>
      <c r="G22" s="13" t="str">
        <f t="shared" si="2"/>
        <v>FUNDED</v>
      </c>
      <c r="H22" s="14">
        <f t="shared" si="3"/>
        <v>2003450</v>
      </c>
      <c r="I22" s="15" t="str">
        <f t="shared" si="1"/>
        <v/>
      </c>
    </row>
    <row r="23">
      <c r="A23" s="8" t="s">
        <v>929</v>
      </c>
      <c r="B23" s="9">
        <v>343.0</v>
      </c>
      <c r="C23" s="10">
        <v>1.18495703E8</v>
      </c>
      <c r="D23" s="10">
        <v>4.3356131E7</v>
      </c>
      <c r="E23" s="11" t="str">
        <f>IF(C23&gt;percent,"YES","NO")</f>
        <v>YES</v>
      </c>
      <c r="F23" s="12">
        <v>300000.0</v>
      </c>
      <c r="G23" s="13" t="str">
        <f t="shared" si="2"/>
        <v>FUNDED</v>
      </c>
      <c r="H23" s="14">
        <f t="shared" si="3"/>
        <v>1703450</v>
      </c>
      <c r="I23" s="15" t="str">
        <f t="shared" si="1"/>
        <v/>
      </c>
    </row>
    <row r="24">
      <c r="A24" s="8" t="s">
        <v>930</v>
      </c>
      <c r="B24" s="9">
        <v>307.0</v>
      </c>
      <c r="C24" s="10">
        <v>1.11640452E8</v>
      </c>
      <c r="D24" s="10">
        <v>4.3572318E7</v>
      </c>
      <c r="E24" s="11" t="str">
        <f>IF(C24&gt;percent,"YES","NO")</f>
        <v>YES</v>
      </c>
      <c r="F24" s="12">
        <v>296750.0</v>
      </c>
      <c r="G24" s="13" t="str">
        <f t="shared" si="2"/>
        <v>FUNDED</v>
      </c>
      <c r="H24" s="14">
        <f t="shared" si="3"/>
        <v>1406700</v>
      </c>
      <c r="I24" s="15" t="str">
        <f t="shared" si="1"/>
        <v/>
      </c>
    </row>
    <row r="25">
      <c r="A25" s="8" t="s">
        <v>931</v>
      </c>
      <c r="B25" s="9">
        <v>262.0</v>
      </c>
      <c r="C25" s="10">
        <v>1.03469069E8</v>
      </c>
      <c r="D25" s="10">
        <v>4.6617503E7</v>
      </c>
      <c r="E25" s="11" t="str">
        <f>IF(C25&gt;percent,"YES","NO")</f>
        <v>YES</v>
      </c>
      <c r="F25" s="12">
        <v>299600.0</v>
      </c>
      <c r="G25" s="13" t="str">
        <f t="shared" si="2"/>
        <v>FUNDED</v>
      </c>
      <c r="H25" s="14">
        <f t="shared" si="3"/>
        <v>1107100</v>
      </c>
      <c r="I25" s="15" t="str">
        <f t="shared" si="1"/>
        <v/>
      </c>
    </row>
    <row r="26">
      <c r="A26" s="16" t="s">
        <v>932</v>
      </c>
      <c r="B26" s="9">
        <v>242.0</v>
      </c>
      <c r="C26" s="10">
        <v>1.03335303E8</v>
      </c>
      <c r="D26" s="10">
        <v>4.2456093E7</v>
      </c>
      <c r="E26" s="11" t="str">
        <f>IF(C26&gt;percent,"YES","NO")</f>
        <v>YES</v>
      </c>
      <c r="F26" s="12">
        <v>300000.0</v>
      </c>
      <c r="G26" s="13" t="str">
        <f t="shared" si="2"/>
        <v>FUNDED</v>
      </c>
      <c r="H26" s="14">
        <f t="shared" si="3"/>
        <v>807100</v>
      </c>
      <c r="I26" s="15" t="str">
        <f t="shared" si="1"/>
        <v/>
      </c>
    </row>
    <row r="27">
      <c r="A27" s="8" t="s">
        <v>933</v>
      </c>
      <c r="B27" s="9">
        <v>232.0</v>
      </c>
      <c r="C27" s="10">
        <v>9.607187E7</v>
      </c>
      <c r="D27" s="10">
        <v>1.13950699E8</v>
      </c>
      <c r="E27" s="11" t="str">
        <f>IF(C27&gt;percent,"YES","NO")</f>
        <v>YES</v>
      </c>
      <c r="F27" s="12">
        <v>250000.0</v>
      </c>
      <c r="G27" s="13" t="str">
        <f t="shared" si="2"/>
        <v>FUNDED</v>
      </c>
      <c r="H27" s="14">
        <f t="shared" si="3"/>
        <v>557100</v>
      </c>
      <c r="I27" s="15" t="str">
        <f t="shared" si="1"/>
        <v/>
      </c>
    </row>
    <row r="28">
      <c r="A28" s="8" t="s">
        <v>934</v>
      </c>
      <c r="B28" s="9">
        <v>284.0</v>
      </c>
      <c r="C28" s="10">
        <v>9.2550589E7</v>
      </c>
      <c r="D28" s="10">
        <v>1.11177187E8</v>
      </c>
      <c r="E28" s="11" t="str">
        <f>IF(C28&gt;percent,"YES","NO")</f>
        <v>YES</v>
      </c>
      <c r="F28" s="12">
        <v>286750.0</v>
      </c>
      <c r="G28" s="13" t="str">
        <f t="shared" si="2"/>
        <v>FUNDED</v>
      </c>
      <c r="H28" s="14">
        <f t="shared" si="3"/>
        <v>270350</v>
      </c>
      <c r="I28" s="15" t="str">
        <f t="shared" si="1"/>
        <v/>
      </c>
    </row>
    <row r="29">
      <c r="A29" s="8" t="s">
        <v>935</v>
      </c>
      <c r="B29" s="9">
        <v>322.0</v>
      </c>
      <c r="C29" s="10">
        <v>8.9783698E7</v>
      </c>
      <c r="D29" s="10">
        <v>4.3601705E7</v>
      </c>
      <c r="E29" s="11" t="str">
        <f>IF(C29&gt;percent,"YES","NO")</f>
        <v>YES</v>
      </c>
      <c r="F29" s="12">
        <v>253750.0</v>
      </c>
      <c r="G29" s="13" t="str">
        <f t="shared" si="2"/>
        <v>FUNDED</v>
      </c>
      <c r="H29" s="14">
        <f t="shared" si="3"/>
        <v>16600</v>
      </c>
      <c r="I29" s="15" t="str">
        <f t="shared" si="1"/>
        <v/>
      </c>
    </row>
    <row r="30">
      <c r="A30" s="8" t="s">
        <v>936</v>
      </c>
      <c r="B30" s="9">
        <v>208.0</v>
      </c>
      <c r="C30" s="10">
        <v>8.8838279E7</v>
      </c>
      <c r="D30" s="10">
        <v>4.5230813E7</v>
      </c>
      <c r="E30" s="11" t="str">
        <f>IF(C30&gt;percent,"YES","NO")</f>
        <v>YES</v>
      </c>
      <c r="F30" s="12">
        <v>300000.0</v>
      </c>
      <c r="G30" s="13" t="str">
        <f t="shared" si="2"/>
        <v>NOT FUNDED</v>
      </c>
      <c r="H30" s="14">
        <f t="shared" si="3"/>
        <v>16600</v>
      </c>
      <c r="I30" s="15" t="str">
        <f t="shared" si="1"/>
        <v>Over Budget</v>
      </c>
    </row>
    <row r="31">
      <c r="A31" s="8" t="s">
        <v>937</v>
      </c>
      <c r="B31" s="9">
        <v>256.0</v>
      </c>
      <c r="C31" s="10">
        <v>8.7439266E7</v>
      </c>
      <c r="D31" s="10">
        <v>1.13172366E8</v>
      </c>
      <c r="E31" s="11" t="str">
        <f>IF(C31&gt;percent,"YES","NO")</f>
        <v>YES</v>
      </c>
      <c r="F31" s="12">
        <v>300000.0</v>
      </c>
      <c r="G31" s="13" t="str">
        <f t="shared" si="2"/>
        <v>NOT FUNDED</v>
      </c>
      <c r="H31" s="14">
        <f t="shared" si="3"/>
        <v>16600</v>
      </c>
      <c r="I31" s="15" t="str">
        <f t="shared" si="1"/>
        <v>Over Budget</v>
      </c>
    </row>
    <row r="32">
      <c r="A32" s="8" t="s">
        <v>938</v>
      </c>
      <c r="B32" s="9">
        <v>258.0</v>
      </c>
      <c r="C32" s="10">
        <v>7.9749205E7</v>
      </c>
      <c r="D32" s="10">
        <v>4.2650558E7</v>
      </c>
      <c r="E32" s="11" t="str">
        <f>IF(C32&gt;percent,"YES","NO")</f>
        <v>YES</v>
      </c>
      <c r="F32" s="12">
        <v>190111.0</v>
      </c>
      <c r="G32" s="13" t="str">
        <f t="shared" si="2"/>
        <v>NOT FUNDED</v>
      </c>
      <c r="H32" s="14">
        <f t="shared" si="3"/>
        <v>16600</v>
      </c>
      <c r="I32" s="15" t="str">
        <f t="shared" si="1"/>
        <v>Over Budget</v>
      </c>
    </row>
    <row r="33">
      <c r="A33" s="8" t="s">
        <v>939</v>
      </c>
      <c r="B33" s="9">
        <v>264.0</v>
      </c>
      <c r="C33" s="10">
        <v>7.721519E7</v>
      </c>
      <c r="D33" s="10">
        <v>4.5760385E7</v>
      </c>
      <c r="E33" s="11" t="str">
        <f>IF(C33&gt;percent,"YES","NO")</f>
        <v>YES</v>
      </c>
      <c r="F33" s="12">
        <v>300000.0</v>
      </c>
      <c r="G33" s="13" t="str">
        <f t="shared" si="2"/>
        <v>NOT FUNDED</v>
      </c>
      <c r="H33" s="14">
        <f t="shared" si="3"/>
        <v>16600</v>
      </c>
      <c r="I33" s="15" t="str">
        <f t="shared" si="1"/>
        <v>Over Budget</v>
      </c>
    </row>
    <row r="34">
      <c r="A34" s="8" t="s">
        <v>940</v>
      </c>
      <c r="B34" s="9">
        <v>314.0</v>
      </c>
      <c r="C34" s="10">
        <v>7.6988305E7</v>
      </c>
      <c r="D34" s="10">
        <v>4.5993714E7</v>
      </c>
      <c r="E34" s="11" t="str">
        <f>IF(C34&gt;percent,"YES","NO")</f>
        <v>YES</v>
      </c>
      <c r="F34" s="12">
        <v>245000.0</v>
      </c>
      <c r="G34" s="13" t="str">
        <f t="shared" si="2"/>
        <v>NOT FUNDED</v>
      </c>
      <c r="H34" s="14">
        <f t="shared" si="3"/>
        <v>16600</v>
      </c>
      <c r="I34" s="15" t="str">
        <f t="shared" si="1"/>
        <v>Over Budget</v>
      </c>
    </row>
    <row r="35">
      <c r="A35" s="8" t="s">
        <v>941</v>
      </c>
      <c r="B35" s="9">
        <v>222.0</v>
      </c>
      <c r="C35" s="10">
        <v>7.6655335E7</v>
      </c>
      <c r="D35" s="10">
        <v>5.3779121E7</v>
      </c>
      <c r="E35" s="11" t="str">
        <f>IF(C35&gt;percent,"YES","NO")</f>
        <v>YES</v>
      </c>
      <c r="F35" s="12">
        <v>296100.0</v>
      </c>
      <c r="G35" s="13" t="str">
        <f t="shared" si="2"/>
        <v>NOT FUNDED</v>
      </c>
      <c r="H35" s="14">
        <f t="shared" si="3"/>
        <v>16600</v>
      </c>
      <c r="I35" s="15" t="str">
        <f t="shared" si="1"/>
        <v>Over Budget</v>
      </c>
    </row>
    <row r="36">
      <c r="A36" s="8" t="s">
        <v>942</v>
      </c>
      <c r="B36" s="9">
        <v>208.0</v>
      </c>
      <c r="C36" s="10">
        <v>7.6000758E7</v>
      </c>
      <c r="D36" s="10">
        <v>4.1276746E7</v>
      </c>
      <c r="E36" s="11" t="str">
        <f>IF(C36&gt;percent,"YES","NO")</f>
        <v>YES</v>
      </c>
      <c r="F36" s="12">
        <v>295000.0</v>
      </c>
      <c r="G36" s="13" t="str">
        <f t="shared" si="2"/>
        <v>NOT FUNDED</v>
      </c>
      <c r="H36" s="14">
        <f t="shared" si="3"/>
        <v>16600</v>
      </c>
      <c r="I36" s="15" t="str">
        <f t="shared" si="1"/>
        <v>Over Budget</v>
      </c>
    </row>
    <row r="37">
      <c r="A37" s="8" t="s">
        <v>943</v>
      </c>
      <c r="B37" s="9">
        <v>253.0</v>
      </c>
      <c r="C37" s="10">
        <v>7.5820221E7</v>
      </c>
      <c r="D37" s="10">
        <v>4.5302289E7</v>
      </c>
      <c r="E37" s="11" t="str">
        <f>IF(C37&gt;percent,"YES","NO")</f>
        <v>YES</v>
      </c>
      <c r="F37" s="12">
        <v>300000.0</v>
      </c>
      <c r="G37" s="13" t="str">
        <f t="shared" si="2"/>
        <v>NOT FUNDED</v>
      </c>
      <c r="H37" s="14">
        <f t="shared" si="3"/>
        <v>16600</v>
      </c>
      <c r="I37" s="15" t="str">
        <f t="shared" si="1"/>
        <v>Over Budget</v>
      </c>
    </row>
    <row r="38">
      <c r="A38" s="8" t="s">
        <v>944</v>
      </c>
      <c r="B38" s="9">
        <v>273.0</v>
      </c>
      <c r="C38" s="10">
        <v>7.4601153E7</v>
      </c>
      <c r="D38" s="10">
        <v>4.4555507E7</v>
      </c>
      <c r="E38" s="11" t="str">
        <f>IF(C38&gt;percent,"YES","NO")</f>
        <v>YES</v>
      </c>
      <c r="F38" s="12">
        <v>300000.0</v>
      </c>
      <c r="G38" s="13" t="str">
        <f t="shared" si="2"/>
        <v>NOT FUNDED</v>
      </c>
      <c r="H38" s="14">
        <f t="shared" si="3"/>
        <v>16600</v>
      </c>
      <c r="I38" s="15" t="str">
        <f t="shared" si="1"/>
        <v>Over Budget</v>
      </c>
    </row>
    <row r="39">
      <c r="A39" s="8" t="s">
        <v>945</v>
      </c>
      <c r="B39" s="9">
        <v>233.0</v>
      </c>
      <c r="C39" s="10">
        <v>6.954683E7</v>
      </c>
      <c r="D39" s="10">
        <v>1.16428924E8</v>
      </c>
      <c r="E39" s="11" t="str">
        <f>IF(C39&gt;percent,"YES","NO")</f>
        <v>YES</v>
      </c>
      <c r="F39" s="12">
        <v>300000.0</v>
      </c>
      <c r="G39" s="13" t="str">
        <f t="shared" si="2"/>
        <v>NOT FUNDED</v>
      </c>
      <c r="H39" s="14">
        <f t="shared" si="3"/>
        <v>16600</v>
      </c>
      <c r="I39" s="15" t="str">
        <f t="shared" si="1"/>
        <v>Over Budget</v>
      </c>
    </row>
    <row r="40">
      <c r="A40" s="8" t="s">
        <v>946</v>
      </c>
      <c r="B40" s="9">
        <v>231.0</v>
      </c>
      <c r="C40" s="10">
        <v>6.9000224E7</v>
      </c>
      <c r="D40" s="10">
        <v>4.3356601E7</v>
      </c>
      <c r="E40" s="11" t="str">
        <f>IF(C40&gt;percent,"YES","NO")</f>
        <v>YES</v>
      </c>
      <c r="F40" s="12">
        <v>300000.0</v>
      </c>
      <c r="G40" s="13" t="str">
        <f t="shared" si="2"/>
        <v>NOT FUNDED</v>
      </c>
      <c r="H40" s="14">
        <f t="shared" si="3"/>
        <v>16600</v>
      </c>
      <c r="I40" s="15" t="str">
        <f t="shared" si="1"/>
        <v>Over Budget</v>
      </c>
    </row>
    <row r="41">
      <c r="A41" s="8" t="s">
        <v>947</v>
      </c>
      <c r="B41" s="9">
        <v>251.0</v>
      </c>
      <c r="C41" s="10">
        <v>6.8196539E7</v>
      </c>
      <c r="D41" s="10">
        <v>4.7387464E7</v>
      </c>
      <c r="E41" s="11" t="str">
        <f>IF(C41&gt;percent,"YES","NO")</f>
        <v>YES</v>
      </c>
      <c r="F41" s="12">
        <v>300000.0</v>
      </c>
      <c r="G41" s="13" t="str">
        <f t="shared" si="2"/>
        <v>NOT FUNDED</v>
      </c>
      <c r="H41" s="14">
        <f t="shared" si="3"/>
        <v>16600</v>
      </c>
      <c r="I41" s="15" t="str">
        <f t="shared" si="1"/>
        <v>Over Budget</v>
      </c>
    </row>
    <row r="42">
      <c r="A42" s="8" t="s">
        <v>948</v>
      </c>
      <c r="B42" s="9">
        <v>362.0</v>
      </c>
      <c r="C42" s="10">
        <v>6.7421977E7</v>
      </c>
      <c r="D42" s="10">
        <v>4.7519661E7</v>
      </c>
      <c r="E42" s="11" t="str">
        <f>IF(C42&gt;percent,"YES","NO")</f>
        <v>YES</v>
      </c>
      <c r="F42" s="12">
        <v>269550.0</v>
      </c>
      <c r="G42" s="13" t="str">
        <f t="shared" si="2"/>
        <v>NOT FUNDED</v>
      </c>
      <c r="H42" s="14">
        <f t="shared" si="3"/>
        <v>16600</v>
      </c>
      <c r="I42" s="15" t="str">
        <f t="shared" si="1"/>
        <v>Over Budget</v>
      </c>
    </row>
    <row r="43">
      <c r="A43" s="8" t="s">
        <v>949</v>
      </c>
      <c r="B43" s="9">
        <v>230.0</v>
      </c>
      <c r="C43" s="10">
        <v>6.6448906E7</v>
      </c>
      <c r="D43" s="10">
        <v>4.6239709E7</v>
      </c>
      <c r="E43" s="11" t="str">
        <f>IF(C43&gt;percent,"YES","NO")</f>
        <v>YES</v>
      </c>
      <c r="F43" s="12">
        <v>300000.0</v>
      </c>
      <c r="G43" s="13" t="str">
        <f t="shared" si="2"/>
        <v>NOT FUNDED</v>
      </c>
      <c r="H43" s="14">
        <f t="shared" si="3"/>
        <v>16600</v>
      </c>
      <c r="I43" s="15" t="str">
        <f t="shared" si="1"/>
        <v>Over Budget</v>
      </c>
    </row>
    <row r="44">
      <c r="A44" s="8" t="s">
        <v>950</v>
      </c>
      <c r="B44" s="9">
        <v>222.0</v>
      </c>
      <c r="C44" s="10">
        <v>6.5310516E7</v>
      </c>
      <c r="D44" s="10">
        <v>4.2490367E7</v>
      </c>
      <c r="E44" s="11" t="str">
        <f>IF(C44&gt;percent,"YES","NO")</f>
        <v>YES</v>
      </c>
      <c r="F44" s="12">
        <v>279200.0</v>
      </c>
      <c r="G44" s="13" t="str">
        <f t="shared" si="2"/>
        <v>NOT FUNDED</v>
      </c>
      <c r="H44" s="14">
        <f t="shared" si="3"/>
        <v>16600</v>
      </c>
      <c r="I44" s="15" t="str">
        <f t="shared" si="1"/>
        <v>Over Budget</v>
      </c>
    </row>
    <row r="45">
      <c r="A45" s="8" t="s">
        <v>951</v>
      </c>
      <c r="B45" s="17">
        <v>212.0</v>
      </c>
      <c r="C45" s="10">
        <v>6.3572452E7</v>
      </c>
      <c r="D45" s="10">
        <v>4.2346645E7</v>
      </c>
      <c r="E45" s="11" t="str">
        <f>IF(C45&gt;percent,"YES","NO")</f>
        <v>YES</v>
      </c>
      <c r="F45" s="12">
        <v>195000.0</v>
      </c>
      <c r="G45" s="13" t="str">
        <f t="shared" si="2"/>
        <v>NOT FUNDED</v>
      </c>
      <c r="H45" s="14">
        <f t="shared" si="3"/>
        <v>16600</v>
      </c>
      <c r="I45" s="15" t="str">
        <f t="shared" si="1"/>
        <v>Over Budget</v>
      </c>
    </row>
    <row r="46">
      <c r="A46" s="8" t="s">
        <v>952</v>
      </c>
      <c r="B46" s="17">
        <v>310.0</v>
      </c>
      <c r="C46" s="10">
        <v>6.1812744E7</v>
      </c>
      <c r="D46" s="10">
        <v>4.6322144E7</v>
      </c>
      <c r="E46" s="11" t="str">
        <f>IF(C46&gt;percent,"YES","NO")</f>
        <v>YES</v>
      </c>
      <c r="F46" s="12">
        <v>300000.0</v>
      </c>
      <c r="G46" s="13" t="str">
        <f t="shared" si="2"/>
        <v>NOT FUNDED</v>
      </c>
      <c r="H46" s="14">
        <f t="shared" si="3"/>
        <v>16600</v>
      </c>
      <c r="I46" s="15" t="str">
        <f t="shared" si="1"/>
        <v>Over Budget</v>
      </c>
    </row>
    <row r="47">
      <c r="A47" s="8" t="s">
        <v>953</v>
      </c>
      <c r="B47" s="17">
        <v>210.0</v>
      </c>
      <c r="C47" s="10">
        <v>6.1685847E7</v>
      </c>
      <c r="D47" s="10">
        <v>4.5546672E7</v>
      </c>
      <c r="E47" s="11" t="str">
        <f>IF(C47&gt;percent,"YES","NO")</f>
        <v>YES</v>
      </c>
      <c r="F47" s="12">
        <v>250000.0</v>
      </c>
      <c r="G47" s="13" t="str">
        <f t="shared" si="2"/>
        <v>NOT FUNDED</v>
      </c>
      <c r="H47" s="14">
        <f t="shared" si="3"/>
        <v>16600</v>
      </c>
      <c r="I47" s="15" t="str">
        <f t="shared" si="1"/>
        <v>Over Budget</v>
      </c>
    </row>
    <row r="48">
      <c r="A48" s="8" t="s">
        <v>954</v>
      </c>
      <c r="B48" s="17">
        <v>220.0</v>
      </c>
      <c r="C48" s="10">
        <v>5.9706453E7</v>
      </c>
      <c r="D48" s="10">
        <v>4.1964349E7</v>
      </c>
      <c r="E48" s="11" t="str">
        <f>IF(C48&gt;percent,"YES","NO")</f>
        <v>YES</v>
      </c>
      <c r="F48" s="12">
        <v>120000.0</v>
      </c>
      <c r="G48" s="13" t="str">
        <f t="shared" si="2"/>
        <v>NOT FUNDED</v>
      </c>
      <c r="H48" s="14">
        <f t="shared" si="3"/>
        <v>16600</v>
      </c>
      <c r="I48" s="15" t="str">
        <f t="shared" si="1"/>
        <v>Over Budget</v>
      </c>
    </row>
    <row r="49">
      <c r="A49" s="8" t="s">
        <v>955</v>
      </c>
      <c r="B49" s="17">
        <v>190.0</v>
      </c>
      <c r="C49" s="10">
        <v>5.9315607E7</v>
      </c>
      <c r="D49" s="10">
        <v>4.5296342E7</v>
      </c>
      <c r="E49" s="11" t="str">
        <f>IF(C49&gt;percent,"YES","NO")</f>
        <v>YES</v>
      </c>
      <c r="F49" s="12">
        <v>300000.0</v>
      </c>
      <c r="G49" s="13" t="str">
        <f t="shared" si="2"/>
        <v>NOT FUNDED</v>
      </c>
      <c r="H49" s="14">
        <f t="shared" si="3"/>
        <v>16600</v>
      </c>
      <c r="I49" s="15" t="str">
        <f t="shared" si="1"/>
        <v>Over Budget</v>
      </c>
    </row>
    <row r="50">
      <c r="A50" s="8" t="s">
        <v>956</v>
      </c>
      <c r="B50" s="17">
        <v>249.0</v>
      </c>
      <c r="C50" s="10">
        <v>5.9015299E7</v>
      </c>
      <c r="D50" s="10">
        <v>1.26420622E8</v>
      </c>
      <c r="E50" s="11" t="str">
        <f>IF(C50&gt;percent,"YES","NO")</f>
        <v>YES</v>
      </c>
      <c r="F50" s="12">
        <v>180000.0</v>
      </c>
      <c r="G50" s="13" t="str">
        <f t="shared" si="2"/>
        <v>NOT FUNDED</v>
      </c>
      <c r="H50" s="14">
        <f t="shared" si="3"/>
        <v>16600</v>
      </c>
      <c r="I50" s="15" t="str">
        <f t="shared" si="1"/>
        <v>Over Budget</v>
      </c>
    </row>
    <row r="51">
      <c r="A51" s="8" t="s">
        <v>957</v>
      </c>
      <c r="B51" s="17">
        <v>186.0</v>
      </c>
      <c r="C51" s="10">
        <v>5.8415193E7</v>
      </c>
      <c r="D51" s="10">
        <v>4.1503362E7</v>
      </c>
      <c r="E51" s="11" t="str">
        <f>IF(C51&gt;percent,"YES","NO")</f>
        <v>YES</v>
      </c>
      <c r="F51" s="12">
        <v>75675.0</v>
      </c>
      <c r="G51" s="13" t="str">
        <f t="shared" si="2"/>
        <v>NOT FUNDED</v>
      </c>
      <c r="H51" s="14">
        <f t="shared" si="3"/>
        <v>16600</v>
      </c>
      <c r="I51" s="15" t="str">
        <f t="shared" si="1"/>
        <v>Over Budget</v>
      </c>
    </row>
    <row r="52">
      <c r="A52" s="8" t="s">
        <v>958</v>
      </c>
      <c r="B52" s="17">
        <v>219.0</v>
      </c>
      <c r="C52" s="10">
        <v>5.6720768E7</v>
      </c>
      <c r="D52" s="10">
        <v>4.4286012E7</v>
      </c>
      <c r="E52" s="11" t="str">
        <f>IF(C52&gt;percent,"YES","NO")</f>
        <v>YES</v>
      </c>
      <c r="F52" s="12">
        <v>245000.0</v>
      </c>
      <c r="G52" s="13" t="str">
        <f t="shared" si="2"/>
        <v>NOT FUNDED</v>
      </c>
      <c r="H52" s="14">
        <f t="shared" si="3"/>
        <v>16600</v>
      </c>
      <c r="I52" s="15" t="str">
        <f t="shared" si="1"/>
        <v>Over Budget</v>
      </c>
    </row>
    <row r="53">
      <c r="A53" s="8" t="s">
        <v>959</v>
      </c>
      <c r="B53" s="17">
        <v>213.0</v>
      </c>
      <c r="C53" s="10">
        <v>5.6482727E7</v>
      </c>
      <c r="D53" s="10">
        <v>4.9312136E7</v>
      </c>
      <c r="E53" s="11" t="str">
        <f>IF(C53&gt;percent,"YES","NO")</f>
        <v>YES</v>
      </c>
      <c r="F53" s="12">
        <v>300000.0</v>
      </c>
      <c r="G53" s="13" t="str">
        <f t="shared" si="2"/>
        <v>NOT FUNDED</v>
      </c>
      <c r="H53" s="14">
        <f t="shared" si="3"/>
        <v>16600</v>
      </c>
      <c r="I53" s="15" t="str">
        <f t="shared" si="1"/>
        <v>Over Budget</v>
      </c>
    </row>
    <row r="54">
      <c r="A54" s="8" t="s">
        <v>960</v>
      </c>
      <c r="B54" s="17">
        <v>250.0</v>
      </c>
      <c r="C54" s="10">
        <v>5.6357911E7</v>
      </c>
      <c r="D54" s="10">
        <v>4.2954365E7</v>
      </c>
      <c r="E54" s="11" t="str">
        <f>IF(C54&gt;percent,"YES","NO")</f>
        <v>YES</v>
      </c>
      <c r="F54" s="12">
        <v>265000.0</v>
      </c>
      <c r="G54" s="13" t="str">
        <f t="shared" si="2"/>
        <v>NOT FUNDED</v>
      </c>
      <c r="H54" s="14">
        <f t="shared" si="3"/>
        <v>16600</v>
      </c>
      <c r="I54" s="15" t="str">
        <f t="shared" si="1"/>
        <v>Over Budget</v>
      </c>
    </row>
    <row r="55">
      <c r="A55" s="8" t="s">
        <v>961</v>
      </c>
      <c r="B55" s="17">
        <v>197.0</v>
      </c>
      <c r="C55" s="10">
        <v>5.3998892E7</v>
      </c>
      <c r="D55" s="10">
        <v>3.9302971E7</v>
      </c>
      <c r="E55" s="11" t="str">
        <f>IF(C55&gt;percent,"YES","NO")</f>
        <v>YES</v>
      </c>
      <c r="F55" s="12">
        <v>157500.0</v>
      </c>
      <c r="G55" s="13" t="str">
        <f t="shared" si="2"/>
        <v>NOT FUNDED</v>
      </c>
      <c r="H55" s="14">
        <f t="shared" si="3"/>
        <v>16600</v>
      </c>
      <c r="I55" s="15" t="str">
        <f t="shared" si="1"/>
        <v>Over Budget</v>
      </c>
    </row>
    <row r="56">
      <c r="A56" s="8" t="s">
        <v>962</v>
      </c>
      <c r="B56" s="17">
        <v>182.0</v>
      </c>
      <c r="C56" s="10">
        <v>5.3189979E7</v>
      </c>
      <c r="D56" s="10">
        <v>4.6332839E7</v>
      </c>
      <c r="E56" s="11" t="str">
        <f>IF(C56&gt;percent,"YES","NO")</f>
        <v>YES</v>
      </c>
      <c r="F56" s="12">
        <v>162000.0</v>
      </c>
      <c r="G56" s="13" t="str">
        <f t="shared" si="2"/>
        <v>NOT FUNDED</v>
      </c>
      <c r="H56" s="14">
        <f t="shared" si="3"/>
        <v>16600</v>
      </c>
      <c r="I56" s="15" t="str">
        <f t="shared" si="1"/>
        <v>Over Budget</v>
      </c>
    </row>
    <row r="57">
      <c r="A57" s="8" t="s">
        <v>963</v>
      </c>
      <c r="B57" s="17">
        <v>189.0</v>
      </c>
      <c r="C57" s="10">
        <v>5.2351335E7</v>
      </c>
      <c r="D57" s="10">
        <v>4.4407737E7</v>
      </c>
      <c r="E57" s="11" t="str">
        <f>IF(C57&gt;percent,"YES","NO")</f>
        <v>YES</v>
      </c>
      <c r="F57" s="12">
        <v>300000.0</v>
      </c>
      <c r="G57" s="13" t="str">
        <f t="shared" si="2"/>
        <v>NOT FUNDED</v>
      </c>
      <c r="H57" s="14">
        <f t="shared" si="3"/>
        <v>16600</v>
      </c>
      <c r="I57" s="15" t="str">
        <f t="shared" si="1"/>
        <v>Over Budget</v>
      </c>
    </row>
    <row r="58">
      <c r="A58" s="8" t="s">
        <v>964</v>
      </c>
      <c r="B58" s="17">
        <v>252.0</v>
      </c>
      <c r="C58" s="10">
        <v>5.1757742E7</v>
      </c>
      <c r="D58" s="10">
        <v>4.2006226E7</v>
      </c>
      <c r="E58" s="11" t="str">
        <f>IF(C58&gt;percent,"YES","NO")</f>
        <v>YES</v>
      </c>
      <c r="F58" s="12">
        <v>83750.0</v>
      </c>
      <c r="G58" s="13" t="str">
        <f t="shared" si="2"/>
        <v>NOT FUNDED</v>
      </c>
      <c r="H58" s="14">
        <f t="shared" si="3"/>
        <v>16600</v>
      </c>
      <c r="I58" s="15" t="str">
        <f t="shared" si="1"/>
        <v>Over Budget</v>
      </c>
    </row>
    <row r="59">
      <c r="A59" s="8" t="s">
        <v>965</v>
      </c>
      <c r="B59" s="17">
        <v>244.0</v>
      </c>
      <c r="C59" s="10">
        <v>5.1637603E7</v>
      </c>
      <c r="D59" s="10">
        <v>4.0729516E7</v>
      </c>
      <c r="E59" s="11" t="str">
        <f>IF(C59&gt;percent,"YES","NO")</f>
        <v>YES</v>
      </c>
      <c r="F59" s="12">
        <v>116000.0</v>
      </c>
      <c r="G59" s="13" t="str">
        <f t="shared" si="2"/>
        <v>NOT FUNDED</v>
      </c>
      <c r="H59" s="14">
        <f t="shared" si="3"/>
        <v>16600</v>
      </c>
      <c r="I59" s="15" t="str">
        <f t="shared" si="1"/>
        <v>Over Budget</v>
      </c>
    </row>
    <row r="60">
      <c r="A60" s="8" t="s">
        <v>966</v>
      </c>
      <c r="B60" s="17">
        <v>190.0</v>
      </c>
      <c r="C60" s="10">
        <v>5.1310522E7</v>
      </c>
      <c r="D60" s="10">
        <v>4.0054758E7</v>
      </c>
      <c r="E60" s="11" t="str">
        <f>IF(C60&gt;percent,"YES","NO")</f>
        <v>YES</v>
      </c>
      <c r="F60" s="12">
        <v>197500.0</v>
      </c>
      <c r="G60" s="13" t="str">
        <f t="shared" si="2"/>
        <v>NOT FUNDED</v>
      </c>
      <c r="H60" s="14">
        <f t="shared" si="3"/>
        <v>16600</v>
      </c>
      <c r="I60" s="15" t="str">
        <f t="shared" si="1"/>
        <v>Over Budget</v>
      </c>
    </row>
    <row r="61">
      <c r="A61" s="8" t="s">
        <v>967</v>
      </c>
      <c r="B61" s="17">
        <v>200.0</v>
      </c>
      <c r="C61" s="10">
        <v>5.1085789E7</v>
      </c>
      <c r="D61" s="10">
        <v>4.775429E7</v>
      </c>
      <c r="E61" s="11" t="str">
        <f>IF(C61&gt;percent,"YES","NO")</f>
        <v>YES</v>
      </c>
      <c r="F61" s="12">
        <v>300000.0</v>
      </c>
      <c r="G61" s="13" t="str">
        <f t="shared" si="2"/>
        <v>NOT FUNDED</v>
      </c>
      <c r="H61" s="14">
        <f t="shared" si="3"/>
        <v>16600</v>
      </c>
      <c r="I61" s="15" t="str">
        <f t="shared" si="1"/>
        <v>Over Budget</v>
      </c>
    </row>
    <row r="62">
      <c r="A62" s="8" t="s">
        <v>968</v>
      </c>
      <c r="B62" s="17">
        <v>194.0</v>
      </c>
      <c r="C62" s="10">
        <v>5.0332856E7</v>
      </c>
      <c r="D62" s="10">
        <v>1.14668873E8</v>
      </c>
      <c r="E62" s="11" t="str">
        <f>IF(C62&gt;percent,"YES","NO")</f>
        <v>YES</v>
      </c>
      <c r="F62" s="12">
        <v>27000.0</v>
      </c>
      <c r="G62" s="13" t="str">
        <f t="shared" si="2"/>
        <v>NOT FUNDED</v>
      </c>
      <c r="H62" s="14">
        <f t="shared" si="3"/>
        <v>16600</v>
      </c>
      <c r="I62" s="15" t="str">
        <f t="shared" si="1"/>
        <v>Over Budget</v>
      </c>
    </row>
    <row r="63">
      <c r="A63" s="8" t="s">
        <v>969</v>
      </c>
      <c r="B63" s="17">
        <v>204.0</v>
      </c>
      <c r="C63" s="10">
        <v>4.9884858E7</v>
      </c>
      <c r="D63" s="10">
        <v>4.8697455E7</v>
      </c>
      <c r="E63" s="11" t="str">
        <f>IF(C63&gt;percent,"YES","NO")</f>
        <v>YES</v>
      </c>
      <c r="F63" s="12">
        <v>300000.0</v>
      </c>
      <c r="G63" s="13" t="str">
        <f t="shared" si="2"/>
        <v>NOT FUNDED</v>
      </c>
      <c r="H63" s="14">
        <f t="shared" si="3"/>
        <v>16600</v>
      </c>
      <c r="I63" s="15" t="str">
        <f t="shared" si="1"/>
        <v>Over Budget</v>
      </c>
    </row>
    <row r="64">
      <c r="A64" s="8" t="s">
        <v>970</v>
      </c>
      <c r="B64" s="17">
        <v>237.0</v>
      </c>
      <c r="C64" s="10">
        <v>4.9752313E7</v>
      </c>
      <c r="D64" s="10">
        <v>1.12858192E8</v>
      </c>
      <c r="E64" s="11" t="str">
        <f>IF(C64&gt;percent,"YES","NO")</f>
        <v>YES</v>
      </c>
      <c r="F64" s="12">
        <v>267441.0</v>
      </c>
      <c r="G64" s="13" t="str">
        <f t="shared" si="2"/>
        <v>NOT FUNDED</v>
      </c>
      <c r="H64" s="14">
        <f t="shared" si="3"/>
        <v>16600</v>
      </c>
      <c r="I64" s="15" t="str">
        <f t="shared" si="1"/>
        <v>Over Budget</v>
      </c>
    </row>
    <row r="65">
      <c r="A65" s="8" t="s">
        <v>971</v>
      </c>
      <c r="B65" s="17">
        <v>185.0</v>
      </c>
      <c r="C65" s="10">
        <v>4.9716157E7</v>
      </c>
      <c r="D65" s="10">
        <v>4.6903284E7</v>
      </c>
      <c r="E65" s="11" t="str">
        <f>IF(C65&gt;percent,"YES","NO")</f>
        <v>YES</v>
      </c>
      <c r="F65" s="12">
        <v>300000.0</v>
      </c>
      <c r="G65" s="13" t="str">
        <f t="shared" si="2"/>
        <v>NOT FUNDED</v>
      </c>
      <c r="H65" s="14">
        <f t="shared" si="3"/>
        <v>16600</v>
      </c>
      <c r="I65" s="15" t="str">
        <f t="shared" si="1"/>
        <v>Over Budget</v>
      </c>
    </row>
    <row r="66">
      <c r="A66" s="8" t="s">
        <v>972</v>
      </c>
      <c r="B66" s="17">
        <v>218.0</v>
      </c>
      <c r="C66" s="10">
        <v>4.9137498E7</v>
      </c>
      <c r="D66" s="10">
        <v>4.1729892E7</v>
      </c>
      <c r="E66" s="11" t="str">
        <f>IF(C66&gt;percent,"YES","NO")</f>
        <v>YES</v>
      </c>
      <c r="F66" s="12">
        <v>297000.0</v>
      </c>
      <c r="G66" s="13" t="str">
        <f t="shared" si="2"/>
        <v>NOT FUNDED</v>
      </c>
      <c r="H66" s="14">
        <f t="shared" si="3"/>
        <v>16600</v>
      </c>
      <c r="I66" s="15" t="str">
        <f t="shared" si="1"/>
        <v>Over Budget</v>
      </c>
    </row>
    <row r="67">
      <c r="A67" s="8" t="s">
        <v>973</v>
      </c>
      <c r="B67" s="17">
        <v>189.0</v>
      </c>
      <c r="C67" s="10">
        <v>4.7950959E7</v>
      </c>
      <c r="D67" s="10">
        <v>1.13323989E8</v>
      </c>
      <c r="E67" s="11" t="str">
        <f>IF(C67&gt;percent,"YES","NO")</f>
        <v>YES</v>
      </c>
      <c r="F67" s="12">
        <v>125714.0</v>
      </c>
      <c r="G67" s="13" t="str">
        <f t="shared" si="2"/>
        <v>NOT FUNDED</v>
      </c>
      <c r="H67" s="14">
        <f t="shared" si="3"/>
        <v>16600</v>
      </c>
      <c r="I67" s="15" t="str">
        <f t="shared" si="1"/>
        <v>Over Budget</v>
      </c>
    </row>
    <row r="68">
      <c r="A68" s="8" t="s">
        <v>974</v>
      </c>
      <c r="B68" s="17">
        <v>192.0</v>
      </c>
      <c r="C68" s="10">
        <v>4.7768653E7</v>
      </c>
      <c r="D68" s="10">
        <v>4.4139159E7</v>
      </c>
      <c r="E68" s="11" t="str">
        <f>IF(C68&gt;percent,"YES","NO")</f>
        <v>YES</v>
      </c>
      <c r="F68" s="12">
        <v>299831.0</v>
      </c>
      <c r="G68" s="13" t="str">
        <f t="shared" si="2"/>
        <v>NOT FUNDED</v>
      </c>
      <c r="H68" s="14">
        <f t="shared" si="3"/>
        <v>16600</v>
      </c>
      <c r="I68" s="15" t="str">
        <f t="shared" si="1"/>
        <v>Over Budget</v>
      </c>
    </row>
    <row r="69">
      <c r="A69" s="8" t="s">
        <v>975</v>
      </c>
      <c r="B69" s="17">
        <v>193.0</v>
      </c>
      <c r="C69" s="10">
        <v>4.7332806E7</v>
      </c>
      <c r="D69" s="10">
        <v>4.4402026E7</v>
      </c>
      <c r="E69" s="11" t="str">
        <f>IF(C69&gt;percent,"YES","NO")</f>
        <v>YES</v>
      </c>
      <c r="F69" s="12">
        <v>244000.0</v>
      </c>
      <c r="G69" s="13" t="str">
        <f t="shared" si="2"/>
        <v>NOT FUNDED</v>
      </c>
      <c r="H69" s="14">
        <f t="shared" si="3"/>
        <v>16600</v>
      </c>
      <c r="I69" s="15" t="str">
        <f t="shared" si="1"/>
        <v>Over Budget</v>
      </c>
    </row>
    <row r="70">
      <c r="A70" s="8" t="s">
        <v>976</v>
      </c>
      <c r="B70" s="17">
        <v>264.0</v>
      </c>
      <c r="C70" s="10">
        <v>4.6813831E7</v>
      </c>
      <c r="D70" s="10">
        <v>5.2205791E7</v>
      </c>
      <c r="E70" s="11" t="str">
        <f>IF(C70&gt;percent,"YES","NO")</f>
        <v>YES</v>
      </c>
      <c r="F70" s="12">
        <v>173900.0</v>
      </c>
      <c r="G70" s="13" t="str">
        <f t="shared" si="2"/>
        <v>NOT FUNDED</v>
      </c>
      <c r="H70" s="14">
        <f t="shared" si="3"/>
        <v>16600</v>
      </c>
      <c r="I70" s="15" t="str">
        <f t="shared" si="1"/>
        <v>Over Budget</v>
      </c>
    </row>
    <row r="71">
      <c r="A71" s="8" t="s">
        <v>977</v>
      </c>
      <c r="B71" s="17">
        <v>191.0</v>
      </c>
      <c r="C71" s="10">
        <v>4.6641986E7</v>
      </c>
      <c r="D71" s="10">
        <v>4.6342962E7</v>
      </c>
      <c r="E71" s="11" t="str">
        <f>IF(C71&gt;percent,"YES","NO")</f>
        <v>YES</v>
      </c>
      <c r="F71" s="12">
        <v>257500.0</v>
      </c>
      <c r="G71" s="13" t="str">
        <f t="shared" si="2"/>
        <v>NOT FUNDED</v>
      </c>
      <c r="H71" s="14">
        <f t="shared" si="3"/>
        <v>16600</v>
      </c>
      <c r="I71" s="15" t="str">
        <f t="shared" si="1"/>
        <v>Over Budget</v>
      </c>
    </row>
    <row r="72">
      <c r="A72" s="8" t="s">
        <v>978</v>
      </c>
      <c r="B72" s="17">
        <v>200.0</v>
      </c>
      <c r="C72" s="10">
        <v>4.6546538E7</v>
      </c>
      <c r="D72" s="10">
        <v>4.8695634E7</v>
      </c>
      <c r="E72" s="11" t="str">
        <f>IF(C72&gt;percent,"YES","NO")</f>
        <v>YES</v>
      </c>
      <c r="F72" s="12">
        <v>35000.0</v>
      </c>
      <c r="G72" s="13" t="str">
        <f t="shared" si="2"/>
        <v>NOT FUNDED</v>
      </c>
      <c r="H72" s="14">
        <f t="shared" si="3"/>
        <v>16600</v>
      </c>
      <c r="I72" s="15" t="str">
        <f t="shared" si="1"/>
        <v>Over Budget</v>
      </c>
    </row>
    <row r="73">
      <c r="A73" s="8" t="s">
        <v>979</v>
      </c>
      <c r="B73" s="17">
        <v>285.0</v>
      </c>
      <c r="C73" s="10">
        <v>4.5340559E7</v>
      </c>
      <c r="D73" s="10">
        <v>4.0648272E7</v>
      </c>
      <c r="E73" s="11" t="str">
        <f>IF(C73&gt;percent,"YES","NO")</f>
        <v>NO</v>
      </c>
      <c r="F73" s="12">
        <v>135000.0</v>
      </c>
      <c r="G73" s="13" t="str">
        <f t="shared" si="2"/>
        <v>NOT FUNDED</v>
      </c>
      <c r="H73" s="14">
        <f t="shared" si="3"/>
        <v>16600</v>
      </c>
      <c r="I73" s="15" t="str">
        <f t="shared" si="1"/>
        <v>Approval Threshold</v>
      </c>
    </row>
    <row r="74">
      <c r="A74" s="8" t="s">
        <v>980</v>
      </c>
      <c r="B74" s="17">
        <v>217.0</v>
      </c>
      <c r="C74" s="10">
        <v>4.5298502E7</v>
      </c>
      <c r="D74" s="10">
        <v>4.4865141E7</v>
      </c>
      <c r="E74" s="11" t="str">
        <f>IF(C74&gt;percent,"YES","NO")</f>
        <v>NO</v>
      </c>
      <c r="F74" s="12">
        <v>299677.0</v>
      </c>
      <c r="G74" s="13" t="str">
        <f t="shared" si="2"/>
        <v>NOT FUNDED</v>
      </c>
      <c r="H74" s="14">
        <f t="shared" si="3"/>
        <v>16600</v>
      </c>
      <c r="I74" s="15" t="str">
        <f t="shared" si="1"/>
        <v>Approval Threshold</v>
      </c>
    </row>
    <row r="75">
      <c r="A75" s="8" t="s">
        <v>981</v>
      </c>
      <c r="B75" s="17">
        <v>238.0</v>
      </c>
      <c r="C75" s="10">
        <v>4.4654122E7</v>
      </c>
      <c r="D75" s="10">
        <v>4.3834018E7</v>
      </c>
      <c r="E75" s="11" t="str">
        <f>IF(C75&gt;percent,"YES","NO")</f>
        <v>NO</v>
      </c>
      <c r="F75" s="12">
        <v>300000.0</v>
      </c>
      <c r="G75" s="13" t="str">
        <f t="shared" si="2"/>
        <v>NOT FUNDED</v>
      </c>
      <c r="H75" s="14">
        <f t="shared" si="3"/>
        <v>16600</v>
      </c>
      <c r="I75" s="15" t="str">
        <f t="shared" si="1"/>
        <v>Approval Threshold</v>
      </c>
    </row>
    <row r="76">
      <c r="A76" s="8" t="s">
        <v>982</v>
      </c>
      <c r="B76" s="17">
        <v>166.0</v>
      </c>
      <c r="C76" s="10">
        <v>4.3959301E7</v>
      </c>
      <c r="D76" s="10">
        <v>4.5689959E7</v>
      </c>
      <c r="E76" s="11" t="str">
        <f>IF(C76&gt;percent,"YES","NO")</f>
        <v>NO</v>
      </c>
      <c r="F76" s="12">
        <v>48960.0</v>
      </c>
      <c r="G76" s="13" t="str">
        <f t="shared" si="2"/>
        <v>NOT FUNDED</v>
      </c>
      <c r="H76" s="14">
        <f t="shared" si="3"/>
        <v>16600</v>
      </c>
      <c r="I76" s="15" t="str">
        <f t="shared" si="1"/>
        <v>Approval Threshold</v>
      </c>
    </row>
    <row r="77">
      <c r="A77" s="8" t="s">
        <v>983</v>
      </c>
      <c r="B77" s="17">
        <v>255.0</v>
      </c>
      <c r="C77" s="10">
        <v>4.3214222E7</v>
      </c>
      <c r="D77" s="10">
        <v>4.4662892E7</v>
      </c>
      <c r="E77" s="11" t="str">
        <f>IF(C77&gt;percent,"YES","NO")</f>
        <v>NO</v>
      </c>
      <c r="F77" s="12">
        <v>249000.0</v>
      </c>
      <c r="G77" s="13" t="str">
        <f t="shared" si="2"/>
        <v>NOT FUNDED</v>
      </c>
      <c r="H77" s="14">
        <f t="shared" si="3"/>
        <v>16600</v>
      </c>
      <c r="I77" s="15" t="str">
        <f t="shared" si="1"/>
        <v>Approval Threshold</v>
      </c>
    </row>
    <row r="78">
      <c r="A78" s="8" t="s">
        <v>984</v>
      </c>
      <c r="B78" s="17">
        <v>204.0</v>
      </c>
      <c r="C78" s="10">
        <v>4.3142132E7</v>
      </c>
      <c r="D78" s="10">
        <v>1.21884994E8</v>
      </c>
      <c r="E78" s="11" t="str">
        <f>IF(C78&gt;percent,"YES","NO")</f>
        <v>NO</v>
      </c>
      <c r="F78" s="12">
        <v>295000.0</v>
      </c>
      <c r="G78" s="13" t="str">
        <f t="shared" si="2"/>
        <v>NOT FUNDED</v>
      </c>
      <c r="H78" s="14">
        <f t="shared" si="3"/>
        <v>16600</v>
      </c>
      <c r="I78" s="15" t="str">
        <f t="shared" si="1"/>
        <v>Approval Threshold</v>
      </c>
    </row>
    <row r="79">
      <c r="A79" s="8" t="s">
        <v>985</v>
      </c>
      <c r="B79" s="17">
        <v>164.0</v>
      </c>
      <c r="C79" s="10">
        <v>4.2492967E7</v>
      </c>
      <c r="D79" s="10">
        <v>4.647923E7</v>
      </c>
      <c r="E79" s="11" t="str">
        <f>IF(C79&gt;percent,"YES","NO")</f>
        <v>NO</v>
      </c>
      <c r="F79" s="12">
        <v>300000.0</v>
      </c>
      <c r="G79" s="13" t="str">
        <f t="shared" si="2"/>
        <v>NOT FUNDED</v>
      </c>
      <c r="H79" s="14">
        <f t="shared" si="3"/>
        <v>16600</v>
      </c>
      <c r="I79" s="15" t="str">
        <f t="shared" si="1"/>
        <v>Approval Threshold</v>
      </c>
    </row>
    <row r="80">
      <c r="A80" s="8" t="s">
        <v>986</v>
      </c>
      <c r="B80" s="17">
        <v>226.0</v>
      </c>
      <c r="C80" s="10">
        <v>4.2276664E7</v>
      </c>
      <c r="D80" s="10">
        <v>4.4795039E7</v>
      </c>
      <c r="E80" s="11" t="str">
        <f>IF(C80&gt;percent,"YES","NO")</f>
        <v>NO</v>
      </c>
      <c r="F80" s="12">
        <v>55000.0</v>
      </c>
      <c r="G80" s="13" t="str">
        <f t="shared" si="2"/>
        <v>NOT FUNDED</v>
      </c>
      <c r="H80" s="14">
        <f t="shared" si="3"/>
        <v>16600</v>
      </c>
      <c r="I80" s="15" t="str">
        <f t="shared" si="1"/>
        <v>Approval Threshold</v>
      </c>
    </row>
    <row r="81">
      <c r="A81" s="8" t="s">
        <v>987</v>
      </c>
      <c r="B81" s="17">
        <v>171.0</v>
      </c>
      <c r="C81" s="10">
        <v>4.2275409E7</v>
      </c>
      <c r="D81" s="10">
        <v>4.5517498E7</v>
      </c>
      <c r="E81" s="11" t="str">
        <f>IF(C81&gt;percent,"YES","NO")</f>
        <v>NO</v>
      </c>
      <c r="F81" s="12">
        <v>198000.0</v>
      </c>
      <c r="G81" s="13" t="str">
        <f t="shared" si="2"/>
        <v>NOT FUNDED</v>
      </c>
      <c r="H81" s="14">
        <f t="shared" si="3"/>
        <v>16600</v>
      </c>
      <c r="I81" s="15" t="str">
        <f t="shared" si="1"/>
        <v>Approval Threshold</v>
      </c>
    </row>
    <row r="82">
      <c r="A82" s="8" t="s">
        <v>988</v>
      </c>
      <c r="B82" s="17">
        <v>165.0</v>
      </c>
      <c r="C82" s="10">
        <v>4.2034238E7</v>
      </c>
      <c r="D82" s="10">
        <v>4.5234131E7</v>
      </c>
      <c r="E82" s="11" t="str">
        <f>IF(C82&gt;percent,"YES","NO")</f>
        <v>NO</v>
      </c>
      <c r="F82" s="12">
        <v>280000.0</v>
      </c>
      <c r="G82" s="13" t="str">
        <f t="shared" si="2"/>
        <v>NOT FUNDED</v>
      </c>
      <c r="H82" s="14">
        <f t="shared" si="3"/>
        <v>16600</v>
      </c>
      <c r="I82" s="15" t="str">
        <f t="shared" si="1"/>
        <v>Approval Threshold</v>
      </c>
    </row>
    <row r="83">
      <c r="A83" s="8" t="s">
        <v>989</v>
      </c>
      <c r="B83" s="17">
        <v>245.0</v>
      </c>
      <c r="C83" s="10">
        <v>4.1746169E7</v>
      </c>
      <c r="D83" s="10">
        <v>4.511195E7</v>
      </c>
      <c r="E83" s="11" t="str">
        <f>IF(C83&gt;percent,"YES","NO")</f>
        <v>NO</v>
      </c>
      <c r="F83" s="12">
        <v>130600.0</v>
      </c>
      <c r="G83" s="13" t="str">
        <f t="shared" si="2"/>
        <v>NOT FUNDED</v>
      </c>
      <c r="H83" s="14">
        <f t="shared" si="3"/>
        <v>16600</v>
      </c>
      <c r="I83" s="15" t="str">
        <f t="shared" si="1"/>
        <v>Approval Threshold</v>
      </c>
    </row>
    <row r="84">
      <c r="A84" s="8" t="s">
        <v>990</v>
      </c>
      <c r="B84" s="17">
        <v>177.0</v>
      </c>
      <c r="C84" s="10">
        <v>4.1402705E7</v>
      </c>
      <c r="D84" s="10">
        <v>4.1281499E7</v>
      </c>
      <c r="E84" s="11" t="str">
        <f>IF(C84&gt;percent,"YES","NO")</f>
        <v>NO</v>
      </c>
      <c r="F84" s="12">
        <v>100000.0</v>
      </c>
      <c r="G84" s="13" t="str">
        <f t="shared" si="2"/>
        <v>NOT FUNDED</v>
      </c>
      <c r="H84" s="14">
        <f t="shared" si="3"/>
        <v>16600</v>
      </c>
      <c r="I84" s="15" t="str">
        <f t="shared" si="1"/>
        <v>Approval Threshold</v>
      </c>
    </row>
    <row r="85">
      <c r="A85" s="8" t="s">
        <v>991</v>
      </c>
      <c r="B85" s="17">
        <v>218.0</v>
      </c>
      <c r="C85" s="10">
        <v>4.1063294E7</v>
      </c>
      <c r="D85" s="10">
        <v>1.19043475E8</v>
      </c>
      <c r="E85" s="11" t="str">
        <f>IF(C85&gt;percent,"YES","NO")</f>
        <v>NO</v>
      </c>
      <c r="F85" s="12">
        <v>156000.0</v>
      </c>
      <c r="G85" s="13" t="str">
        <f t="shared" si="2"/>
        <v>NOT FUNDED</v>
      </c>
      <c r="H85" s="14">
        <f t="shared" si="3"/>
        <v>16600</v>
      </c>
      <c r="I85" s="15" t="str">
        <f t="shared" si="1"/>
        <v>Approval Threshold</v>
      </c>
    </row>
    <row r="86">
      <c r="A86" s="8" t="s">
        <v>992</v>
      </c>
      <c r="B86" s="17">
        <v>258.0</v>
      </c>
      <c r="C86" s="10">
        <v>4.0492224E7</v>
      </c>
      <c r="D86" s="10">
        <v>4.1935086E7</v>
      </c>
      <c r="E86" s="11" t="str">
        <f>IF(C86&gt;percent,"YES","NO")</f>
        <v>NO</v>
      </c>
      <c r="F86" s="12">
        <v>167000.0</v>
      </c>
      <c r="G86" s="13" t="str">
        <f t="shared" si="2"/>
        <v>NOT FUNDED</v>
      </c>
      <c r="H86" s="14">
        <f t="shared" si="3"/>
        <v>16600</v>
      </c>
      <c r="I86" s="15" t="str">
        <f t="shared" si="1"/>
        <v>Approval Threshold</v>
      </c>
    </row>
    <row r="87">
      <c r="A87" s="8" t="s">
        <v>993</v>
      </c>
      <c r="B87" s="17">
        <v>157.0</v>
      </c>
      <c r="C87" s="10">
        <v>4.0038306E7</v>
      </c>
      <c r="D87" s="10">
        <v>4.3143585E7</v>
      </c>
      <c r="E87" s="11" t="str">
        <f>IF(C87&gt;percent,"YES","NO")</f>
        <v>NO</v>
      </c>
      <c r="F87" s="12">
        <v>137060.0</v>
      </c>
      <c r="G87" s="13" t="str">
        <f t="shared" si="2"/>
        <v>NOT FUNDED</v>
      </c>
      <c r="H87" s="14">
        <f t="shared" si="3"/>
        <v>16600</v>
      </c>
      <c r="I87" s="15" t="str">
        <f t="shared" si="1"/>
        <v>Approval Threshold</v>
      </c>
    </row>
    <row r="88">
      <c r="A88" s="8" t="s">
        <v>994</v>
      </c>
      <c r="B88" s="17">
        <v>197.0</v>
      </c>
      <c r="C88" s="10">
        <v>3.9849684E7</v>
      </c>
      <c r="D88" s="10">
        <v>1.17250009E8</v>
      </c>
      <c r="E88" s="11" t="str">
        <f>IF(C88&gt;percent,"YES","NO")</f>
        <v>NO</v>
      </c>
      <c r="F88" s="12">
        <v>126000.0</v>
      </c>
      <c r="G88" s="13" t="str">
        <f t="shared" si="2"/>
        <v>NOT FUNDED</v>
      </c>
      <c r="H88" s="14">
        <f t="shared" si="3"/>
        <v>16600</v>
      </c>
      <c r="I88" s="15" t="str">
        <f t="shared" si="1"/>
        <v>Approval Threshold</v>
      </c>
    </row>
    <row r="89">
      <c r="A89" s="8" t="s">
        <v>995</v>
      </c>
      <c r="B89" s="17">
        <v>198.0</v>
      </c>
      <c r="C89" s="10">
        <v>3.9766757E7</v>
      </c>
      <c r="D89" s="10">
        <v>4.3268286E7</v>
      </c>
      <c r="E89" s="11" t="str">
        <f>IF(C89&gt;percent,"YES","NO")</f>
        <v>NO</v>
      </c>
      <c r="F89" s="12">
        <v>111500.0</v>
      </c>
      <c r="G89" s="13" t="str">
        <f t="shared" si="2"/>
        <v>NOT FUNDED</v>
      </c>
      <c r="H89" s="14">
        <f t="shared" si="3"/>
        <v>16600</v>
      </c>
      <c r="I89" s="15" t="str">
        <f t="shared" si="1"/>
        <v>Approval Threshold</v>
      </c>
    </row>
    <row r="90">
      <c r="A90" s="8" t="s">
        <v>996</v>
      </c>
      <c r="B90" s="17">
        <v>294.0</v>
      </c>
      <c r="C90" s="10">
        <v>3.9422441E7</v>
      </c>
      <c r="D90" s="10">
        <v>5.9100808E7</v>
      </c>
      <c r="E90" s="11" t="str">
        <f>IF(C90&gt;percent,"YES","NO")</f>
        <v>NO</v>
      </c>
      <c r="F90" s="12">
        <v>200000.0</v>
      </c>
      <c r="G90" s="13" t="str">
        <f t="shared" si="2"/>
        <v>NOT FUNDED</v>
      </c>
      <c r="H90" s="14">
        <f t="shared" si="3"/>
        <v>16600</v>
      </c>
      <c r="I90" s="15" t="str">
        <f t="shared" si="1"/>
        <v>Approval Threshold</v>
      </c>
    </row>
    <row r="91">
      <c r="A91" s="8" t="s">
        <v>997</v>
      </c>
      <c r="B91" s="17">
        <v>205.0</v>
      </c>
      <c r="C91" s="10">
        <v>3.9366097E7</v>
      </c>
      <c r="D91" s="10">
        <v>1.14942804E8</v>
      </c>
      <c r="E91" s="11" t="str">
        <f>IF(C91&gt;percent,"YES","NO")</f>
        <v>NO</v>
      </c>
      <c r="F91" s="12">
        <v>211900.0</v>
      </c>
      <c r="G91" s="13" t="str">
        <f t="shared" si="2"/>
        <v>NOT FUNDED</v>
      </c>
      <c r="H91" s="14">
        <f t="shared" si="3"/>
        <v>16600</v>
      </c>
      <c r="I91" s="15" t="str">
        <f t="shared" si="1"/>
        <v>Approval Threshold</v>
      </c>
    </row>
    <row r="92">
      <c r="A92" s="8" t="s">
        <v>998</v>
      </c>
      <c r="B92" s="17">
        <v>190.0</v>
      </c>
      <c r="C92" s="10">
        <v>3.7384459E7</v>
      </c>
      <c r="D92" s="10">
        <v>4.4456503E7</v>
      </c>
      <c r="E92" s="11" t="str">
        <f>IF(C92&gt;percent,"YES","NO")</f>
        <v>NO</v>
      </c>
      <c r="F92" s="12">
        <v>300000.0</v>
      </c>
      <c r="G92" s="13" t="str">
        <f t="shared" si="2"/>
        <v>NOT FUNDED</v>
      </c>
      <c r="H92" s="14">
        <f t="shared" si="3"/>
        <v>16600</v>
      </c>
      <c r="I92" s="15" t="str">
        <f t="shared" si="1"/>
        <v>Approval Threshold</v>
      </c>
    </row>
    <row r="93">
      <c r="A93" s="8" t="s">
        <v>999</v>
      </c>
      <c r="B93" s="17">
        <v>188.0</v>
      </c>
      <c r="C93" s="10">
        <v>3.735111E7</v>
      </c>
      <c r="D93" s="10">
        <v>4.4582214E7</v>
      </c>
      <c r="E93" s="11" t="str">
        <f>IF(C93&gt;percent,"YES","NO")</f>
        <v>NO</v>
      </c>
      <c r="F93" s="12">
        <v>100000.0</v>
      </c>
      <c r="G93" s="13" t="str">
        <f t="shared" si="2"/>
        <v>NOT FUNDED</v>
      </c>
      <c r="H93" s="14">
        <f t="shared" si="3"/>
        <v>16600</v>
      </c>
      <c r="I93" s="15" t="str">
        <f t="shared" si="1"/>
        <v>Approval Threshold</v>
      </c>
    </row>
    <row r="94">
      <c r="A94" s="8" t="s">
        <v>1000</v>
      </c>
      <c r="B94" s="17">
        <v>237.0</v>
      </c>
      <c r="C94" s="10">
        <v>3.6914372E7</v>
      </c>
      <c r="D94" s="10">
        <v>4.6334319E7</v>
      </c>
      <c r="E94" s="11" t="str">
        <f>IF(C94&gt;percent,"YES","NO")</f>
        <v>NO</v>
      </c>
      <c r="F94" s="12">
        <v>150000.0</v>
      </c>
      <c r="G94" s="13" t="str">
        <f t="shared" si="2"/>
        <v>NOT FUNDED</v>
      </c>
      <c r="H94" s="14">
        <f t="shared" si="3"/>
        <v>16600</v>
      </c>
      <c r="I94" s="15" t="str">
        <f t="shared" si="1"/>
        <v>Approval Threshold</v>
      </c>
    </row>
    <row r="95">
      <c r="A95" s="8" t="s">
        <v>1001</v>
      </c>
      <c r="B95" s="17">
        <v>225.0</v>
      </c>
      <c r="C95" s="10">
        <v>3.5404901E7</v>
      </c>
      <c r="D95" s="10">
        <v>4.4150844E7</v>
      </c>
      <c r="E95" s="11" t="str">
        <f>IF(C95&gt;percent,"YES","NO")</f>
        <v>NO</v>
      </c>
      <c r="F95" s="12">
        <v>92178.0</v>
      </c>
      <c r="G95" s="13" t="str">
        <f t="shared" si="2"/>
        <v>NOT FUNDED</v>
      </c>
      <c r="H95" s="14">
        <f t="shared" si="3"/>
        <v>16600</v>
      </c>
      <c r="I95" s="15" t="str">
        <f t="shared" si="1"/>
        <v>Approval Threshold</v>
      </c>
    </row>
    <row r="96">
      <c r="A96" s="8" t="s">
        <v>1002</v>
      </c>
      <c r="B96" s="17">
        <v>215.0</v>
      </c>
      <c r="C96" s="10">
        <v>3.4899108E7</v>
      </c>
      <c r="D96" s="10">
        <v>4.0027281E7</v>
      </c>
      <c r="E96" s="11" t="str">
        <f>IF(C96&gt;percent,"YES","NO")</f>
        <v>NO</v>
      </c>
      <c r="F96" s="12">
        <v>87500.0</v>
      </c>
      <c r="G96" s="13" t="str">
        <f t="shared" si="2"/>
        <v>NOT FUNDED</v>
      </c>
      <c r="H96" s="14">
        <f t="shared" si="3"/>
        <v>16600</v>
      </c>
      <c r="I96" s="15" t="str">
        <f t="shared" si="1"/>
        <v>Approval Threshold</v>
      </c>
    </row>
    <row r="97">
      <c r="A97" s="8" t="s">
        <v>1003</v>
      </c>
      <c r="B97" s="17">
        <v>214.0</v>
      </c>
      <c r="C97" s="10">
        <v>3.466299E7</v>
      </c>
      <c r="D97" s="10">
        <v>4.1940104E7</v>
      </c>
      <c r="E97" s="11" t="str">
        <f>IF(C97&gt;percent,"YES","NO")</f>
        <v>NO</v>
      </c>
      <c r="F97" s="12">
        <v>300000.0</v>
      </c>
      <c r="G97" s="13" t="str">
        <f t="shared" si="2"/>
        <v>NOT FUNDED</v>
      </c>
      <c r="H97" s="14">
        <f t="shared" si="3"/>
        <v>16600</v>
      </c>
      <c r="I97" s="15" t="str">
        <f t="shared" si="1"/>
        <v>Approval Threshold</v>
      </c>
    </row>
    <row r="98">
      <c r="A98" s="8" t="s">
        <v>1004</v>
      </c>
      <c r="B98" s="17">
        <v>244.0</v>
      </c>
      <c r="C98" s="10">
        <v>3.4487779E7</v>
      </c>
      <c r="D98" s="10">
        <v>4.4971556E7</v>
      </c>
      <c r="E98" s="11" t="str">
        <f>IF(C98&gt;percent,"YES","NO")</f>
        <v>NO</v>
      </c>
      <c r="F98" s="12">
        <v>300000.0</v>
      </c>
      <c r="G98" s="13" t="str">
        <f t="shared" si="2"/>
        <v>NOT FUNDED</v>
      </c>
      <c r="H98" s="14">
        <f t="shared" si="3"/>
        <v>16600</v>
      </c>
      <c r="I98" s="15" t="str">
        <f t="shared" si="1"/>
        <v>Approval Threshold</v>
      </c>
    </row>
    <row r="99">
      <c r="A99" s="8" t="s">
        <v>1005</v>
      </c>
      <c r="B99" s="17">
        <v>198.0</v>
      </c>
      <c r="C99" s="10">
        <v>3.4244949E7</v>
      </c>
      <c r="D99" s="10">
        <v>4.2024241E7</v>
      </c>
      <c r="E99" s="11" t="str">
        <f>IF(C99&gt;percent,"YES","NO")</f>
        <v>NO</v>
      </c>
      <c r="F99" s="12">
        <v>150000.0</v>
      </c>
      <c r="G99" s="13" t="str">
        <f t="shared" si="2"/>
        <v>NOT FUNDED</v>
      </c>
      <c r="H99" s="14">
        <f t="shared" si="3"/>
        <v>16600</v>
      </c>
      <c r="I99" s="15" t="str">
        <f t="shared" si="1"/>
        <v>Approval Threshold</v>
      </c>
    </row>
    <row r="100">
      <c r="A100" s="8" t="s">
        <v>1006</v>
      </c>
      <c r="B100" s="17">
        <v>191.0</v>
      </c>
      <c r="C100" s="10">
        <v>3.4006542E7</v>
      </c>
      <c r="D100" s="10">
        <v>4.4274845E7</v>
      </c>
      <c r="E100" s="11" t="str">
        <f>IF(C100&gt;percent,"YES","NO")</f>
        <v>NO</v>
      </c>
      <c r="F100" s="12">
        <v>300000.0</v>
      </c>
      <c r="G100" s="13" t="str">
        <f t="shared" si="2"/>
        <v>NOT FUNDED</v>
      </c>
      <c r="H100" s="14">
        <f t="shared" si="3"/>
        <v>16600</v>
      </c>
      <c r="I100" s="15" t="str">
        <f t="shared" si="1"/>
        <v>Approval Threshold</v>
      </c>
    </row>
    <row r="101">
      <c r="A101" s="8" t="s">
        <v>1007</v>
      </c>
      <c r="B101" s="17">
        <v>241.0</v>
      </c>
      <c r="C101" s="10">
        <v>3.389593E7</v>
      </c>
      <c r="D101" s="10">
        <v>4.4943275E7</v>
      </c>
      <c r="E101" s="11" t="str">
        <f>IF(C101&gt;percent,"YES","NO")</f>
        <v>NO</v>
      </c>
      <c r="F101" s="12">
        <v>210000.0</v>
      </c>
      <c r="G101" s="13" t="str">
        <f t="shared" si="2"/>
        <v>NOT FUNDED</v>
      </c>
      <c r="H101" s="14">
        <f t="shared" si="3"/>
        <v>16600</v>
      </c>
      <c r="I101" s="15" t="str">
        <f t="shared" si="1"/>
        <v>Approval Threshold</v>
      </c>
    </row>
    <row r="102">
      <c r="A102" s="8" t="s">
        <v>1008</v>
      </c>
      <c r="B102" s="17">
        <v>169.0</v>
      </c>
      <c r="C102" s="10">
        <v>3.3894501E7</v>
      </c>
      <c r="D102" s="10">
        <v>1.17311503E8</v>
      </c>
      <c r="E102" s="11" t="str">
        <f>IF(C102&gt;percent,"YES","NO")</f>
        <v>NO</v>
      </c>
      <c r="F102" s="12">
        <v>295000.0</v>
      </c>
      <c r="G102" s="13" t="str">
        <f t="shared" si="2"/>
        <v>NOT FUNDED</v>
      </c>
      <c r="H102" s="14">
        <f t="shared" si="3"/>
        <v>16600</v>
      </c>
      <c r="I102" s="15" t="str">
        <f t="shared" si="1"/>
        <v>Approval Threshold</v>
      </c>
    </row>
    <row r="103">
      <c r="A103" s="8" t="s">
        <v>1009</v>
      </c>
      <c r="B103" s="17">
        <v>160.0</v>
      </c>
      <c r="C103" s="10">
        <v>3.3680798E7</v>
      </c>
      <c r="D103" s="10">
        <v>4.3533521E7</v>
      </c>
      <c r="E103" s="11" t="str">
        <f>IF(C103&gt;percent,"YES","NO")</f>
        <v>NO</v>
      </c>
      <c r="F103" s="12">
        <v>275000.0</v>
      </c>
      <c r="G103" s="13" t="str">
        <f t="shared" si="2"/>
        <v>NOT FUNDED</v>
      </c>
      <c r="H103" s="14">
        <f t="shared" si="3"/>
        <v>16600</v>
      </c>
      <c r="I103" s="15" t="str">
        <f t="shared" si="1"/>
        <v>Approval Threshold</v>
      </c>
    </row>
    <row r="104">
      <c r="A104" s="8" t="s">
        <v>1010</v>
      </c>
      <c r="B104" s="17">
        <v>165.0</v>
      </c>
      <c r="C104" s="10">
        <v>3.318135E7</v>
      </c>
      <c r="D104" s="10">
        <v>4.2213328E7</v>
      </c>
      <c r="E104" s="11" t="str">
        <f>IF(C104&gt;percent,"YES","NO")</f>
        <v>NO</v>
      </c>
      <c r="F104" s="12">
        <v>299444.0</v>
      </c>
      <c r="G104" s="13" t="str">
        <f t="shared" si="2"/>
        <v>NOT FUNDED</v>
      </c>
      <c r="H104" s="14">
        <f t="shared" si="3"/>
        <v>16600</v>
      </c>
      <c r="I104" s="15" t="str">
        <f t="shared" si="1"/>
        <v>Approval Threshold</v>
      </c>
    </row>
    <row r="105">
      <c r="A105" s="8" t="s">
        <v>1011</v>
      </c>
      <c r="B105" s="17">
        <v>185.0</v>
      </c>
      <c r="C105" s="10">
        <v>3.3131493E7</v>
      </c>
      <c r="D105" s="10">
        <v>1.19326087E8</v>
      </c>
      <c r="E105" s="11" t="str">
        <f>IF(C105&gt;percent,"YES","NO")</f>
        <v>NO</v>
      </c>
      <c r="F105" s="12">
        <v>300000.0</v>
      </c>
      <c r="G105" s="13" t="str">
        <f t="shared" si="2"/>
        <v>NOT FUNDED</v>
      </c>
      <c r="H105" s="14">
        <f t="shared" si="3"/>
        <v>16600</v>
      </c>
      <c r="I105" s="15" t="str">
        <f t="shared" si="1"/>
        <v>Approval Threshold</v>
      </c>
    </row>
    <row r="106">
      <c r="A106" s="8" t="s">
        <v>1012</v>
      </c>
      <c r="B106" s="17">
        <v>207.0</v>
      </c>
      <c r="C106" s="10">
        <v>3.3005121E7</v>
      </c>
      <c r="D106" s="10">
        <v>4.489651E7</v>
      </c>
      <c r="E106" s="11" t="str">
        <f>IF(C106&gt;percent,"YES","NO")</f>
        <v>NO</v>
      </c>
      <c r="F106" s="12">
        <v>248000.0</v>
      </c>
      <c r="G106" s="13" t="str">
        <f t="shared" si="2"/>
        <v>NOT FUNDED</v>
      </c>
      <c r="H106" s="14">
        <f t="shared" si="3"/>
        <v>16600</v>
      </c>
      <c r="I106" s="15" t="str">
        <f t="shared" si="1"/>
        <v>Approval Threshold</v>
      </c>
    </row>
    <row r="107">
      <c r="A107" s="8" t="s">
        <v>1013</v>
      </c>
      <c r="B107" s="17">
        <v>221.0</v>
      </c>
      <c r="C107" s="10">
        <v>3.2506304E7</v>
      </c>
      <c r="D107" s="10">
        <v>4.3016162E7</v>
      </c>
      <c r="E107" s="11" t="str">
        <f>IF(C107&gt;percent,"YES","NO")</f>
        <v>NO</v>
      </c>
      <c r="F107" s="12">
        <v>261125.0</v>
      </c>
      <c r="G107" s="13" t="str">
        <f t="shared" si="2"/>
        <v>NOT FUNDED</v>
      </c>
      <c r="H107" s="14">
        <f t="shared" si="3"/>
        <v>16600</v>
      </c>
      <c r="I107" s="15" t="str">
        <f t="shared" si="1"/>
        <v>Approval Threshold</v>
      </c>
    </row>
    <row r="108">
      <c r="A108" s="8" t="s">
        <v>1014</v>
      </c>
      <c r="B108" s="17">
        <v>198.0</v>
      </c>
      <c r="C108" s="10">
        <v>3.2036963E7</v>
      </c>
      <c r="D108" s="10">
        <v>5.2403236E7</v>
      </c>
      <c r="E108" s="11" t="str">
        <f>IF(C108&gt;percent,"YES","NO")</f>
        <v>NO</v>
      </c>
      <c r="F108" s="12">
        <v>300000.0</v>
      </c>
      <c r="G108" s="13" t="str">
        <f t="shared" si="2"/>
        <v>NOT FUNDED</v>
      </c>
      <c r="H108" s="14">
        <f t="shared" si="3"/>
        <v>16600</v>
      </c>
      <c r="I108" s="15" t="str">
        <f t="shared" si="1"/>
        <v>Approval Threshold</v>
      </c>
    </row>
    <row r="109">
      <c r="A109" s="8" t="s">
        <v>1015</v>
      </c>
      <c r="B109" s="17">
        <v>151.0</v>
      </c>
      <c r="C109" s="10">
        <v>3.1708132E7</v>
      </c>
      <c r="D109" s="10">
        <v>4.8974549E7</v>
      </c>
      <c r="E109" s="11" t="str">
        <f>IF(C109&gt;percent,"YES","NO")</f>
        <v>NO</v>
      </c>
      <c r="F109" s="12">
        <v>300000.0</v>
      </c>
      <c r="G109" s="13" t="str">
        <f t="shared" si="2"/>
        <v>NOT FUNDED</v>
      </c>
      <c r="H109" s="14">
        <f t="shared" si="3"/>
        <v>16600</v>
      </c>
      <c r="I109" s="15" t="str">
        <f t="shared" si="1"/>
        <v>Approval Threshold</v>
      </c>
    </row>
    <row r="110">
      <c r="A110" s="8" t="s">
        <v>1016</v>
      </c>
      <c r="B110" s="17">
        <v>190.0</v>
      </c>
      <c r="C110" s="10">
        <v>3.1410721E7</v>
      </c>
      <c r="D110" s="10">
        <v>4.5254872E7</v>
      </c>
      <c r="E110" s="11" t="str">
        <f>IF(C110&gt;percent,"YES","NO")</f>
        <v>NO</v>
      </c>
      <c r="F110" s="12">
        <v>300000.0</v>
      </c>
      <c r="G110" s="13" t="str">
        <f t="shared" si="2"/>
        <v>NOT FUNDED</v>
      </c>
      <c r="H110" s="14">
        <f t="shared" si="3"/>
        <v>16600</v>
      </c>
      <c r="I110" s="15" t="str">
        <f t="shared" si="1"/>
        <v>Approval Threshold</v>
      </c>
    </row>
    <row r="111">
      <c r="A111" s="8" t="s">
        <v>1017</v>
      </c>
      <c r="B111" s="17">
        <v>184.0</v>
      </c>
      <c r="C111" s="10">
        <v>3.087928E7</v>
      </c>
      <c r="D111" s="10">
        <v>4.7008151E7</v>
      </c>
      <c r="E111" s="11" t="str">
        <f>IF(C111&gt;percent,"YES","NO")</f>
        <v>NO</v>
      </c>
      <c r="F111" s="12">
        <v>100000.0</v>
      </c>
      <c r="G111" s="13" t="str">
        <f t="shared" si="2"/>
        <v>NOT FUNDED</v>
      </c>
      <c r="H111" s="14">
        <f t="shared" si="3"/>
        <v>16600</v>
      </c>
      <c r="I111" s="15" t="str">
        <f t="shared" si="1"/>
        <v>Approval Threshold</v>
      </c>
    </row>
    <row r="112">
      <c r="A112" s="8" t="s">
        <v>1018</v>
      </c>
      <c r="B112" s="17">
        <v>173.0</v>
      </c>
      <c r="C112" s="10">
        <v>3.0494452E7</v>
      </c>
      <c r="D112" s="10">
        <v>4.56023E7</v>
      </c>
      <c r="E112" s="11" t="str">
        <f>IF(C112&gt;percent,"YES","NO")</f>
        <v>NO</v>
      </c>
      <c r="F112" s="12">
        <v>140000.0</v>
      </c>
      <c r="G112" s="13" t="str">
        <f t="shared" si="2"/>
        <v>NOT FUNDED</v>
      </c>
      <c r="H112" s="14">
        <f t="shared" si="3"/>
        <v>16600</v>
      </c>
      <c r="I112" s="15" t="str">
        <f t="shared" si="1"/>
        <v>Approval Threshold</v>
      </c>
    </row>
    <row r="113">
      <c r="A113" s="8" t="s">
        <v>1019</v>
      </c>
      <c r="B113" s="17">
        <v>181.0</v>
      </c>
      <c r="C113" s="10">
        <v>3.0242293E7</v>
      </c>
      <c r="D113" s="10">
        <v>4.3270966E7</v>
      </c>
      <c r="E113" s="11" t="str">
        <f>IF(C113&gt;percent,"YES","NO")</f>
        <v>NO</v>
      </c>
      <c r="F113" s="12">
        <v>150000.0</v>
      </c>
      <c r="G113" s="13" t="str">
        <f t="shared" si="2"/>
        <v>NOT FUNDED</v>
      </c>
      <c r="H113" s="14">
        <f t="shared" si="3"/>
        <v>16600</v>
      </c>
      <c r="I113" s="15" t="str">
        <f t="shared" si="1"/>
        <v>Approval Threshold</v>
      </c>
    </row>
    <row r="114">
      <c r="A114" s="8" t="s">
        <v>1020</v>
      </c>
      <c r="B114" s="17">
        <v>207.0</v>
      </c>
      <c r="C114" s="10">
        <v>3.0024064E7</v>
      </c>
      <c r="D114" s="10">
        <v>1.14525375E8</v>
      </c>
      <c r="E114" s="11" t="str">
        <f>IF(C114&gt;percent,"YES","NO")</f>
        <v>NO</v>
      </c>
      <c r="F114" s="12">
        <v>95000.0</v>
      </c>
      <c r="G114" s="13" t="str">
        <f t="shared" si="2"/>
        <v>NOT FUNDED</v>
      </c>
      <c r="H114" s="14">
        <f t="shared" si="3"/>
        <v>16600</v>
      </c>
      <c r="I114" s="15" t="str">
        <f t="shared" si="1"/>
        <v>Approval Threshold</v>
      </c>
    </row>
    <row r="115">
      <c r="A115" s="8" t="s">
        <v>1021</v>
      </c>
      <c r="B115" s="17">
        <v>208.0</v>
      </c>
      <c r="C115" s="10">
        <v>2.9903474E7</v>
      </c>
      <c r="D115" s="10">
        <v>4.6539983E7</v>
      </c>
      <c r="E115" s="11" t="str">
        <f>IF(C115&gt;percent,"YES","NO")</f>
        <v>NO</v>
      </c>
      <c r="F115" s="12">
        <v>300000.0</v>
      </c>
      <c r="G115" s="13" t="str">
        <f t="shared" si="2"/>
        <v>NOT FUNDED</v>
      </c>
      <c r="H115" s="14">
        <f t="shared" si="3"/>
        <v>16600</v>
      </c>
      <c r="I115" s="15" t="str">
        <f t="shared" si="1"/>
        <v>Approval Threshold</v>
      </c>
    </row>
    <row r="116">
      <c r="A116" s="8" t="s">
        <v>1022</v>
      </c>
      <c r="B116" s="17">
        <v>171.0</v>
      </c>
      <c r="C116" s="10">
        <v>2.9888845E7</v>
      </c>
      <c r="D116" s="10">
        <v>4.3355044E7</v>
      </c>
      <c r="E116" s="11" t="str">
        <f>IF(C116&gt;percent,"YES","NO")</f>
        <v>NO</v>
      </c>
      <c r="F116" s="12">
        <v>153000.0</v>
      </c>
      <c r="G116" s="13" t="str">
        <f t="shared" si="2"/>
        <v>NOT FUNDED</v>
      </c>
      <c r="H116" s="14">
        <f t="shared" si="3"/>
        <v>16600</v>
      </c>
      <c r="I116" s="15" t="str">
        <f t="shared" si="1"/>
        <v>Approval Threshold</v>
      </c>
    </row>
    <row r="117">
      <c r="A117" s="8" t="s">
        <v>1023</v>
      </c>
      <c r="B117" s="17">
        <v>191.0</v>
      </c>
      <c r="C117" s="10">
        <v>2.9805123E7</v>
      </c>
      <c r="D117" s="10">
        <v>4.4389681E7</v>
      </c>
      <c r="E117" s="11" t="str">
        <f>IF(C117&gt;percent,"YES","NO")</f>
        <v>NO</v>
      </c>
      <c r="F117" s="12">
        <v>120000.0</v>
      </c>
      <c r="G117" s="13" t="str">
        <f t="shared" si="2"/>
        <v>NOT FUNDED</v>
      </c>
      <c r="H117" s="14">
        <f t="shared" si="3"/>
        <v>16600</v>
      </c>
      <c r="I117" s="15" t="str">
        <f t="shared" si="1"/>
        <v>Approval Threshold</v>
      </c>
    </row>
    <row r="118">
      <c r="A118" s="8" t="s">
        <v>1024</v>
      </c>
      <c r="B118" s="17">
        <v>226.0</v>
      </c>
      <c r="C118" s="10">
        <v>2.9729004E7</v>
      </c>
      <c r="D118" s="10">
        <v>1.1751936E8</v>
      </c>
      <c r="E118" s="11" t="str">
        <f>IF(C118&gt;percent,"YES","NO")</f>
        <v>NO</v>
      </c>
      <c r="F118" s="12">
        <v>280000.0</v>
      </c>
      <c r="G118" s="13" t="str">
        <f t="shared" si="2"/>
        <v>NOT FUNDED</v>
      </c>
      <c r="H118" s="14">
        <f t="shared" si="3"/>
        <v>16600</v>
      </c>
      <c r="I118" s="15" t="str">
        <f t="shared" si="1"/>
        <v>Approval Threshold</v>
      </c>
    </row>
    <row r="119">
      <c r="A119" s="8" t="s">
        <v>1025</v>
      </c>
      <c r="B119" s="17">
        <v>173.0</v>
      </c>
      <c r="C119" s="10">
        <v>2.9663579E7</v>
      </c>
      <c r="D119" s="10">
        <v>4.3359838E7</v>
      </c>
      <c r="E119" s="11" t="str">
        <f>IF(C119&gt;percent,"YES","NO")</f>
        <v>NO</v>
      </c>
      <c r="F119" s="12">
        <v>300000.0</v>
      </c>
      <c r="G119" s="13" t="str">
        <f t="shared" si="2"/>
        <v>NOT FUNDED</v>
      </c>
      <c r="H119" s="14">
        <f t="shared" si="3"/>
        <v>16600</v>
      </c>
      <c r="I119" s="15" t="str">
        <f t="shared" si="1"/>
        <v>Approval Threshold</v>
      </c>
    </row>
    <row r="120">
      <c r="A120" s="8" t="s">
        <v>1026</v>
      </c>
      <c r="B120" s="17">
        <v>188.0</v>
      </c>
      <c r="C120" s="10">
        <v>2.9539548E7</v>
      </c>
      <c r="D120" s="10">
        <v>4.7493856E7</v>
      </c>
      <c r="E120" s="11" t="str">
        <f>IF(C120&gt;percent,"YES","NO")</f>
        <v>NO</v>
      </c>
      <c r="F120" s="12">
        <v>100000.0</v>
      </c>
      <c r="G120" s="13" t="str">
        <f t="shared" si="2"/>
        <v>NOT FUNDED</v>
      </c>
      <c r="H120" s="14">
        <f t="shared" si="3"/>
        <v>16600</v>
      </c>
      <c r="I120" s="15" t="str">
        <f t="shared" si="1"/>
        <v>Approval Threshold</v>
      </c>
    </row>
    <row r="121">
      <c r="A121" s="8" t="s">
        <v>1027</v>
      </c>
      <c r="B121" s="17">
        <v>168.0</v>
      </c>
      <c r="C121" s="10">
        <v>2.9361704E7</v>
      </c>
      <c r="D121" s="10">
        <v>4.7027182E7</v>
      </c>
      <c r="E121" s="11" t="str">
        <f>IF(C121&gt;percent,"YES","NO")</f>
        <v>NO</v>
      </c>
      <c r="F121" s="12">
        <v>240000.0</v>
      </c>
      <c r="G121" s="13" t="str">
        <f t="shared" si="2"/>
        <v>NOT FUNDED</v>
      </c>
      <c r="H121" s="14">
        <f t="shared" si="3"/>
        <v>16600</v>
      </c>
      <c r="I121" s="15" t="str">
        <f t="shared" si="1"/>
        <v>Approval Threshold</v>
      </c>
    </row>
    <row r="122">
      <c r="A122" s="8" t="s">
        <v>1028</v>
      </c>
      <c r="B122" s="17">
        <v>198.0</v>
      </c>
      <c r="C122" s="10">
        <v>2.9324952E7</v>
      </c>
      <c r="D122" s="10">
        <v>4.676688E7</v>
      </c>
      <c r="E122" s="11" t="str">
        <f>IF(C122&gt;percent,"YES","NO")</f>
        <v>NO</v>
      </c>
      <c r="F122" s="12">
        <v>254319.0</v>
      </c>
      <c r="G122" s="13" t="str">
        <f t="shared" si="2"/>
        <v>NOT FUNDED</v>
      </c>
      <c r="H122" s="14">
        <f t="shared" si="3"/>
        <v>16600</v>
      </c>
      <c r="I122" s="15" t="str">
        <f t="shared" si="1"/>
        <v>Approval Threshold</v>
      </c>
    </row>
    <row r="123">
      <c r="A123" s="8" t="s">
        <v>1029</v>
      </c>
      <c r="B123" s="17">
        <v>182.0</v>
      </c>
      <c r="C123" s="10">
        <v>2.9305593E7</v>
      </c>
      <c r="D123" s="10">
        <v>4.8786392E7</v>
      </c>
      <c r="E123" s="11" t="str">
        <f>IF(C123&gt;percent,"YES","NO")</f>
        <v>NO</v>
      </c>
      <c r="F123" s="12">
        <v>300000.0</v>
      </c>
      <c r="G123" s="13" t="str">
        <f t="shared" si="2"/>
        <v>NOT FUNDED</v>
      </c>
      <c r="H123" s="14">
        <f t="shared" si="3"/>
        <v>16600</v>
      </c>
      <c r="I123" s="15" t="str">
        <f t="shared" si="1"/>
        <v>Approval Threshold</v>
      </c>
    </row>
    <row r="124">
      <c r="A124" s="8" t="s">
        <v>1030</v>
      </c>
      <c r="B124" s="17">
        <v>229.0</v>
      </c>
      <c r="C124" s="10">
        <v>2.8792219E7</v>
      </c>
      <c r="D124" s="10">
        <v>4.693029E7</v>
      </c>
      <c r="E124" s="11" t="str">
        <f>IF(C124&gt;percent,"YES","NO")</f>
        <v>NO</v>
      </c>
      <c r="F124" s="12">
        <v>80000.0</v>
      </c>
      <c r="G124" s="13" t="str">
        <f t="shared" si="2"/>
        <v>NOT FUNDED</v>
      </c>
      <c r="H124" s="14">
        <f t="shared" si="3"/>
        <v>16600</v>
      </c>
      <c r="I124" s="15" t="str">
        <f t="shared" si="1"/>
        <v>Approval Threshold</v>
      </c>
    </row>
    <row r="125">
      <c r="A125" s="8" t="s">
        <v>1031</v>
      </c>
      <c r="B125" s="17">
        <v>157.0</v>
      </c>
      <c r="C125" s="10">
        <v>2.8770386E7</v>
      </c>
      <c r="D125" s="10">
        <v>4.4643429E7</v>
      </c>
      <c r="E125" s="11" t="str">
        <f>IF(C125&gt;percent,"YES","NO")</f>
        <v>NO</v>
      </c>
      <c r="F125" s="12">
        <v>49000.0</v>
      </c>
      <c r="G125" s="13" t="str">
        <f t="shared" si="2"/>
        <v>NOT FUNDED</v>
      </c>
      <c r="H125" s="14">
        <f t="shared" si="3"/>
        <v>16600</v>
      </c>
      <c r="I125" s="15" t="str">
        <f t="shared" si="1"/>
        <v>Approval Threshold</v>
      </c>
    </row>
    <row r="126">
      <c r="A126" s="8" t="s">
        <v>1032</v>
      </c>
      <c r="B126" s="17">
        <v>187.0</v>
      </c>
      <c r="C126" s="10">
        <v>2.7845362E7</v>
      </c>
      <c r="D126" s="10">
        <v>4.4934527E7</v>
      </c>
      <c r="E126" s="11" t="str">
        <f>IF(C126&gt;percent,"YES","NO")</f>
        <v>NO</v>
      </c>
      <c r="F126" s="12">
        <v>300000.0</v>
      </c>
      <c r="G126" s="13" t="str">
        <f t="shared" si="2"/>
        <v>NOT FUNDED</v>
      </c>
      <c r="H126" s="14">
        <f t="shared" si="3"/>
        <v>16600</v>
      </c>
      <c r="I126" s="15" t="str">
        <f t="shared" si="1"/>
        <v>Approval Threshold</v>
      </c>
    </row>
    <row r="127">
      <c r="A127" s="8" t="s">
        <v>1033</v>
      </c>
      <c r="B127" s="17">
        <v>176.0</v>
      </c>
      <c r="C127" s="10">
        <v>2.7838486E7</v>
      </c>
      <c r="D127" s="10">
        <v>4.692471E7</v>
      </c>
      <c r="E127" s="11" t="str">
        <f>IF(C127&gt;percent,"YES","NO")</f>
        <v>NO</v>
      </c>
      <c r="F127" s="12">
        <v>180000.0</v>
      </c>
      <c r="G127" s="13" t="str">
        <f t="shared" si="2"/>
        <v>NOT FUNDED</v>
      </c>
      <c r="H127" s="14">
        <f t="shared" si="3"/>
        <v>16600</v>
      </c>
      <c r="I127" s="15" t="str">
        <f t="shared" si="1"/>
        <v>Approval Threshold</v>
      </c>
    </row>
    <row r="128">
      <c r="A128" s="8" t="s">
        <v>1034</v>
      </c>
      <c r="B128" s="17">
        <v>194.0</v>
      </c>
      <c r="C128" s="10">
        <v>2.7334011E7</v>
      </c>
      <c r="D128" s="10">
        <v>4.3781729E7</v>
      </c>
      <c r="E128" s="11" t="str">
        <f>IF(C128&gt;percent,"YES","NO")</f>
        <v>NO</v>
      </c>
      <c r="F128" s="12">
        <v>300000.0</v>
      </c>
      <c r="G128" s="13" t="str">
        <f t="shared" si="2"/>
        <v>NOT FUNDED</v>
      </c>
      <c r="H128" s="14">
        <f t="shared" si="3"/>
        <v>16600</v>
      </c>
      <c r="I128" s="15" t="str">
        <f t="shared" si="1"/>
        <v>Approval Threshold</v>
      </c>
    </row>
    <row r="129">
      <c r="A129" s="8" t="s">
        <v>1035</v>
      </c>
      <c r="B129" s="17">
        <v>192.0</v>
      </c>
      <c r="C129" s="10">
        <v>2.7234557E7</v>
      </c>
      <c r="D129" s="10">
        <v>4.4419351E7</v>
      </c>
      <c r="E129" s="11" t="str">
        <f>IF(C129&gt;percent,"YES","NO")</f>
        <v>NO</v>
      </c>
      <c r="F129" s="12">
        <v>300000.0</v>
      </c>
      <c r="G129" s="13" t="str">
        <f t="shared" si="2"/>
        <v>NOT FUNDED</v>
      </c>
      <c r="H129" s="14">
        <f t="shared" si="3"/>
        <v>16600</v>
      </c>
      <c r="I129" s="15" t="str">
        <f t="shared" si="1"/>
        <v>Approval Threshold</v>
      </c>
    </row>
    <row r="130">
      <c r="A130" s="8" t="s">
        <v>1036</v>
      </c>
      <c r="B130" s="17">
        <v>195.0</v>
      </c>
      <c r="C130" s="10">
        <v>2.7032965E7</v>
      </c>
      <c r="D130" s="10">
        <v>4.3244868E7</v>
      </c>
      <c r="E130" s="11" t="str">
        <f>IF(C130&gt;percent,"YES","NO")</f>
        <v>NO</v>
      </c>
      <c r="F130" s="12">
        <v>275000.0</v>
      </c>
      <c r="G130" s="13" t="str">
        <f t="shared" si="2"/>
        <v>NOT FUNDED</v>
      </c>
      <c r="H130" s="14">
        <f t="shared" si="3"/>
        <v>16600</v>
      </c>
      <c r="I130" s="15" t="str">
        <f t="shared" si="1"/>
        <v>Approval Threshold</v>
      </c>
    </row>
    <row r="131">
      <c r="A131" s="8" t="s">
        <v>1037</v>
      </c>
      <c r="B131" s="17">
        <v>164.0</v>
      </c>
      <c r="C131" s="10">
        <v>2.6748886E7</v>
      </c>
      <c r="D131" s="10">
        <v>1.1664122E8</v>
      </c>
      <c r="E131" s="11" t="str">
        <f>IF(C131&gt;percent,"YES","NO")</f>
        <v>NO</v>
      </c>
      <c r="F131" s="12">
        <v>300000.0</v>
      </c>
      <c r="G131" s="13" t="str">
        <f t="shared" si="2"/>
        <v>NOT FUNDED</v>
      </c>
      <c r="H131" s="14">
        <f t="shared" si="3"/>
        <v>16600</v>
      </c>
      <c r="I131" s="15" t="str">
        <f t="shared" si="1"/>
        <v>Approval Threshold</v>
      </c>
    </row>
    <row r="132">
      <c r="A132" s="8" t="s">
        <v>1038</v>
      </c>
      <c r="B132" s="17">
        <v>182.0</v>
      </c>
      <c r="C132" s="10">
        <v>2.6580931E7</v>
      </c>
      <c r="D132" s="10">
        <v>4.2027827E7</v>
      </c>
      <c r="E132" s="11" t="str">
        <f>IF(C132&gt;percent,"YES","NO")</f>
        <v>NO</v>
      </c>
      <c r="F132" s="12">
        <v>130000.0</v>
      </c>
      <c r="G132" s="13" t="str">
        <f t="shared" si="2"/>
        <v>NOT FUNDED</v>
      </c>
      <c r="H132" s="14">
        <f t="shared" si="3"/>
        <v>16600</v>
      </c>
      <c r="I132" s="15" t="str">
        <f t="shared" si="1"/>
        <v>Approval Threshold</v>
      </c>
    </row>
    <row r="133">
      <c r="A133" s="8" t="s">
        <v>1039</v>
      </c>
      <c r="B133" s="17">
        <v>175.0</v>
      </c>
      <c r="C133" s="10">
        <v>2.6437684E7</v>
      </c>
      <c r="D133" s="10">
        <v>4.3468266E7</v>
      </c>
      <c r="E133" s="11" t="str">
        <f>IF(C133&gt;percent,"YES","NO")</f>
        <v>NO</v>
      </c>
      <c r="F133" s="12">
        <v>196375.0</v>
      </c>
      <c r="G133" s="13" t="str">
        <f t="shared" si="2"/>
        <v>NOT FUNDED</v>
      </c>
      <c r="H133" s="14">
        <f t="shared" si="3"/>
        <v>16600</v>
      </c>
      <c r="I133" s="15" t="str">
        <f t="shared" si="1"/>
        <v>Approval Threshold</v>
      </c>
    </row>
    <row r="134">
      <c r="A134" s="8" t="s">
        <v>1040</v>
      </c>
      <c r="B134" s="17">
        <v>141.0</v>
      </c>
      <c r="C134" s="10">
        <v>2.627173E7</v>
      </c>
      <c r="D134" s="10">
        <v>4.7847353E7</v>
      </c>
      <c r="E134" s="11" t="str">
        <f>IF(C134&gt;percent,"YES","NO")</f>
        <v>NO</v>
      </c>
      <c r="F134" s="12">
        <v>140000.0</v>
      </c>
      <c r="G134" s="13" t="str">
        <f t="shared" si="2"/>
        <v>NOT FUNDED</v>
      </c>
      <c r="H134" s="14">
        <f t="shared" si="3"/>
        <v>16600</v>
      </c>
      <c r="I134" s="15" t="str">
        <f t="shared" si="1"/>
        <v>Approval Threshold</v>
      </c>
    </row>
    <row r="135">
      <c r="A135" s="8" t="s">
        <v>1041</v>
      </c>
      <c r="B135" s="17">
        <v>181.0</v>
      </c>
      <c r="C135" s="10">
        <v>2.5824542E7</v>
      </c>
      <c r="D135" s="10">
        <v>4.45414E7</v>
      </c>
      <c r="E135" s="11" t="str">
        <f>IF(C135&gt;percent,"YES","NO")</f>
        <v>NO</v>
      </c>
      <c r="F135" s="12">
        <v>218406.0</v>
      </c>
      <c r="G135" s="13" t="str">
        <f t="shared" si="2"/>
        <v>NOT FUNDED</v>
      </c>
      <c r="H135" s="14">
        <f t="shared" si="3"/>
        <v>16600</v>
      </c>
      <c r="I135" s="15" t="str">
        <f t="shared" si="1"/>
        <v>Approval Threshold</v>
      </c>
    </row>
    <row r="136">
      <c r="A136" s="8" t="s">
        <v>1042</v>
      </c>
      <c r="B136" s="17">
        <v>171.0</v>
      </c>
      <c r="C136" s="10">
        <v>2.5818952E7</v>
      </c>
      <c r="D136" s="10">
        <v>4.4660856E7</v>
      </c>
      <c r="E136" s="11" t="str">
        <f>IF(C136&gt;percent,"YES","NO")</f>
        <v>NO</v>
      </c>
      <c r="F136" s="12">
        <v>170000.0</v>
      </c>
      <c r="G136" s="13" t="str">
        <f t="shared" si="2"/>
        <v>NOT FUNDED</v>
      </c>
      <c r="H136" s="14">
        <f t="shared" si="3"/>
        <v>16600</v>
      </c>
      <c r="I136" s="15" t="str">
        <f t="shared" si="1"/>
        <v>Approval Threshold</v>
      </c>
    </row>
    <row r="137">
      <c r="A137" s="8" t="s">
        <v>1043</v>
      </c>
      <c r="B137" s="17">
        <v>160.0</v>
      </c>
      <c r="C137" s="10">
        <v>2.569429E7</v>
      </c>
      <c r="D137" s="10">
        <v>5.0599849E7</v>
      </c>
      <c r="E137" s="11" t="str">
        <f>IF(C137&gt;percent,"YES","NO")</f>
        <v>NO</v>
      </c>
      <c r="F137" s="12">
        <v>147000.0</v>
      </c>
      <c r="G137" s="13" t="str">
        <f t="shared" si="2"/>
        <v>NOT FUNDED</v>
      </c>
      <c r="H137" s="14">
        <f t="shared" si="3"/>
        <v>16600</v>
      </c>
      <c r="I137" s="15" t="str">
        <f t="shared" si="1"/>
        <v>Approval Threshold</v>
      </c>
    </row>
    <row r="138">
      <c r="A138" s="8" t="s">
        <v>1044</v>
      </c>
      <c r="B138" s="17">
        <v>233.0</v>
      </c>
      <c r="C138" s="10">
        <v>2.5671801E7</v>
      </c>
      <c r="D138" s="10">
        <v>1.17517536E8</v>
      </c>
      <c r="E138" s="11" t="str">
        <f>IF(C138&gt;percent,"YES","NO")</f>
        <v>NO</v>
      </c>
      <c r="F138" s="12">
        <v>300000.0</v>
      </c>
      <c r="G138" s="13" t="str">
        <f t="shared" si="2"/>
        <v>NOT FUNDED</v>
      </c>
      <c r="H138" s="14">
        <f t="shared" si="3"/>
        <v>16600</v>
      </c>
      <c r="I138" s="15" t="str">
        <f t="shared" si="1"/>
        <v>Approval Threshold</v>
      </c>
    </row>
    <row r="139">
      <c r="A139" s="8" t="s">
        <v>1045</v>
      </c>
      <c r="B139" s="17">
        <v>165.0</v>
      </c>
      <c r="C139" s="10">
        <v>2.555412E7</v>
      </c>
      <c r="D139" s="10">
        <v>4.9072109E7</v>
      </c>
      <c r="E139" s="11" t="str">
        <f>IF(C139&gt;percent,"YES","NO")</f>
        <v>NO</v>
      </c>
      <c r="F139" s="12">
        <v>300000.0</v>
      </c>
      <c r="G139" s="13" t="str">
        <f t="shared" si="2"/>
        <v>NOT FUNDED</v>
      </c>
      <c r="H139" s="14">
        <f t="shared" si="3"/>
        <v>16600</v>
      </c>
      <c r="I139" s="15" t="str">
        <f t="shared" si="1"/>
        <v>Approval Threshold</v>
      </c>
    </row>
    <row r="140">
      <c r="A140" s="8" t="s">
        <v>1046</v>
      </c>
      <c r="B140" s="17">
        <v>162.0</v>
      </c>
      <c r="C140" s="10">
        <v>2.5460072E7</v>
      </c>
      <c r="D140" s="10">
        <v>4.2537681E7</v>
      </c>
      <c r="E140" s="11" t="str">
        <f>IF(C140&gt;percent,"YES","NO")</f>
        <v>NO</v>
      </c>
      <c r="F140" s="12">
        <v>90000.0</v>
      </c>
      <c r="G140" s="13" t="str">
        <f t="shared" si="2"/>
        <v>NOT FUNDED</v>
      </c>
      <c r="H140" s="14">
        <f t="shared" si="3"/>
        <v>16600</v>
      </c>
      <c r="I140" s="15" t="str">
        <f t="shared" si="1"/>
        <v>Approval Threshold</v>
      </c>
    </row>
    <row r="141">
      <c r="A141" s="8" t="s">
        <v>1047</v>
      </c>
      <c r="B141" s="17">
        <v>163.0</v>
      </c>
      <c r="C141" s="10">
        <v>2.4973218E7</v>
      </c>
      <c r="D141" s="10">
        <v>1.18553979E8</v>
      </c>
      <c r="E141" s="11" t="str">
        <f>IF(C141&gt;percent,"YES","NO")</f>
        <v>NO</v>
      </c>
      <c r="F141" s="12">
        <v>200000.0</v>
      </c>
      <c r="G141" s="13" t="str">
        <f t="shared" si="2"/>
        <v>NOT FUNDED</v>
      </c>
      <c r="H141" s="14">
        <f t="shared" si="3"/>
        <v>16600</v>
      </c>
      <c r="I141" s="15" t="str">
        <f t="shared" si="1"/>
        <v>Approval Threshold</v>
      </c>
    </row>
    <row r="142">
      <c r="A142" s="8" t="s">
        <v>1048</v>
      </c>
      <c r="B142" s="17">
        <v>191.0</v>
      </c>
      <c r="C142" s="10">
        <v>2.4949848E7</v>
      </c>
      <c r="D142" s="10">
        <v>4.3024396E7</v>
      </c>
      <c r="E142" s="11" t="str">
        <f>IF(C142&gt;percent,"YES","NO")</f>
        <v>NO</v>
      </c>
      <c r="F142" s="12">
        <v>300000.0</v>
      </c>
      <c r="G142" s="13" t="str">
        <f t="shared" si="2"/>
        <v>NOT FUNDED</v>
      </c>
      <c r="H142" s="14">
        <f t="shared" si="3"/>
        <v>16600</v>
      </c>
      <c r="I142" s="15" t="str">
        <f t="shared" si="1"/>
        <v>Approval Threshold</v>
      </c>
    </row>
    <row r="143">
      <c r="A143" s="8" t="s">
        <v>1049</v>
      </c>
      <c r="B143" s="17">
        <v>213.0</v>
      </c>
      <c r="C143" s="10">
        <v>2.4947095E7</v>
      </c>
      <c r="D143" s="10">
        <v>1.19380761E8</v>
      </c>
      <c r="E143" s="11" t="str">
        <f>IF(C143&gt;percent,"YES","NO")</f>
        <v>NO</v>
      </c>
      <c r="F143" s="12">
        <v>225000.0</v>
      </c>
      <c r="G143" s="13" t="str">
        <f t="shared" si="2"/>
        <v>NOT FUNDED</v>
      </c>
      <c r="H143" s="14">
        <f t="shared" si="3"/>
        <v>16600</v>
      </c>
      <c r="I143" s="15" t="str">
        <f t="shared" si="1"/>
        <v>Approval Threshold</v>
      </c>
    </row>
    <row r="144">
      <c r="A144" s="8" t="s">
        <v>1050</v>
      </c>
      <c r="B144" s="17">
        <v>188.0</v>
      </c>
      <c r="C144" s="10">
        <v>2.4665236E7</v>
      </c>
      <c r="D144" s="10">
        <v>1.12811402E8</v>
      </c>
      <c r="E144" s="11" t="str">
        <f>IF(C144&gt;percent,"YES","NO")</f>
        <v>NO</v>
      </c>
      <c r="F144" s="12">
        <v>275000.0</v>
      </c>
      <c r="G144" s="13" t="str">
        <f t="shared" si="2"/>
        <v>NOT FUNDED</v>
      </c>
      <c r="H144" s="14">
        <f t="shared" si="3"/>
        <v>16600</v>
      </c>
      <c r="I144" s="15" t="str">
        <f t="shared" si="1"/>
        <v>Approval Threshold</v>
      </c>
    </row>
    <row r="145">
      <c r="A145" s="8" t="s">
        <v>1051</v>
      </c>
      <c r="B145" s="17">
        <v>179.0</v>
      </c>
      <c r="C145" s="10">
        <v>2.4480861E7</v>
      </c>
      <c r="D145" s="10">
        <v>4.9006864E7</v>
      </c>
      <c r="E145" s="11" t="str">
        <f>IF(C145&gt;percent,"YES","NO")</f>
        <v>NO</v>
      </c>
      <c r="F145" s="12">
        <v>300000.0</v>
      </c>
      <c r="G145" s="13" t="str">
        <f t="shared" si="2"/>
        <v>NOT FUNDED</v>
      </c>
      <c r="H145" s="14">
        <f t="shared" si="3"/>
        <v>16600</v>
      </c>
      <c r="I145" s="15" t="str">
        <f t="shared" si="1"/>
        <v>Approval Threshold</v>
      </c>
    </row>
    <row r="146">
      <c r="A146" s="8" t="s">
        <v>1052</v>
      </c>
      <c r="B146" s="17">
        <v>183.0</v>
      </c>
      <c r="C146" s="10">
        <v>2.3838019E7</v>
      </c>
      <c r="D146" s="10">
        <v>4.2674804E7</v>
      </c>
      <c r="E146" s="11" t="str">
        <f>IF(C146&gt;percent,"YES","NO")</f>
        <v>NO</v>
      </c>
      <c r="F146" s="12">
        <v>197000.0</v>
      </c>
      <c r="G146" s="13" t="str">
        <f t="shared" si="2"/>
        <v>NOT FUNDED</v>
      </c>
      <c r="H146" s="14">
        <f t="shared" si="3"/>
        <v>16600</v>
      </c>
      <c r="I146" s="15" t="str">
        <f t="shared" si="1"/>
        <v>Approval Threshold</v>
      </c>
    </row>
    <row r="147">
      <c r="A147" s="8" t="s">
        <v>1053</v>
      </c>
      <c r="B147" s="17">
        <v>193.0</v>
      </c>
      <c r="C147" s="10">
        <v>2.3220793E7</v>
      </c>
      <c r="D147" s="10">
        <v>4.660113E7</v>
      </c>
      <c r="E147" s="11" t="str">
        <f>IF(C147&gt;percent,"YES","NO")</f>
        <v>NO</v>
      </c>
      <c r="F147" s="12">
        <v>30000.0</v>
      </c>
      <c r="G147" s="13" t="str">
        <f t="shared" si="2"/>
        <v>NOT FUNDED</v>
      </c>
      <c r="H147" s="14">
        <f t="shared" si="3"/>
        <v>16600</v>
      </c>
      <c r="I147" s="15" t="str">
        <f t="shared" si="1"/>
        <v>Approval Threshold</v>
      </c>
    </row>
    <row r="148">
      <c r="A148" s="8" t="s">
        <v>1054</v>
      </c>
      <c r="B148" s="17">
        <v>196.0</v>
      </c>
      <c r="C148" s="10">
        <v>2.3074257E7</v>
      </c>
      <c r="D148" s="10">
        <v>1.17141214E8</v>
      </c>
      <c r="E148" s="11" t="str">
        <f>IF(C148&gt;percent,"YES","NO")</f>
        <v>NO</v>
      </c>
      <c r="F148" s="12">
        <v>35000.0</v>
      </c>
      <c r="G148" s="13" t="str">
        <f t="shared" si="2"/>
        <v>NOT FUNDED</v>
      </c>
      <c r="H148" s="14">
        <f t="shared" si="3"/>
        <v>16600</v>
      </c>
      <c r="I148" s="15" t="str">
        <f t="shared" si="1"/>
        <v>Approval Threshold</v>
      </c>
    </row>
    <row r="149">
      <c r="A149" s="8" t="s">
        <v>1055</v>
      </c>
      <c r="B149" s="17">
        <v>186.0</v>
      </c>
      <c r="C149" s="10">
        <v>2.3019478E7</v>
      </c>
      <c r="D149" s="10">
        <v>4.3217764E7</v>
      </c>
      <c r="E149" s="11" t="str">
        <f>IF(C149&gt;percent,"YES","NO")</f>
        <v>NO</v>
      </c>
      <c r="F149" s="12">
        <v>112000.0</v>
      </c>
      <c r="G149" s="13" t="str">
        <f t="shared" si="2"/>
        <v>NOT FUNDED</v>
      </c>
      <c r="H149" s="14">
        <f t="shared" si="3"/>
        <v>16600</v>
      </c>
      <c r="I149" s="15" t="str">
        <f t="shared" si="1"/>
        <v>Approval Threshold</v>
      </c>
    </row>
    <row r="150">
      <c r="A150" s="8" t="s">
        <v>1056</v>
      </c>
      <c r="B150" s="17">
        <v>166.0</v>
      </c>
      <c r="C150" s="10">
        <v>2.2747847E7</v>
      </c>
      <c r="D150" s="10">
        <v>1.1383759E8</v>
      </c>
      <c r="E150" s="11" t="str">
        <f>IF(C150&gt;percent,"YES","NO")</f>
        <v>NO</v>
      </c>
      <c r="F150" s="12">
        <v>170000.0</v>
      </c>
      <c r="G150" s="13" t="str">
        <f t="shared" si="2"/>
        <v>NOT FUNDED</v>
      </c>
      <c r="H150" s="14">
        <f t="shared" si="3"/>
        <v>16600</v>
      </c>
      <c r="I150" s="15" t="str">
        <f t="shared" si="1"/>
        <v>Approval Threshold</v>
      </c>
    </row>
    <row r="151">
      <c r="A151" s="8" t="s">
        <v>1057</v>
      </c>
      <c r="B151" s="17">
        <v>190.0</v>
      </c>
      <c r="C151" s="10">
        <v>2.2290877E7</v>
      </c>
      <c r="D151" s="10">
        <v>4.7796846E7</v>
      </c>
      <c r="E151" s="11" t="str">
        <f>IF(C151&gt;percent,"YES","NO")</f>
        <v>NO</v>
      </c>
      <c r="F151" s="12">
        <v>150000.0</v>
      </c>
      <c r="G151" s="13" t="str">
        <f t="shared" si="2"/>
        <v>NOT FUNDED</v>
      </c>
      <c r="H151" s="14">
        <f t="shared" si="3"/>
        <v>16600</v>
      </c>
      <c r="I151" s="15" t="str">
        <f t="shared" si="1"/>
        <v>Approval Threshold</v>
      </c>
    </row>
    <row r="152">
      <c r="A152" s="8" t="s">
        <v>1058</v>
      </c>
      <c r="B152" s="17">
        <v>175.0</v>
      </c>
      <c r="C152" s="10">
        <v>2.2082646E7</v>
      </c>
      <c r="D152" s="10">
        <v>4.3649228E7</v>
      </c>
      <c r="E152" s="11" t="str">
        <f>IF(C152&gt;percent,"YES","NO")</f>
        <v>NO</v>
      </c>
      <c r="F152" s="12">
        <v>89000.0</v>
      </c>
      <c r="G152" s="13" t="str">
        <f t="shared" si="2"/>
        <v>NOT FUNDED</v>
      </c>
      <c r="H152" s="14">
        <f t="shared" si="3"/>
        <v>16600</v>
      </c>
      <c r="I152" s="15" t="str">
        <f t="shared" si="1"/>
        <v>Approval Threshold</v>
      </c>
    </row>
    <row r="153">
      <c r="A153" s="8" t="s">
        <v>1059</v>
      </c>
      <c r="B153" s="17">
        <v>178.0</v>
      </c>
      <c r="C153" s="10">
        <v>2.1999314E7</v>
      </c>
      <c r="D153" s="10">
        <v>1.17832106E8</v>
      </c>
      <c r="E153" s="11" t="str">
        <f>IF(C153&gt;percent,"YES","NO")</f>
        <v>NO</v>
      </c>
      <c r="F153" s="12">
        <v>237000.0</v>
      </c>
      <c r="G153" s="13" t="str">
        <f t="shared" si="2"/>
        <v>NOT FUNDED</v>
      </c>
      <c r="H153" s="14">
        <f t="shared" si="3"/>
        <v>16600</v>
      </c>
      <c r="I153" s="15" t="str">
        <f t="shared" si="1"/>
        <v>Approval Threshold</v>
      </c>
    </row>
    <row r="154">
      <c r="A154" s="8" t="s">
        <v>1060</v>
      </c>
      <c r="B154" s="17">
        <v>176.0</v>
      </c>
      <c r="C154" s="10">
        <v>2.1570068E7</v>
      </c>
      <c r="D154" s="10">
        <v>4.1917059E7</v>
      </c>
      <c r="E154" s="11" t="str">
        <f>IF(C154&gt;percent,"YES","NO")</f>
        <v>NO</v>
      </c>
      <c r="F154" s="12">
        <v>147030.0</v>
      </c>
      <c r="G154" s="13" t="str">
        <f t="shared" si="2"/>
        <v>NOT FUNDED</v>
      </c>
      <c r="H154" s="14">
        <f t="shared" si="3"/>
        <v>16600</v>
      </c>
      <c r="I154" s="15" t="str">
        <f t="shared" si="1"/>
        <v>Approval Threshold</v>
      </c>
    </row>
    <row r="155">
      <c r="A155" s="8" t="s">
        <v>1061</v>
      </c>
      <c r="B155" s="17">
        <v>174.0</v>
      </c>
      <c r="C155" s="10">
        <v>2.1353229E7</v>
      </c>
      <c r="D155" s="10">
        <v>1.14841008E8</v>
      </c>
      <c r="E155" s="11" t="str">
        <f>IF(C155&gt;percent,"YES","NO")</f>
        <v>NO</v>
      </c>
      <c r="F155" s="12">
        <v>98600.0</v>
      </c>
      <c r="G155" s="13" t="str">
        <f t="shared" si="2"/>
        <v>NOT FUNDED</v>
      </c>
      <c r="H155" s="14">
        <f t="shared" si="3"/>
        <v>16600</v>
      </c>
      <c r="I155" s="15" t="str">
        <f t="shared" si="1"/>
        <v>Approval Threshold</v>
      </c>
    </row>
    <row r="156">
      <c r="A156" s="8" t="s">
        <v>1062</v>
      </c>
      <c r="B156" s="17">
        <v>186.0</v>
      </c>
      <c r="C156" s="10">
        <v>2.1298187E7</v>
      </c>
      <c r="D156" s="10">
        <v>4.3914245E7</v>
      </c>
      <c r="E156" s="11" t="str">
        <f>IF(C156&gt;percent,"YES","NO")</f>
        <v>NO</v>
      </c>
      <c r="F156" s="12">
        <v>295000.0</v>
      </c>
      <c r="G156" s="13" t="str">
        <f t="shared" si="2"/>
        <v>NOT FUNDED</v>
      </c>
      <c r="H156" s="14">
        <f t="shared" si="3"/>
        <v>16600</v>
      </c>
      <c r="I156" s="15" t="str">
        <f t="shared" si="1"/>
        <v>Approval Threshold</v>
      </c>
    </row>
    <row r="157">
      <c r="A157" s="8" t="s">
        <v>1063</v>
      </c>
      <c r="B157" s="17">
        <v>187.0</v>
      </c>
      <c r="C157" s="10">
        <v>2.0904285E7</v>
      </c>
      <c r="D157" s="10">
        <v>4.6730518E7</v>
      </c>
      <c r="E157" s="11" t="str">
        <f>IF(C157&gt;percent,"YES","NO")</f>
        <v>NO</v>
      </c>
      <c r="F157" s="12">
        <v>284540.0</v>
      </c>
      <c r="G157" s="13" t="str">
        <f t="shared" si="2"/>
        <v>NOT FUNDED</v>
      </c>
      <c r="H157" s="14">
        <f t="shared" si="3"/>
        <v>16600</v>
      </c>
      <c r="I157" s="15" t="str">
        <f t="shared" si="1"/>
        <v>Approval Threshold</v>
      </c>
    </row>
    <row r="158">
      <c r="A158" s="8" t="s">
        <v>1064</v>
      </c>
      <c r="B158" s="17">
        <v>173.0</v>
      </c>
      <c r="C158" s="10">
        <v>2.0525277E7</v>
      </c>
      <c r="D158" s="10">
        <v>4.4818717E7</v>
      </c>
      <c r="E158" s="11" t="str">
        <f>IF(C158&gt;percent,"YES","NO")</f>
        <v>NO</v>
      </c>
      <c r="F158" s="12">
        <v>175000.0</v>
      </c>
      <c r="G158" s="13" t="str">
        <f t="shared" si="2"/>
        <v>NOT FUNDED</v>
      </c>
      <c r="H158" s="14">
        <f t="shared" si="3"/>
        <v>16600</v>
      </c>
      <c r="I158" s="15" t="str">
        <f t="shared" si="1"/>
        <v>Approval Threshold</v>
      </c>
    </row>
    <row r="159">
      <c r="A159" s="8" t="s">
        <v>1065</v>
      </c>
      <c r="B159" s="17">
        <v>166.0</v>
      </c>
      <c r="C159" s="10">
        <v>2.0478693E7</v>
      </c>
      <c r="D159" s="10">
        <v>1.17265422E8</v>
      </c>
      <c r="E159" s="11" t="str">
        <f>IF(C159&gt;percent,"YES","NO")</f>
        <v>NO</v>
      </c>
      <c r="F159" s="12">
        <v>300000.0</v>
      </c>
      <c r="G159" s="13" t="str">
        <f t="shared" si="2"/>
        <v>NOT FUNDED</v>
      </c>
      <c r="H159" s="14">
        <f t="shared" si="3"/>
        <v>16600</v>
      </c>
      <c r="I159" s="15" t="str">
        <f t="shared" si="1"/>
        <v>Approval Threshold</v>
      </c>
    </row>
    <row r="160">
      <c r="A160" s="8" t="s">
        <v>1066</v>
      </c>
      <c r="B160" s="17">
        <v>160.0</v>
      </c>
      <c r="C160" s="10">
        <v>2.0444644E7</v>
      </c>
      <c r="D160" s="10">
        <v>4.421572E7</v>
      </c>
      <c r="E160" s="11" t="str">
        <f>IF(C160&gt;percent,"YES","NO")</f>
        <v>NO</v>
      </c>
      <c r="F160" s="12">
        <v>24000.0</v>
      </c>
      <c r="G160" s="13" t="str">
        <f t="shared" si="2"/>
        <v>NOT FUNDED</v>
      </c>
      <c r="H160" s="14">
        <f t="shared" si="3"/>
        <v>16600</v>
      </c>
      <c r="I160" s="15" t="str">
        <f t="shared" si="1"/>
        <v>Approval Threshold</v>
      </c>
    </row>
    <row r="161">
      <c r="A161" s="8" t="s">
        <v>1067</v>
      </c>
      <c r="B161" s="17">
        <v>161.0</v>
      </c>
      <c r="C161" s="10">
        <v>2.0442022E7</v>
      </c>
      <c r="D161" s="10">
        <v>4.4079861E7</v>
      </c>
      <c r="E161" s="11" t="str">
        <f>IF(C161&gt;percent,"YES","NO")</f>
        <v>NO</v>
      </c>
      <c r="F161" s="12">
        <v>123600.0</v>
      </c>
      <c r="G161" s="13" t="str">
        <f t="shared" si="2"/>
        <v>NOT FUNDED</v>
      </c>
      <c r="H161" s="14">
        <f t="shared" si="3"/>
        <v>16600</v>
      </c>
      <c r="I161" s="15" t="str">
        <f t="shared" si="1"/>
        <v>Approval Threshold</v>
      </c>
    </row>
    <row r="162">
      <c r="A162" s="8" t="s">
        <v>1068</v>
      </c>
      <c r="B162" s="17">
        <v>159.0</v>
      </c>
      <c r="C162" s="10">
        <v>2.0421777E7</v>
      </c>
      <c r="D162" s="10">
        <v>1.20721878E8</v>
      </c>
      <c r="E162" s="11" t="str">
        <f>IF(C162&gt;percent,"YES","NO")</f>
        <v>NO</v>
      </c>
      <c r="F162" s="12">
        <v>260000.0</v>
      </c>
      <c r="G162" s="13" t="str">
        <f t="shared" si="2"/>
        <v>NOT FUNDED</v>
      </c>
      <c r="H162" s="14">
        <f t="shared" si="3"/>
        <v>16600</v>
      </c>
      <c r="I162" s="15" t="str">
        <f t="shared" si="1"/>
        <v>Approval Threshold</v>
      </c>
    </row>
    <row r="163">
      <c r="A163" s="8" t="s">
        <v>1069</v>
      </c>
      <c r="B163" s="17">
        <v>156.0</v>
      </c>
      <c r="C163" s="10">
        <v>2.0337416E7</v>
      </c>
      <c r="D163" s="10">
        <v>4.9769145E7</v>
      </c>
      <c r="E163" s="11" t="str">
        <f>IF(C163&gt;percent,"YES","NO")</f>
        <v>NO</v>
      </c>
      <c r="F163" s="12">
        <v>298261.0</v>
      </c>
      <c r="G163" s="13" t="str">
        <f t="shared" si="2"/>
        <v>NOT FUNDED</v>
      </c>
      <c r="H163" s="14">
        <f t="shared" si="3"/>
        <v>16600</v>
      </c>
      <c r="I163" s="15" t="str">
        <f t="shared" si="1"/>
        <v>Approval Threshold</v>
      </c>
    </row>
    <row r="164">
      <c r="A164" s="8" t="s">
        <v>1070</v>
      </c>
      <c r="B164" s="17">
        <v>180.0</v>
      </c>
      <c r="C164" s="10">
        <v>1.9971537E7</v>
      </c>
      <c r="D164" s="10">
        <v>5.3573715E7</v>
      </c>
      <c r="E164" s="11" t="str">
        <f>IF(C164&gt;percent,"YES","NO")</f>
        <v>NO</v>
      </c>
      <c r="F164" s="12">
        <v>275000.0</v>
      </c>
      <c r="G164" s="13" t="str">
        <f t="shared" si="2"/>
        <v>NOT FUNDED</v>
      </c>
      <c r="H164" s="14">
        <f t="shared" si="3"/>
        <v>16600</v>
      </c>
      <c r="I164" s="15" t="str">
        <f t="shared" si="1"/>
        <v>Approval Threshold</v>
      </c>
    </row>
    <row r="165">
      <c r="A165" s="8" t="s">
        <v>1071</v>
      </c>
      <c r="B165" s="17">
        <v>193.0</v>
      </c>
      <c r="C165" s="10">
        <v>1.9794123E7</v>
      </c>
      <c r="D165" s="10">
        <v>5.3608865E7</v>
      </c>
      <c r="E165" s="11" t="str">
        <f>IF(C165&gt;percent,"YES","NO")</f>
        <v>NO</v>
      </c>
      <c r="F165" s="12">
        <v>20000.0</v>
      </c>
      <c r="G165" s="13" t="str">
        <f t="shared" si="2"/>
        <v>NOT FUNDED</v>
      </c>
      <c r="H165" s="14">
        <f t="shared" si="3"/>
        <v>16600</v>
      </c>
      <c r="I165" s="15" t="str">
        <f t="shared" si="1"/>
        <v>Approval Threshold</v>
      </c>
    </row>
    <row r="166">
      <c r="A166" s="8" t="s">
        <v>1072</v>
      </c>
      <c r="B166" s="17">
        <v>203.0</v>
      </c>
      <c r="C166" s="10">
        <v>1.9660148E7</v>
      </c>
      <c r="D166" s="10">
        <v>5.233054E7</v>
      </c>
      <c r="E166" s="11" t="str">
        <f>IF(C166&gt;percent,"YES","NO")</f>
        <v>NO</v>
      </c>
      <c r="F166" s="12">
        <v>300000.0</v>
      </c>
      <c r="G166" s="13" t="str">
        <f t="shared" si="2"/>
        <v>NOT FUNDED</v>
      </c>
      <c r="H166" s="14">
        <f t="shared" si="3"/>
        <v>16600</v>
      </c>
      <c r="I166" s="15" t="str">
        <f t="shared" si="1"/>
        <v>Approval Threshold</v>
      </c>
    </row>
    <row r="167">
      <c r="A167" s="8" t="s">
        <v>1073</v>
      </c>
      <c r="B167" s="17">
        <v>165.0</v>
      </c>
      <c r="C167" s="10">
        <v>1.9641919E7</v>
      </c>
      <c r="D167" s="10">
        <v>4.5894683E7</v>
      </c>
      <c r="E167" s="11" t="str">
        <f>IF(C167&gt;percent,"YES","NO")</f>
        <v>NO</v>
      </c>
      <c r="F167" s="12">
        <v>75000.0</v>
      </c>
      <c r="G167" s="13" t="str">
        <f t="shared" si="2"/>
        <v>NOT FUNDED</v>
      </c>
      <c r="H167" s="14">
        <f t="shared" si="3"/>
        <v>16600</v>
      </c>
      <c r="I167" s="15" t="str">
        <f t="shared" si="1"/>
        <v>Approval Threshold</v>
      </c>
    </row>
    <row r="168">
      <c r="A168" s="8" t="s">
        <v>1074</v>
      </c>
      <c r="B168" s="17">
        <v>161.0</v>
      </c>
      <c r="C168" s="10">
        <v>1.9637185E7</v>
      </c>
      <c r="D168" s="10">
        <v>4.6905179E7</v>
      </c>
      <c r="E168" s="11" t="str">
        <f>IF(C168&gt;percent,"YES","NO")</f>
        <v>NO</v>
      </c>
      <c r="F168" s="12">
        <v>250000.0</v>
      </c>
      <c r="G168" s="13" t="str">
        <f t="shared" si="2"/>
        <v>NOT FUNDED</v>
      </c>
      <c r="H168" s="14">
        <f t="shared" si="3"/>
        <v>16600</v>
      </c>
      <c r="I168" s="15" t="str">
        <f t="shared" si="1"/>
        <v>Approval Threshold</v>
      </c>
    </row>
    <row r="169">
      <c r="A169" s="8" t="s">
        <v>1075</v>
      </c>
      <c r="B169" s="17">
        <v>150.0</v>
      </c>
      <c r="C169" s="10">
        <v>1.9604183E7</v>
      </c>
      <c r="D169" s="10">
        <v>4.1432551E7</v>
      </c>
      <c r="E169" s="11" t="str">
        <f>IF(C169&gt;percent,"YES","NO")</f>
        <v>NO</v>
      </c>
      <c r="F169" s="12">
        <v>67700.0</v>
      </c>
      <c r="G169" s="13" t="str">
        <f t="shared" si="2"/>
        <v>NOT FUNDED</v>
      </c>
      <c r="H169" s="14">
        <f t="shared" si="3"/>
        <v>16600</v>
      </c>
      <c r="I169" s="15" t="str">
        <f t="shared" si="1"/>
        <v>Approval Threshold</v>
      </c>
    </row>
    <row r="170">
      <c r="A170" s="8" t="s">
        <v>1076</v>
      </c>
      <c r="B170" s="17">
        <v>169.0</v>
      </c>
      <c r="C170" s="10">
        <v>1.9292377E7</v>
      </c>
      <c r="D170" s="10">
        <v>4.3931609E7</v>
      </c>
      <c r="E170" s="11" t="str">
        <f>IF(C170&gt;percent,"YES","NO")</f>
        <v>NO</v>
      </c>
      <c r="F170" s="12">
        <v>197300.0</v>
      </c>
      <c r="G170" s="13" t="str">
        <f t="shared" si="2"/>
        <v>NOT FUNDED</v>
      </c>
      <c r="H170" s="14">
        <f t="shared" si="3"/>
        <v>16600</v>
      </c>
      <c r="I170" s="15" t="str">
        <f t="shared" si="1"/>
        <v>Approval Threshold</v>
      </c>
    </row>
    <row r="171">
      <c r="A171" s="8" t="s">
        <v>1077</v>
      </c>
      <c r="B171" s="17">
        <v>165.0</v>
      </c>
      <c r="C171" s="10">
        <v>1.9236087E7</v>
      </c>
      <c r="D171" s="10">
        <v>4.7194094E7</v>
      </c>
      <c r="E171" s="11" t="str">
        <f>IF(C171&gt;percent,"YES","NO")</f>
        <v>NO</v>
      </c>
      <c r="F171" s="12">
        <v>75000.0</v>
      </c>
      <c r="G171" s="13" t="str">
        <f t="shared" si="2"/>
        <v>NOT FUNDED</v>
      </c>
      <c r="H171" s="14">
        <f t="shared" si="3"/>
        <v>16600</v>
      </c>
      <c r="I171" s="15" t="str">
        <f t="shared" si="1"/>
        <v>Approval Threshold</v>
      </c>
    </row>
    <row r="172">
      <c r="A172" s="8" t="s">
        <v>1078</v>
      </c>
      <c r="B172" s="17">
        <v>162.0</v>
      </c>
      <c r="C172" s="10">
        <v>1.881372E7</v>
      </c>
      <c r="D172" s="10">
        <v>4.6915574E7</v>
      </c>
      <c r="E172" s="11" t="str">
        <f>IF(C172&gt;percent,"YES","NO")</f>
        <v>NO</v>
      </c>
      <c r="F172" s="12">
        <v>258928.0</v>
      </c>
      <c r="G172" s="13" t="str">
        <f t="shared" si="2"/>
        <v>NOT FUNDED</v>
      </c>
      <c r="H172" s="14">
        <f t="shared" si="3"/>
        <v>16600</v>
      </c>
      <c r="I172" s="15" t="str">
        <f t="shared" si="1"/>
        <v>Approval Threshold</v>
      </c>
    </row>
    <row r="173">
      <c r="A173" s="8" t="s">
        <v>1079</v>
      </c>
      <c r="B173" s="17">
        <v>148.0</v>
      </c>
      <c r="C173" s="10">
        <v>1.8365749E7</v>
      </c>
      <c r="D173" s="10">
        <v>4.8689957E7</v>
      </c>
      <c r="E173" s="11" t="str">
        <f>IF(C173&gt;percent,"YES","NO")</f>
        <v>NO</v>
      </c>
      <c r="F173" s="12">
        <v>220000.0</v>
      </c>
      <c r="G173" s="13" t="str">
        <f t="shared" si="2"/>
        <v>NOT FUNDED</v>
      </c>
      <c r="H173" s="14">
        <f t="shared" si="3"/>
        <v>16600</v>
      </c>
      <c r="I173" s="15" t="str">
        <f t="shared" si="1"/>
        <v>Approval Threshold</v>
      </c>
    </row>
    <row r="174">
      <c r="A174" s="8" t="s">
        <v>1080</v>
      </c>
      <c r="B174" s="17">
        <v>164.0</v>
      </c>
      <c r="C174" s="10">
        <v>1.8258996E7</v>
      </c>
      <c r="D174" s="10">
        <v>4.6543482E7</v>
      </c>
      <c r="E174" s="11" t="str">
        <f>IF(C174&gt;percent,"YES","NO")</f>
        <v>NO</v>
      </c>
      <c r="F174" s="12">
        <v>200000.0</v>
      </c>
      <c r="G174" s="13" t="str">
        <f t="shared" si="2"/>
        <v>NOT FUNDED</v>
      </c>
      <c r="H174" s="14">
        <f t="shared" si="3"/>
        <v>16600</v>
      </c>
      <c r="I174" s="15" t="str">
        <f t="shared" si="1"/>
        <v>Approval Threshold</v>
      </c>
    </row>
    <row r="175">
      <c r="A175" s="8" t="s">
        <v>1081</v>
      </c>
      <c r="B175" s="17">
        <v>159.0</v>
      </c>
      <c r="C175" s="10">
        <v>1.8102101E7</v>
      </c>
      <c r="D175" s="10">
        <v>4.7285434E7</v>
      </c>
      <c r="E175" s="11" t="str">
        <f>IF(C175&gt;percent,"YES","NO")</f>
        <v>NO</v>
      </c>
      <c r="F175" s="12">
        <v>220000.0</v>
      </c>
      <c r="G175" s="13" t="str">
        <f t="shared" si="2"/>
        <v>NOT FUNDED</v>
      </c>
      <c r="H175" s="14">
        <f t="shared" si="3"/>
        <v>16600</v>
      </c>
      <c r="I175" s="15" t="str">
        <f t="shared" si="1"/>
        <v>Approval Threshold</v>
      </c>
    </row>
    <row r="176">
      <c r="A176" s="8" t="s">
        <v>1082</v>
      </c>
      <c r="B176" s="17">
        <v>176.0</v>
      </c>
      <c r="C176" s="10">
        <v>1.8068928E7</v>
      </c>
      <c r="D176" s="10">
        <v>4.3989749E7</v>
      </c>
      <c r="E176" s="11" t="str">
        <f>IF(C176&gt;percent,"YES","NO")</f>
        <v>NO</v>
      </c>
      <c r="F176" s="12">
        <v>270000.0</v>
      </c>
      <c r="G176" s="13" t="str">
        <f t="shared" si="2"/>
        <v>NOT FUNDED</v>
      </c>
      <c r="H176" s="14">
        <f t="shared" si="3"/>
        <v>16600</v>
      </c>
      <c r="I176" s="15" t="str">
        <f t="shared" si="1"/>
        <v>Approval Threshold</v>
      </c>
    </row>
    <row r="177">
      <c r="A177" s="8" t="s">
        <v>1083</v>
      </c>
      <c r="B177" s="17">
        <v>158.0</v>
      </c>
      <c r="C177" s="10">
        <v>1.7992325E7</v>
      </c>
      <c r="D177" s="10">
        <v>1.20802197E8</v>
      </c>
      <c r="E177" s="11" t="str">
        <f>IF(C177&gt;percent,"YES","NO")</f>
        <v>NO</v>
      </c>
      <c r="F177" s="12">
        <v>212500.0</v>
      </c>
      <c r="G177" s="13" t="str">
        <f t="shared" si="2"/>
        <v>NOT FUNDED</v>
      </c>
      <c r="H177" s="14">
        <f t="shared" si="3"/>
        <v>16600</v>
      </c>
      <c r="I177" s="15" t="str">
        <f t="shared" si="1"/>
        <v>Approval Threshold</v>
      </c>
    </row>
    <row r="178">
      <c r="A178" s="8" t="s">
        <v>1084</v>
      </c>
      <c r="B178" s="17">
        <v>161.0</v>
      </c>
      <c r="C178" s="10">
        <v>1.7570119E7</v>
      </c>
      <c r="D178" s="10">
        <v>4.3844349E7</v>
      </c>
      <c r="E178" s="11" t="str">
        <f>IF(C178&gt;percent,"YES","NO")</f>
        <v>NO</v>
      </c>
      <c r="F178" s="12">
        <v>191046.0</v>
      </c>
      <c r="G178" s="13" t="str">
        <f t="shared" si="2"/>
        <v>NOT FUNDED</v>
      </c>
      <c r="H178" s="14">
        <f t="shared" si="3"/>
        <v>16600</v>
      </c>
      <c r="I178" s="15" t="str">
        <f t="shared" si="1"/>
        <v>Approval Threshold</v>
      </c>
    </row>
    <row r="179">
      <c r="A179" s="8" t="s">
        <v>1085</v>
      </c>
      <c r="B179" s="17">
        <v>162.0</v>
      </c>
      <c r="C179" s="10">
        <v>1.7400395E7</v>
      </c>
      <c r="D179" s="10">
        <v>4.6399574E7</v>
      </c>
      <c r="E179" s="11" t="str">
        <f>IF(C179&gt;percent,"YES","NO")</f>
        <v>NO</v>
      </c>
      <c r="F179" s="12">
        <v>194630.0</v>
      </c>
      <c r="G179" s="13" t="str">
        <f t="shared" si="2"/>
        <v>NOT FUNDED</v>
      </c>
      <c r="H179" s="14">
        <f t="shared" si="3"/>
        <v>16600</v>
      </c>
      <c r="I179" s="15" t="str">
        <f t="shared" si="1"/>
        <v>Approval Threshold</v>
      </c>
    </row>
    <row r="180">
      <c r="A180" s="8" t="s">
        <v>1086</v>
      </c>
      <c r="B180" s="17">
        <v>155.0</v>
      </c>
      <c r="C180" s="10">
        <v>1.7392937E7</v>
      </c>
      <c r="D180" s="10">
        <v>4.8600461E7</v>
      </c>
      <c r="E180" s="11" t="str">
        <f>IF(C180&gt;percent,"YES","NO")</f>
        <v>NO</v>
      </c>
      <c r="F180" s="12">
        <v>300000.0</v>
      </c>
      <c r="G180" s="13" t="str">
        <f t="shared" si="2"/>
        <v>NOT FUNDED</v>
      </c>
      <c r="H180" s="14">
        <f t="shared" si="3"/>
        <v>16600</v>
      </c>
      <c r="I180" s="15" t="str">
        <f t="shared" si="1"/>
        <v>Approval Threshold</v>
      </c>
    </row>
    <row r="181">
      <c r="A181" s="8" t="s">
        <v>1087</v>
      </c>
      <c r="B181" s="17">
        <v>159.0</v>
      </c>
      <c r="C181" s="10">
        <v>1.6901786E7</v>
      </c>
      <c r="D181" s="10">
        <v>4.9469551E7</v>
      </c>
      <c r="E181" s="11" t="str">
        <f>IF(C181&gt;percent,"YES","NO")</f>
        <v>NO</v>
      </c>
      <c r="F181" s="12">
        <v>260000.0</v>
      </c>
      <c r="G181" s="13" t="str">
        <f t="shared" si="2"/>
        <v>NOT FUNDED</v>
      </c>
      <c r="H181" s="14">
        <f t="shared" si="3"/>
        <v>16600</v>
      </c>
      <c r="I181" s="15" t="str">
        <f t="shared" si="1"/>
        <v>Approval Threshold</v>
      </c>
    </row>
    <row r="182">
      <c r="A182" s="8" t="s">
        <v>1088</v>
      </c>
      <c r="B182" s="17">
        <v>161.0</v>
      </c>
      <c r="C182" s="10">
        <v>1.6867906E7</v>
      </c>
      <c r="D182" s="10">
        <v>4.790934E7</v>
      </c>
      <c r="E182" s="11" t="str">
        <f>IF(C182&gt;percent,"YES","NO")</f>
        <v>NO</v>
      </c>
      <c r="F182" s="12">
        <v>258553.0</v>
      </c>
      <c r="G182" s="13" t="str">
        <f t="shared" si="2"/>
        <v>NOT FUNDED</v>
      </c>
      <c r="H182" s="14">
        <f t="shared" si="3"/>
        <v>16600</v>
      </c>
      <c r="I182" s="15" t="str">
        <f t="shared" si="1"/>
        <v>Approval Threshold</v>
      </c>
    </row>
    <row r="183">
      <c r="A183" s="8" t="s">
        <v>1089</v>
      </c>
      <c r="B183" s="17">
        <v>142.0</v>
      </c>
      <c r="C183" s="10">
        <v>1.6639966E7</v>
      </c>
      <c r="D183" s="10">
        <v>4.5151305E7</v>
      </c>
      <c r="E183" s="11" t="str">
        <f>IF(C183&gt;percent,"YES","NO")</f>
        <v>NO</v>
      </c>
      <c r="F183" s="12">
        <v>72000.0</v>
      </c>
      <c r="G183" s="13" t="str">
        <f t="shared" si="2"/>
        <v>NOT FUNDED</v>
      </c>
      <c r="H183" s="14">
        <f t="shared" si="3"/>
        <v>16600</v>
      </c>
      <c r="I183" s="15" t="str">
        <f t="shared" si="1"/>
        <v>Approval Threshold</v>
      </c>
    </row>
    <row r="184">
      <c r="A184" s="8" t="s">
        <v>1090</v>
      </c>
      <c r="B184" s="17">
        <v>159.0</v>
      </c>
      <c r="C184" s="10">
        <v>1.6076527E7</v>
      </c>
      <c r="D184" s="10">
        <v>4.7491242E7</v>
      </c>
      <c r="E184" s="11" t="str">
        <f>IF(C184&gt;percent,"YES","NO")</f>
        <v>NO</v>
      </c>
      <c r="F184" s="12">
        <v>260000.0</v>
      </c>
      <c r="G184" s="13" t="str">
        <f t="shared" si="2"/>
        <v>NOT FUNDED</v>
      </c>
      <c r="H184" s="14">
        <f t="shared" si="3"/>
        <v>16600</v>
      </c>
      <c r="I184" s="15" t="str">
        <f t="shared" si="1"/>
        <v>Approval Threshold</v>
      </c>
    </row>
    <row r="185">
      <c r="A185" s="8" t="s">
        <v>1091</v>
      </c>
      <c r="B185" s="17">
        <v>163.0</v>
      </c>
      <c r="C185" s="10">
        <v>1.4735393E7</v>
      </c>
      <c r="D185" s="10">
        <v>5.1702571E7</v>
      </c>
      <c r="E185" s="11" t="str">
        <f>IF(C185&gt;percent,"YES","NO")</f>
        <v>NO</v>
      </c>
      <c r="F185" s="12">
        <v>75000.0</v>
      </c>
      <c r="G185" s="13" t="str">
        <f t="shared" si="2"/>
        <v>NOT FUNDED</v>
      </c>
      <c r="H185" s="14">
        <f t="shared" si="3"/>
        <v>16600</v>
      </c>
      <c r="I185" s="15" t="str">
        <f t="shared" si="1"/>
        <v>Approval Threshold</v>
      </c>
    </row>
    <row r="186">
      <c r="A186" s="8" t="s">
        <v>1092</v>
      </c>
      <c r="B186" s="17">
        <v>180.0</v>
      </c>
      <c r="C186" s="10">
        <v>1.4427085E7</v>
      </c>
      <c r="D186" s="10">
        <v>1.22577241E8</v>
      </c>
      <c r="E186" s="11" t="str">
        <f>IF(C186&gt;percent,"YES","NO")</f>
        <v>NO</v>
      </c>
      <c r="F186" s="12">
        <v>300000.0</v>
      </c>
      <c r="G186" s="13" t="str">
        <f t="shared" si="2"/>
        <v>NOT FUNDED</v>
      </c>
      <c r="H186" s="14">
        <f t="shared" si="3"/>
        <v>16600</v>
      </c>
      <c r="I186" s="15" t="str">
        <f t="shared" si="1"/>
        <v>Approval Threshold</v>
      </c>
    </row>
    <row r="187">
      <c r="A187" s="8" t="s">
        <v>1093</v>
      </c>
      <c r="B187" s="17">
        <v>153.0</v>
      </c>
      <c r="C187" s="10">
        <v>1.4305052E7</v>
      </c>
      <c r="D187" s="10">
        <v>4.9420332E7</v>
      </c>
      <c r="E187" s="11" t="str">
        <f>IF(C187&gt;percent,"YES","NO")</f>
        <v>NO</v>
      </c>
      <c r="F187" s="12">
        <v>29936.0</v>
      </c>
      <c r="G187" s="13" t="str">
        <f t="shared" si="2"/>
        <v>NOT FUNDED</v>
      </c>
      <c r="H187" s="14">
        <f t="shared" si="3"/>
        <v>16600</v>
      </c>
      <c r="I187" s="15" t="str">
        <f t="shared" si="1"/>
        <v>Approval Threshold</v>
      </c>
    </row>
  </sheetData>
  <autoFilter ref="$A$1:$F$187">
    <sortState ref="A1:F187">
      <sortCondition descending="1" ref="C1:C187"/>
      <sortCondition ref="A1:A187"/>
    </sortState>
  </autoFilter>
  <conditionalFormatting sqref="G2:G187">
    <cfRule type="cellIs" dxfId="0" priority="1" operator="equal">
      <formula>"FUNDED"</formula>
    </cfRule>
  </conditionalFormatting>
  <conditionalFormatting sqref="G2:G187">
    <cfRule type="cellIs" dxfId="1" priority="2" operator="equal">
      <formula>"NOT FUNDED"</formula>
    </cfRule>
  </conditionalFormatting>
  <conditionalFormatting sqref="I2:I187">
    <cfRule type="cellIs" dxfId="0" priority="3" operator="greaterThan">
      <formula>999</formula>
    </cfRule>
  </conditionalFormatting>
  <conditionalFormatting sqref="I2:I187">
    <cfRule type="cellIs" dxfId="0" priority="4" operator="greaterThan">
      <formula>999</formula>
    </cfRule>
  </conditionalFormatting>
  <conditionalFormatting sqref="I2:I187">
    <cfRule type="containsText" dxfId="1" priority="5" operator="containsText" text="NOT FUNDED">
      <formula>NOT(ISERROR(SEARCH(("NOT FUNDED"),(I2))))</formula>
    </cfRule>
  </conditionalFormatting>
  <conditionalFormatting sqref="I2:I187">
    <cfRule type="cellIs" dxfId="2" priority="6" operator="equal">
      <formula>"Over Budget"</formula>
    </cfRule>
  </conditionalFormatting>
  <conditionalFormatting sqref="I2:I187">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s>
  <drawing r:id="rId1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19" t="s">
        <v>5</v>
      </c>
      <c r="G1" s="5" t="s">
        <v>6</v>
      </c>
      <c r="H1" s="6" t="s">
        <v>7</v>
      </c>
      <c r="I1" s="7" t="s">
        <v>8</v>
      </c>
    </row>
    <row r="2">
      <c r="A2" s="8" t="s">
        <v>1094</v>
      </c>
      <c r="B2" s="9">
        <v>905.0</v>
      </c>
      <c r="C2" s="10">
        <v>5.51683481E8</v>
      </c>
      <c r="D2" s="10">
        <v>5.5612753E7</v>
      </c>
      <c r="E2" s="11" t="str">
        <f>IF(C2&gt;percent,"YES","NO")</f>
        <v>YES</v>
      </c>
      <c r="F2" s="12">
        <v>500000.0</v>
      </c>
      <c r="G2" s="13" t="str">
        <f>If(product&gt;=F2,IF(E2="Yes","FUNDED","NOT FUNDED"),"NOT FUNDED")</f>
        <v>FUNDED</v>
      </c>
      <c r="H2" s="14">
        <f>If(product&gt;=F2,product-F2,product)</f>
        <v>7000000</v>
      </c>
      <c r="I2" s="15" t="str">
        <f t="shared" ref="I2:I107" si="1">If(E2="YES",IF(G2="FUNDED","","Over Budget"),"Approval Threshold")</f>
        <v/>
      </c>
    </row>
    <row r="3">
      <c r="A3" s="8" t="s">
        <v>1095</v>
      </c>
      <c r="B3" s="9">
        <v>785.0</v>
      </c>
      <c r="C3" s="10">
        <v>3.91290055E8</v>
      </c>
      <c r="D3" s="10">
        <v>4.8065086E7</v>
      </c>
      <c r="E3" s="11" t="str">
        <f>IF(C3&gt;percent,"YES","NO")</f>
        <v>YES</v>
      </c>
      <c r="F3" s="12">
        <v>500000.0</v>
      </c>
      <c r="G3" s="13" t="str">
        <f t="shared" ref="G3:G107" si="2">If(H2&gt;=F3,IF(E3="Yes","FUNDED","NOT FUNDED"),"NOT FUNDED")</f>
        <v>FUNDED</v>
      </c>
      <c r="H3" s="14">
        <f t="shared" ref="H3:H107" si="3">If(G3="FUNDED",IF(H2&gt;=F3,(H2-F3),H2),H2)</f>
        <v>6500000</v>
      </c>
      <c r="I3" s="15" t="str">
        <f t="shared" si="1"/>
        <v/>
      </c>
    </row>
    <row r="4">
      <c r="A4" s="8" t="s">
        <v>1096</v>
      </c>
      <c r="B4" s="9">
        <v>880.0</v>
      </c>
      <c r="C4" s="10">
        <v>3.47982563E8</v>
      </c>
      <c r="D4" s="10">
        <v>3.6832361E7</v>
      </c>
      <c r="E4" s="11" t="str">
        <f>IF(C4&gt;percent,"YES","NO")</f>
        <v>YES</v>
      </c>
      <c r="F4" s="12">
        <v>495000.0</v>
      </c>
      <c r="G4" s="13" t="str">
        <f t="shared" si="2"/>
        <v>FUNDED</v>
      </c>
      <c r="H4" s="14">
        <f t="shared" si="3"/>
        <v>6005000</v>
      </c>
      <c r="I4" s="15" t="str">
        <f t="shared" si="1"/>
        <v/>
      </c>
    </row>
    <row r="5">
      <c r="A5" s="8" t="s">
        <v>1097</v>
      </c>
      <c r="B5" s="9">
        <v>941.0</v>
      </c>
      <c r="C5" s="10">
        <v>3.04307788E8</v>
      </c>
      <c r="D5" s="10">
        <v>5.9154867E7</v>
      </c>
      <c r="E5" s="11" t="str">
        <f>IF(C5&gt;percent,"YES","NO")</f>
        <v>YES</v>
      </c>
      <c r="F5" s="12">
        <v>155000.0</v>
      </c>
      <c r="G5" s="13" t="str">
        <f t="shared" si="2"/>
        <v>FUNDED</v>
      </c>
      <c r="H5" s="14">
        <f t="shared" si="3"/>
        <v>5850000</v>
      </c>
      <c r="I5" s="15" t="str">
        <f t="shared" si="1"/>
        <v/>
      </c>
    </row>
    <row r="6">
      <c r="A6" s="8" t="s">
        <v>1098</v>
      </c>
      <c r="B6" s="9">
        <v>558.0</v>
      </c>
      <c r="C6" s="10">
        <v>2.66372761E8</v>
      </c>
      <c r="D6" s="10">
        <v>3.3269418E7</v>
      </c>
      <c r="E6" s="11" t="str">
        <f>IF(C6&gt;percent,"YES","NO")</f>
        <v>YES</v>
      </c>
      <c r="F6" s="12">
        <v>489091.0</v>
      </c>
      <c r="G6" s="13" t="str">
        <f t="shared" si="2"/>
        <v>FUNDED</v>
      </c>
      <c r="H6" s="14">
        <f t="shared" si="3"/>
        <v>5360909</v>
      </c>
      <c r="I6" s="15" t="str">
        <f t="shared" si="1"/>
        <v/>
      </c>
    </row>
    <row r="7">
      <c r="A7" s="8" t="s">
        <v>1099</v>
      </c>
      <c r="B7" s="9">
        <v>502.0</v>
      </c>
      <c r="C7" s="10">
        <v>2.37827891E8</v>
      </c>
      <c r="D7" s="10">
        <v>4.8573055E7</v>
      </c>
      <c r="E7" s="11" t="str">
        <f>IF(C7&gt;percent,"YES","NO")</f>
        <v>YES</v>
      </c>
      <c r="F7" s="12">
        <v>390000.0</v>
      </c>
      <c r="G7" s="13" t="str">
        <f t="shared" si="2"/>
        <v>FUNDED</v>
      </c>
      <c r="H7" s="14">
        <f t="shared" si="3"/>
        <v>4970909</v>
      </c>
      <c r="I7" s="15" t="str">
        <f t="shared" si="1"/>
        <v/>
      </c>
    </row>
    <row r="8">
      <c r="A8" s="8" t="s">
        <v>1100</v>
      </c>
      <c r="B8" s="9">
        <v>406.0</v>
      </c>
      <c r="C8" s="10">
        <v>2.32820442E8</v>
      </c>
      <c r="D8" s="10">
        <v>4.5538858E7</v>
      </c>
      <c r="E8" s="11" t="str">
        <f>IF(C8&gt;percent,"YES","NO")</f>
        <v>YES</v>
      </c>
      <c r="F8" s="12">
        <v>182600.0</v>
      </c>
      <c r="G8" s="13" t="str">
        <f t="shared" si="2"/>
        <v>FUNDED</v>
      </c>
      <c r="H8" s="14">
        <f t="shared" si="3"/>
        <v>4788309</v>
      </c>
      <c r="I8" s="15" t="str">
        <f t="shared" si="1"/>
        <v/>
      </c>
    </row>
    <row r="9">
      <c r="A9" s="8" t="s">
        <v>1101</v>
      </c>
      <c r="B9" s="9">
        <v>648.0</v>
      </c>
      <c r="C9" s="10">
        <v>2.14624242E8</v>
      </c>
      <c r="D9" s="10">
        <v>5.7859786E7</v>
      </c>
      <c r="E9" s="11" t="str">
        <f>IF(C9&gt;percent,"YES","NO")</f>
        <v>YES</v>
      </c>
      <c r="F9" s="12">
        <v>435511.0</v>
      </c>
      <c r="G9" s="13" t="str">
        <f t="shared" si="2"/>
        <v>FUNDED</v>
      </c>
      <c r="H9" s="14">
        <f t="shared" si="3"/>
        <v>4352798</v>
      </c>
      <c r="I9" s="15" t="str">
        <f t="shared" si="1"/>
        <v/>
      </c>
    </row>
    <row r="10">
      <c r="A10" s="8" t="s">
        <v>1102</v>
      </c>
      <c r="B10" s="9">
        <v>395.0</v>
      </c>
      <c r="C10" s="10">
        <v>2.09394285E8</v>
      </c>
      <c r="D10" s="10">
        <v>4.7873071E7</v>
      </c>
      <c r="E10" s="11" t="str">
        <f>IF(C10&gt;percent,"YES","NO")</f>
        <v>YES</v>
      </c>
      <c r="F10" s="12">
        <v>87500.0</v>
      </c>
      <c r="G10" s="13" t="str">
        <f t="shared" si="2"/>
        <v>FUNDED</v>
      </c>
      <c r="H10" s="14">
        <f t="shared" si="3"/>
        <v>4265298</v>
      </c>
      <c r="I10" s="15" t="str">
        <f t="shared" si="1"/>
        <v/>
      </c>
    </row>
    <row r="11">
      <c r="A11" s="8" t="s">
        <v>1103</v>
      </c>
      <c r="B11" s="9">
        <v>320.0</v>
      </c>
      <c r="C11" s="10">
        <v>2.07442181E8</v>
      </c>
      <c r="D11" s="10">
        <v>4.4454403E7</v>
      </c>
      <c r="E11" s="11" t="str">
        <f>IF(C11&gt;percent,"YES","NO")</f>
        <v>YES</v>
      </c>
      <c r="F11" s="12">
        <v>230000.0</v>
      </c>
      <c r="G11" s="13" t="str">
        <f t="shared" si="2"/>
        <v>FUNDED</v>
      </c>
      <c r="H11" s="14">
        <f t="shared" si="3"/>
        <v>4035298</v>
      </c>
      <c r="I11" s="15" t="str">
        <f t="shared" si="1"/>
        <v/>
      </c>
    </row>
    <row r="12">
      <c r="A12" s="20" t="s">
        <v>1104</v>
      </c>
      <c r="B12" s="9">
        <v>569.0</v>
      </c>
      <c r="C12" s="10">
        <v>2.04193301E8</v>
      </c>
      <c r="D12" s="10">
        <v>3.2781705E7</v>
      </c>
      <c r="E12" s="11" t="str">
        <f>IF(C12&gt;percent,"YES","NO")</f>
        <v>YES</v>
      </c>
      <c r="F12" s="12">
        <v>380000.0</v>
      </c>
      <c r="G12" s="13" t="str">
        <f t="shared" si="2"/>
        <v>FUNDED</v>
      </c>
      <c r="H12" s="14">
        <f t="shared" si="3"/>
        <v>3655298</v>
      </c>
      <c r="I12" s="15" t="str">
        <f t="shared" si="1"/>
        <v/>
      </c>
    </row>
    <row r="13">
      <c r="A13" s="8" t="s">
        <v>1105</v>
      </c>
      <c r="B13" s="9">
        <v>400.0</v>
      </c>
      <c r="C13" s="10">
        <v>1.94367452E8</v>
      </c>
      <c r="D13" s="10">
        <v>5.1403624E7</v>
      </c>
      <c r="E13" s="11" t="str">
        <f>IF(C13&gt;percent,"YES","NO")</f>
        <v>YES</v>
      </c>
      <c r="F13" s="12">
        <v>486000.0</v>
      </c>
      <c r="G13" s="13" t="str">
        <f t="shared" si="2"/>
        <v>FUNDED</v>
      </c>
      <c r="H13" s="14">
        <f t="shared" si="3"/>
        <v>3169298</v>
      </c>
      <c r="I13" s="15" t="str">
        <f t="shared" si="1"/>
        <v/>
      </c>
    </row>
    <row r="14">
      <c r="A14" s="8" t="s">
        <v>1106</v>
      </c>
      <c r="B14" s="9">
        <v>552.0</v>
      </c>
      <c r="C14" s="10">
        <v>1.7538994E8</v>
      </c>
      <c r="D14" s="10">
        <v>5.3495822E7</v>
      </c>
      <c r="E14" s="11" t="str">
        <f>IF(C14&gt;percent,"YES","NO")</f>
        <v>YES</v>
      </c>
      <c r="F14" s="12">
        <v>500000.0</v>
      </c>
      <c r="G14" s="13" t="str">
        <f t="shared" si="2"/>
        <v>FUNDED</v>
      </c>
      <c r="H14" s="14">
        <f t="shared" si="3"/>
        <v>2669298</v>
      </c>
      <c r="I14" s="15" t="str">
        <f t="shared" si="1"/>
        <v/>
      </c>
    </row>
    <row r="15">
      <c r="A15" s="8" t="s">
        <v>1107</v>
      </c>
      <c r="B15" s="9">
        <v>377.0</v>
      </c>
      <c r="C15" s="10">
        <v>1.72469559E8</v>
      </c>
      <c r="D15" s="10">
        <v>4.6082015E7</v>
      </c>
      <c r="E15" s="11" t="str">
        <f>IF(C15&gt;percent,"YES","NO")</f>
        <v>YES</v>
      </c>
      <c r="F15" s="12">
        <v>243571.0</v>
      </c>
      <c r="G15" s="13" t="str">
        <f t="shared" si="2"/>
        <v>FUNDED</v>
      </c>
      <c r="H15" s="14">
        <f t="shared" si="3"/>
        <v>2425727</v>
      </c>
      <c r="I15" s="15" t="str">
        <f t="shared" si="1"/>
        <v/>
      </c>
    </row>
    <row r="16">
      <c r="A16" s="8" t="s">
        <v>1108</v>
      </c>
      <c r="B16" s="9">
        <v>658.0</v>
      </c>
      <c r="C16" s="10">
        <v>1.67712818E8</v>
      </c>
      <c r="D16" s="10">
        <v>4.0516695E7</v>
      </c>
      <c r="E16" s="11" t="str">
        <f>IF(C16&gt;percent,"YES","NO")</f>
        <v>YES</v>
      </c>
      <c r="F16" s="12">
        <v>462222.0</v>
      </c>
      <c r="G16" s="13" t="str">
        <f t="shared" si="2"/>
        <v>FUNDED</v>
      </c>
      <c r="H16" s="14">
        <f t="shared" si="3"/>
        <v>1963505</v>
      </c>
      <c r="I16" s="15" t="str">
        <f t="shared" si="1"/>
        <v/>
      </c>
    </row>
    <row r="17">
      <c r="A17" s="8" t="s">
        <v>1109</v>
      </c>
      <c r="B17" s="9">
        <v>653.0</v>
      </c>
      <c r="C17" s="10">
        <v>1.63421381E8</v>
      </c>
      <c r="D17" s="10">
        <v>4.3044013E7</v>
      </c>
      <c r="E17" s="11" t="str">
        <f>IF(C17&gt;percent,"YES","NO")</f>
        <v>YES</v>
      </c>
      <c r="F17" s="12">
        <v>257777.0</v>
      </c>
      <c r="G17" s="13" t="str">
        <f t="shared" si="2"/>
        <v>FUNDED</v>
      </c>
      <c r="H17" s="14">
        <f t="shared" si="3"/>
        <v>1705728</v>
      </c>
      <c r="I17" s="15" t="str">
        <f t="shared" si="1"/>
        <v/>
      </c>
    </row>
    <row r="18">
      <c r="A18" s="8" t="s">
        <v>1110</v>
      </c>
      <c r="B18" s="9">
        <v>493.0</v>
      </c>
      <c r="C18" s="10">
        <v>1.6315365E8</v>
      </c>
      <c r="D18" s="10">
        <v>4.691123E7</v>
      </c>
      <c r="E18" s="11" t="str">
        <f>IF(C18&gt;percent,"YES","NO")</f>
        <v>YES</v>
      </c>
      <c r="F18" s="12">
        <v>385000.0</v>
      </c>
      <c r="G18" s="13" t="str">
        <f t="shared" si="2"/>
        <v>FUNDED</v>
      </c>
      <c r="H18" s="14">
        <f t="shared" si="3"/>
        <v>1320728</v>
      </c>
      <c r="I18" s="15" t="str">
        <f t="shared" si="1"/>
        <v/>
      </c>
    </row>
    <row r="19">
      <c r="A19" s="8" t="s">
        <v>1111</v>
      </c>
      <c r="B19" s="9">
        <v>728.0</v>
      </c>
      <c r="C19" s="10">
        <v>1.59974464E8</v>
      </c>
      <c r="D19" s="10">
        <v>4.6516663E7</v>
      </c>
      <c r="E19" s="11" t="str">
        <f>IF(C19&gt;percent,"YES","NO")</f>
        <v>YES</v>
      </c>
      <c r="F19" s="12">
        <v>190500.0</v>
      </c>
      <c r="G19" s="13" t="str">
        <f t="shared" si="2"/>
        <v>FUNDED</v>
      </c>
      <c r="H19" s="14">
        <f t="shared" si="3"/>
        <v>1130228</v>
      </c>
      <c r="I19" s="15" t="str">
        <f t="shared" si="1"/>
        <v/>
      </c>
    </row>
    <row r="20">
      <c r="A20" s="8" t="s">
        <v>1112</v>
      </c>
      <c r="B20" s="9">
        <v>617.0</v>
      </c>
      <c r="C20" s="10">
        <v>1.57195378E8</v>
      </c>
      <c r="D20" s="10">
        <v>4.3820201E7</v>
      </c>
      <c r="E20" s="11" t="str">
        <f>IF(C20&gt;percent,"YES","NO")</f>
        <v>YES</v>
      </c>
      <c r="F20" s="12">
        <v>350000.0</v>
      </c>
      <c r="G20" s="13" t="str">
        <f t="shared" si="2"/>
        <v>FUNDED</v>
      </c>
      <c r="H20" s="14">
        <f t="shared" si="3"/>
        <v>780228</v>
      </c>
      <c r="I20" s="15" t="str">
        <f t="shared" si="1"/>
        <v/>
      </c>
    </row>
    <row r="21">
      <c r="A21" s="8" t="s">
        <v>1113</v>
      </c>
      <c r="B21" s="9">
        <v>309.0</v>
      </c>
      <c r="C21" s="10">
        <v>1.53763872E8</v>
      </c>
      <c r="D21" s="10">
        <v>4.3142262E7</v>
      </c>
      <c r="E21" s="11" t="str">
        <f>IF(C21&gt;percent,"YES","NO")</f>
        <v>YES</v>
      </c>
      <c r="F21" s="12">
        <v>250000.0</v>
      </c>
      <c r="G21" s="13" t="str">
        <f t="shared" si="2"/>
        <v>FUNDED</v>
      </c>
      <c r="H21" s="14">
        <f t="shared" si="3"/>
        <v>530228</v>
      </c>
      <c r="I21" s="15" t="str">
        <f t="shared" si="1"/>
        <v/>
      </c>
    </row>
    <row r="22">
      <c r="A22" s="8" t="s">
        <v>1114</v>
      </c>
      <c r="B22" s="9">
        <v>339.0</v>
      </c>
      <c r="C22" s="10">
        <v>1.42914403E8</v>
      </c>
      <c r="D22" s="10">
        <v>4.2545737E7</v>
      </c>
      <c r="E22" s="11" t="str">
        <f>IF(C22&gt;percent,"YES","NO")</f>
        <v>YES</v>
      </c>
      <c r="F22" s="12">
        <v>260000.0</v>
      </c>
      <c r="G22" s="13" t="str">
        <f t="shared" si="2"/>
        <v>FUNDED</v>
      </c>
      <c r="H22" s="14">
        <f t="shared" si="3"/>
        <v>270228</v>
      </c>
      <c r="I22" s="15" t="str">
        <f t="shared" si="1"/>
        <v/>
      </c>
    </row>
    <row r="23">
      <c r="A23" s="8" t="s">
        <v>1115</v>
      </c>
      <c r="B23" s="9">
        <v>616.0</v>
      </c>
      <c r="C23" s="10">
        <v>1.4127719E8</v>
      </c>
      <c r="D23" s="10">
        <v>1.23119369E8</v>
      </c>
      <c r="E23" s="11" t="str">
        <f>IF(C23&gt;percent,"YES","NO")</f>
        <v>YES</v>
      </c>
      <c r="F23" s="12">
        <v>306666.0</v>
      </c>
      <c r="G23" s="13" t="str">
        <f t="shared" si="2"/>
        <v>NOT FUNDED</v>
      </c>
      <c r="H23" s="14">
        <f t="shared" si="3"/>
        <v>270228</v>
      </c>
      <c r="I23" s="15" t="str">
        <f t="shared" si="1"/>
        <v>Over Budget</v>
      </c>
    </row>
    <row r="24">
      <c r="A24" s="8" t="s">
        <v>1116</v>
      </c>
      <c r="B24" s="9">
        <v>363.0</v>
      </c>
      <c r="C24" s="10">
        <v>1.40970063E8</v>
      </c>
      <c r="D24" s="10">
        <v>3.3021749E7</v>
      </c>
      <c r="E24" s="11" t="str">
        <f>IF(C24&gt;percent,"YES","NO")</f>
        <v>YES</v>
      </c>
      <c r="F24" s="12">
        <v>440000.0</v>
      </c>
      <c r="G24" s="13" t="str">
        <f t="shared" si="2"/>
        <v>NOT FUNDED</v>
      </c>
      <c r="H24" s="14">
        <f t="shared" si="3"/>
        <v>270228</v>
      </c>
      <c r="I24" s="15" t="str">
        <f t="shared" si="1"/>
        <v>Over Budget</v>
      </c>
    </row>
    <row r="25">
      <c r="A25" s="8" t="s">
        <v>1117</v>
      </c>
      <c r="B25" s="9">
        <v>442.0</v>
      </c>
      <c r="C25" s="10">
        <v>1.39911536E8</v>
      </c>
      <c r="D25" s="10">
        <v>5.0771454E7</v>
      </c>
      <c r="E25" s="11" t="str">
        <f>IF(C25&gt;percent,"YES","NO")</f>
        <v>YES</v>
      </c>
      <c r="F25" s="12">
        <v>420921.0</v>
      </c>
      <c r="G25" s="13" t="str">
        <f t="shared" si="2"/>
        <v>NOT FUNDED</v>
      </c>
      <c r="H25" s="14">
        <f t="shared" si="3"/>
        <v>270228</v>
      </c>
      <c r="I25" s="15" t="str">
        <f t="shared" si="1"/>
        <v>Over Budget</v>
      </c>
    </row>
    <row r="26">
      <c r="A26" s="16" t="s">
        <v>1118</v>
      </c>
      <c r="B26" s="9">
        <v>377.0</v>
      </c>
      <c r="C26" s="10">
        <v>1.35611295E8</v>
      </c>
      <c r="D26" s="10">
        <v>4.7052473E7</v>
      </c>
      <c r="E26" s="11" t="str">
        <f>IF(C26&gt;percent,"YES","NO")</f>
        <v>YES</v>
      </c>
      <c r="F26" s="12">
        <v>355000.0</v>
      </c>
      <c r="G26" s="13" t="str">
        <f t="shared" si="2"/>
        <v>NOT FUNDED</v>
      </c>
      <c r="H26" s="14">
        <f t="shared" si="3"/>
        <v>270228</v>
      </c>
      <c r="I26" s="15" t="str">
        <f t="shared" si="1"/>
        <v>Over Budget</v>
      </c>
    </row>
    <row r="27">
      <c r="A27" s="8" t="s">
        <v>1119</v>
      </c>
      <c r="B27" s="9">
        <v>515.0</v>
      </c>
      <c r="C27" s="10">
        <v>1.35249981E8</v>
      </c>
      <c r="D27" s="10">
        <v>5.115562E7</v>
      </c>
      <c r="E27" s="11" t="str">
        <f>IF(C27&gt;percent,"YES","NO")</f>
        <v>YES</v>
      </c>
      <c r="F27" s="12">
        <v>185000.0</v>
      </c>
      <c r="G27" s="13" t="str">
        <f t="shared" si="2"/>
        <v>FUNDED</v>
      </c>
      <c r="H27" s="14">
        <f t="shared" si="3"/>
        <v>85228</v>
      </c>
      <c r="I27" s="15" t="str">
        <f t="shared" si="1"/>
        <v/>
      </c>
    </row>
    <row r="28">
      <c r="A28" s="8" t="s">
        <v>1120</v>
      </c>
      <c r="B28" s="9">
        <v>616.0</v>
      </c>
      <c r="C28" s="10">
        <v>1.2788899E8</v>
      </c>
      <c r="D28" s="10">
        <v>4.6931085E7</v>
      </c>
      <c r="E28" s="11" t="str">
        <f>IF(C28&gt;percent,"YES","NO")</f>
        <v>YES</v>
      </c>
      <c r="F28" s="12">
        <v>22222.0</v>
      </c>
      <c r="G28" s="13" t="str">
        <f t="shared" si="2"/>
        <v>FUNDED</v>
      </c>
      <c r="H28" s="14">
        <f t="shared" si="3"/>
        <v>63006</v>
      </c>
      <c r="I28" s="15" t="str">
        <f t="shared" si="1"/>
        <v/>
      </c>
    </row>
    <row r="29">
      <c r="A29" s="8" t="s">
        <v>1121</v>
      </c>
      <c r="B29" s="9">
        <v>516.0</v>
      </c>
      <c r="C29" s="10">
        <v>1.25891352E8</v>
      </c>
      <c r="D29" s="10">
        <v>3.8803934E7</v>
      </c>
      <c r="E29" s="11" t="str">
        <f>IF(C29&gt;percent,"YES","NO")</f>
        <v>YES</v>
      </c>
      <c r="F29" s="12">
        <v>450000.0</v>
      </c>
      <c r="G29" s="13" t="str">
        <f t="shared" si="2"/>
        <v>NOT FUNDED</v>
      </c>
      <c r="H29" s="14">
        <f t="shared" si="3"/>
        <v>63006</v>
      </c>
      <c r="I29" s="15" t="str">
        <f t="shared" si="1"/>
        <v>Over Budget</v>
      </c>
    </row>
    <row r="30">
      <c r="A30" s="8" t="s">
        <v>1122</v>
      </c>
      <c r="B30" s="9">
        <v>444.0</v>
      </c>
      <c r="C30" s="10">
        <v>1.21893568E8</v>
      </c>
      <c r="D30" s="10">
        <v>5.4234249E7</v>
      </c>
      <c r="E30" s="11" t="str">
        <f>IF(C30&gt;percent,"YES","NO")</f>
        <v>YES</v>
      </c>
      <c r="F30" s="12">
        <v>500000.0</v>
      </c>
      <c r="G30" s="13" t="str">
        <f t="shared" si="2"/>
        <v>NOT FUNDED</v>
      </c>
      <c r="H30" s="14">
        <f t="shared" si="3"/>
        <v>63006</v>
      </c>
      <c r="I30" s="15" t="str">
        <f t="shared" si="1"/>
        <v>Over Budget</v>
      </c>
    </row>
    <row r="31">
      <c r="A31" s="8" t="s">
        <v>1123</v>
      </c>
      <c r="B31" s="9">
        <v>574.0</v>
      </c>
      <c r="C31" s="10">
        <v>1.21620084E8</v>
      </c>
      <c r="D31" s="10">
        <v>5.086762E7</v>
      </c>
      <c r="E31" s="11" t="str">
        <f>IF(C31&gt;percent,"YES","NO")</f>
        <v>YES</v>
      </c>
      <c r="F31" s="12">
        <v>142222.0</v>
      </c>
      <c r="G31" s="13" t="str">
        <f t="shared" si="2"/>
        <v>NOT FUNDED</v>
      </c>
      <c r="H31" s="14">
        <f t="shared" si="3"/>
        <v>63006</v>
      </c>
      <c r="I31" s="15" t="str">
        <f t="shared" si="1"/>
        <v>Over Budget</v>
      </c>
    </row>
    <row r="32">
      <c r="A32" s="8" t="s">
        <v>1124</v>
      </c>
      <c r="B32" s="9">
        <v>548.0</v>
      </c>
      <c r="C32" s="10">
        <v>1.20807743E8</v>
      </c>
      <c r="D32" s="10">
        <v>5.5595986E7</v>
      </c>
      <c r="E32" s="11" t="str">
        <f>IF(C32&gt;percent,"YES","NO")</f>
        <v>YES</v>
      </c>
      <c r="F32" s="12">
        <v>500000.0</v>
      </c>
      <c r="G32" s="13" t="str">
        <f t="shared" si="2"/>
        <v>NOT FUNDED</v>
      </c>
      <c r="H32" s="14">
        <f t="shared" si="3"/>
        <v>63006</v>
      </c>
      <c r="I32" s="15" t="str">
        <f t="shared" si="1"/>
        <v>Over Budget</v>
      </c>
    </row>
    <row r="33">
      <c r="A33" s="8" t="s">
        <v>1125</v>
      </c>
      <c r="B33" s="9">
        <v>394.0</v>
      </c>
      <c r="C33" s="10">
        <v>1.20054961E8</v>
      </c>
      <c r="D33" s="10">
        <v>5.4606169E7</v>
      </c>
      <c r="E33" s="11" t="str">
        <f>IF(C33&gt;percent,"YES","NO")</f>
        <v>YES</v>
      </c>
      <c r="F33" s="12">
        <v>500000.0</v>
      </c>
      <c r="G33" s="13" t="str">
        <f t="shared" si="2"/>
        <v>NOT FUNDED</v>
      </c>
      <c r="H33" s="14">
        <f t="shared" si="3"/>
        <v>63006</v>
      </c>
      <c r="I33" s="15" t="str">
        <f t="shared" si="1"/>
        <v>Over Budget</v>
      </c>
    </row>
    <row r="34">
      <c r="A34" s="8" t="s">
        <v>1126</v>
      </c>
      <c r="B34" s="9">
        <v>277.0</v>
      </c>
      <c r="C34" s="10">
        <v>1.19614173E8</v>
      </c>
      <c r="D34" s="10">
        <v>3.7879034E7</v>
      </c>
      <c r="E34" s="11" t="str">
        <f>IF(C34&gt;percent,"YES","NO")</f>
        <v>YES</v>
      </c>
      <c r="F34" s="12">
        <v>199000.0</v>
      </c>
      <c r="G34" s="13" t="str">
        <f t="shared" si="2"/>
        <v>NOT FUNDED</v>
      </c>
      <c r="H34" s="14">
        <f t="shared" si="3"/>
        <v>63006</v>
      </c>
      <c r="I34" s="15" t="str">
        <f t="shared" si="1"/>
        <v>Over Budget</v>
      </c>
    </row>
    <row r="35">
      <c r="A35" s="8" t="s">
        <v>1127</v>
      </c>
      <c r="B35" s="9">
        <v>393.0</v>
      </c>
      <c r="C35" s="10">
        <v>1.15998679E8</v>
      </c>
      <c r="D35" s="10">
        <v>5.4250189E7</v>
      </c>
      <c r="E35" s="11" t="str">
        <f>IF(C35&gt;percent,"YES","NO")</f>
        <v>YES</v>
      </c>
      <c r="F35" s="12">
        <v>491717.0</v>
      </c>
      <c r="G35" s="13" t="str">
        <f t="shared" si="2"/>
        <v>NOT FUNDED</v>
      </c>
      <c r="H35" s="14">
        <f t="shared" si="3"/>
        <v>63006</v>
      </c>
      <c r="I35" s="15" t="str">
        <f t="shared" si="1"/>
        <v>Over Budget</v>
      </c>
    </row>
    <row r="36">
      <c r="A36" s="8" t="s">
        <v>1128</v>
      </c>
      <c r="B36" s="9">
        <v>394.0</v>
      </c>
      <c r="C36" s="10">
        <v>1.1570451E8</v>
      </c>
      <c r="D36" s="10">
        <v>5.6607742E7</v>
      </c>
      <c r="E36" s="11" t="str">
        <f>IF(C36&gt;percent,"YES","NO")</f>
        <v>YES</v>
      </c>
      <c r="F36" s="12">
        <v>500000.0</v>
      </c>
      <c r="G36" s="13" t="str">
        <f t="shared" si="2"/>
        <v>NOT FUNDED</v>
      </c>
      <c r="H36" s="14">
        <f t="shared" si="3"/>
        <v>63006</v>
      </c>
      <c r="I36" s="15" t="str">
        <f t="shared" si="1"/>
        <v>Over Budget</v>
      </c>
    </row>
    <row r="37">
      <c r="A37" s="8" t="s">
        <v>1129</v>
      </c>
      <c r="B37" s="9">
        <v>654.0</v>
      </c>
      <c r="C37" s="10">
        <v>1.12621665E8</v>
      </c>
      <c r="D37" s="10">
        <v>6.2045738E7</v>
      </c>
      <c r="E37" s="11" t="str">
        <f>IF(C37&gt;percent,"YES","NO")</f>
        <v>YES</v>
      </c>
      <c r="F37" s="12">
        <v>500000.0</v>
      </c>
      <c r="G37" s="13" t="str">
        <f t="shared" si="2"/>
        <v>NOT FUNDED</v>
      </c>
      <c r="H37" s="14">
        <f t="shared" si="3"/>
        <v>63006</v>
      </c>
      <c r="I37" s="15" t="str">
        <f t="shared" si="1"/>
        <v>Over Budget</v>
      </c>
    </row>
    <row r="38">
      <c r="A38" s="8" t="s">
        <v>1130</v>
      </c>
      <c r="B38" s="9">
        <v>408.0</v>
      </c>
      <c r="C38" s="10">
        <v>1.12577742E8</v>
      </c>
      <c r="D38" s="10">
        <v>4.9270144E7</v>
      </c>
      <c r="E38" s="11" t="str">
        <f>IF(C38&gt;percent,"YES","NO")</f>
        <v>YES</v>
      </c>
      <c r="F38" s="12">
        <v>450000.0</v>
      </c>
      <c r="G38" s="13" t="str">
        <f t="shared" si="2"/>
        <v>NOT FUNDED</v>
      </c>
      <c r="H38" s="14">
        <f t="shared" si="3"/>
        <v>63006</v>
      </c>
      <c r="I38" s="15" t="str">
        <f t="shared" si="1"/>
        <v>Over Budget</v>
      </c>
    </row>
    <row r="39">
      <c r="A39" s="8" t="s">
        <v>1131</v>
      </c>
      <c r="B39" s="9">
        <v>329.0</v>
      </c>
      <c r="C39" s="10">
        <v>1.11545346E8</v>
      </c>
      <c r="D39" s="10">
        <v>5.4285452E7</v>
      </c>
      <c r="E39" s="11" t="str">
        <f>IF(C39&gt;percent,"YES","NO")</f>
        <v>YES</v>
      </c>
      <c r="F39" s="12">
        <v>486000.0</v>
      </c>
      <c r="G39" s="13" t="str">
        <f t="shared" si="2"/>
        <v>NOT FUNDED</v>
      </c>
      <c r="H39" s="14">
        <f t="shared" si="3"/>
        <v>63006</v>
      </c>
      <c r="I39" s="15" t="str">
        <f t="shared" si="1"/>
        <v>Over Budget</v>
      </c>
    </row>
    <row r="40">
      <c r="A40" s="8" t="s">
        <v>1132</v>
      </c>
      <c r="B40" s="9">
        <v>235.0</v>
      </c>
      <c r="C40" s="10">
        <v>1.09677782E8</v>
      </c>
      <c r="D40" s="10">
        <v>5.2732481E7</v>
      </c>
      <c r="E40" s="11" t="str">
        <f>IF(C40&gt;percent,"YES","NO")</f>
        <v>YES</v>
      </c>
      <c r="F40" s="12">
        <v>380375.0</v>
      </c>
      <c r="G40" s="13" t="str">
        <f t="shared" si="2"/>
        <v>NOT FUNDED</v>
      </c>
      <c r="H40" s="14">
        <f t="shared" si="3"/>
        <v>63006</v>
      </c>
      <c r="I40" s="15" t="str">
        <f t="shared" si="1"/>
        <v>Over Budget</v>
      </c>
    </row>
    <row r="41">
      <c r="A41" s="8" t="s">
        <v>1133</v>
      </c>
      <c r="B41" s="9">
        <v>551.0</v>
      </c>
      <c r="C41" s="10">
        <v>1.08352837E8</v>
      </c>
      <c r="D41" s="10">
        <v>4.7456227E7</v>
      </c>
      <c r="E41" s="11" t="str">
        <f>IF(C41&gt;percent,"YES","NO")</f>
        <v>YES</v>
      </c>
      <c r="F41" s="12">
        <v>500000.0</v>
      </c>
      <c r="G41" s="13" t="str">
        <f t="shared" si="2"/>
        <v>NOT FUNDED</v>
      </c>
      <c r="H41" s="14">
        <f t="shared" si="3"/>
        <v>63006</v>
      </c>
      <c r="I41" s="15" t="str">
        <f t="shared" si="1"/>
        <v>Over Budget</v>
      </c>
    </row>
    <row r="42">
      <c r="A42" s="8" t="s">
        <v>1134</v>
      </c>
      <c r="B42" s="9">
        <v>338.0</v>
      </c>
      <c r="C42" s="10">
        <v>1.07248119E8</v>
      </c>
      <c r="D42" s="10">
        <v>4.6564964E7</v>
      </c>
      <c r="E42" s="11" t="str">
        <f>IF(C42&gt;percent,"YES","NO")</f>
        <v>YES</v>
      </c>
      <c r="F42" s="12">
        <v>325000.0</v>
      </c>
      <c r="G42" s="13" t="str">
        <f t="shared" si="2"/>
        <v>NOT FUNDED</v>
      </c>
      <c r="H42" s="14">
        <f t="shared" si="3"/>
        <v>63006</v>
      </c>
      <c r="I42" s="15" t="str">
        <f t="shared" si="1"/>
        <v>Over Budget</v>
      </c>
    </row>
    <row r="43">
      <c r="A43" s="8" t="s">
        <v>1135</v>
      </c>
      <c r="B43" s="9">
        <v>330.0</v>
      </c>
      <c r="C43" s="10">
        <v>1.0618171E8</v>
      </c>
      <c r="D43" s="10">
        <v>4.4318771E7</v>
      </c>
      <c r="E43" s="11" t="str">
        <f>IF(C43&gt;percent,"YES","NO")</f>
        <v>YES</v>
      </c>
      <c r="F43" s="12">
        <v>333000.0</v>
      </c>
      <c r="G43" s="13" t="str">
        <f t="shared" si="2"/>
        <v>NOT FUNDED</v>
      </c>
      <c r="H43" s="14">
        <f t="shared" si="3"/>
        <v>63006</v>
      </c>
      <c r="I43" s="15" t="str">
        <f t="shared" si="1"/>
        <v>Over Budget</v>
      </c>
    </row>
    <row r="44">
      <c r="A44" s="8" t="s">
        <v>1136</v>
      </c>
      <c r="B44" s="9">
        <v>362.0</v>
      </c>
      <c r="C44" s="10">
        <v>1.04637001E8</v>
      </c>
      <c r="D44" s="10">
        <v>4.8231427E7</v>
      </c>
      <c r="E44" s="11" t="str">
        <f>IF(C44&gt;percent,"YES","NO")</f>
        <v>YES</v>
      </c>
      <c r="F44" s="12">
        <v>280000.0</v>
      </c>
      <c r="G44" s="13" t="str">
        <f t="shared" si="2"/>
        <v>NOT FUNDED</v>
      </c>
      <c r="H44" s="14">
        <f t="shared" si="3"/>
        <v>63006</v>
      </c>
      <c r="I44" s="15" t="str">
        <f t="shared" si="1"/>
        <v>Over Budget</v>
      </c>
    </row>
    <row r="45">
      <c r="A45" s="8" t="s">
        <v>1137</v>
      </c>
      <c r="B45" s="17">
        <v>586.0</v>
      </c>
      <c r="C45" s="10">
        <v>1.00339842E8</v>
      </c>
      <c r="D45" s="10">
        <v>5.1743584E7</v>
      </c>
      <c r="E45" s="11" t="str">
        <f>IF(C45&gt;percent,"YES","NO")</f>
        <v>YES</v>
      </c>
      <c r="F45" s="12">
        <v>225000.0</v>
      </c>
      <c r="G45" s="13" t="str">
        <f t="shared" si="2"/>
        <v>NOT FUNDED</v>
      </c>
      <c r="H45" s="14">
        <f t="shared" si="3"/>
        <v>63006</v>
      </c>
      <c r="I45" s="15" t="str">
        <f t="shared" si="1"/>
        <v>Over Budget</v>
      </c>
    </row>
    <row r="46">
      <c r="A46" s="8" t="s">
        <v>1138</v>
      </c>
      <c r="B46" s="17">
        <v>245.0</v>
      </c>
      <c r="C46" s="10">
        <v>9.5997266E7</v>
      </c>
      <c r="D46" s="10">
        <v>3.3703396E7</v>
      </c>
      <c r="E46" s="11" t="str">
        <f>IF(C46&gt;percent,"YES","NO")</f>
        <v>YES</v>
      </c>
      <c r="F46" s="12">
        <v>80000.0</v>
      </c>
      <c r="G46" s="13" t="str">
        <f t="shared" si="2"/>
        <v>NOT FUNDED</v>
      </c>
      <c r="H46" s="14">
        <f t="shared" si="3"/>
        <v>63006</v>
      </c>
      <c r="I46" s="15" t="str">
        <f t="shared" si="1"/>
        <v>Over Budget</v>
      </c>
    </row>
    <row r="47">
      <c r="A47" s="8" t="s">
        <v>1139</v>
      </c>
      <c r="B47" s="17">
        <v>424.0</v>
      </c>
      <c r="C47" s="10">
        <v>9.1539298E7</v>
      </c>
      <c r="D47" s="10">
        <v>1.25410364E8</v>
      </c>
      <c r="E47" s="11" t="str">
        <f>IF(C47&gt;percent,"YES","NO")</f>
        <v>YES</v>
      </c>
      <c r="F47" s="12">
        <v>298000.0</v>
      </c>
      <c r="G47" s="13" t="str">
        <f t="shared" si="2"/>
        <v>NOT FUNDED</v>
      </c>
      <c r="H47" s="14">
        <f t="shared" si="3"/>
        <v>63006</v>
      </c>
      <c r="I47" s="15" t="str">
        <f t="shared" si="1"/>
        <v>Over Budget</v>
      </c>
    </row>
    <row r="48">
      <c r="A48" s="8" t="s">
        <v>1140</v>
      </c>
      <c r="B48" s="17">
        <v>447.0</v>
      </c>
      <c r="C48" s="10">
        <v>8.9874978E7</v>
      </c>
      <c r="D48" s="10">
        <v>5.4906233E7</v>
      </c>
      <c r="E48" s="11" t="str">
        <f>IF(C48&gt;percent,"YES","NO")</f>
        <v>YES</v>
      </c>
      <c r="F48" s="12">
        <v>500000.0</v>
      </c>
      <c r="G48" s="13" t="str">
        <f t="shared" si="2"/>
        <v>NOT FUNDED</v>
      </c>
      <c r="H48" s="14">
        <f t="shared" si="3"/>
        <v>63006</v>
      </c>
      <c r="I48" s="15" t="str">
        <f t="shared" si="1"/>
        <v>Over Budget</v>
      </c>
    </row>
    <row r="49">
      <c r="A49" s="8" t="s">
        <v>1141</v>
      </c>
      <c r="B49" s="17">
        <v>237.0</v>
      </c>
      <c r="C49" s="10">
        <v>8.8385427E7</v>
      </c>
      <c r="D49" s="10">
        <v>3.7877804E7</v>
      </c>
      <c r="E49" s="11" t="str">
        <f>IF(C49&gt;percent,"YES","NO")</f>
        <v>YES</v>
      </c>
      <c r="F49" s="12">
        <v>180000.0</v>
      </c>
      <c r="G49" s="13" t="str">
        <f t="shared" si="2"/>
        <v>NOT FUNDED</v>
      </c>
      <c r="H49" s="14">
        <f t="shared" si="3"/>
        <v>63006</v>
      </c>
      <c r="I49" s="15" t="str">
        <f t="shared" si="1"/>
        <v>Over Budget</v>
      </c>
    </row>
    <row r="50">
      <c r="A50" s="8" t="s">
        <v>1142</v>
      </c>
      <c r="B50" s="17">
        <v>288.0</v>
      </c>
      <c r="C50" s="10">
        <v>8.7402779E7</v>
      </c>
      <c r="D50" s="10">
        <v>2.9316229E7</v>
      </c>
      <c r="E50" s="11" t="str">
        <f>IF(C50&gt;percent,"YES","NO")</f>
        <v>YES</v>
      </c>
      <c r="F50" s="12">
        <v>180000.0</v>
      </c>
      <c r="G50" s="13" t="str">
        <f t="shared" si="2"/>
        <v>NOT FUNDED</v>
      </c>
      <c r="H50" s="14">
        <f t="shared" si="3"/>
        <v>63006</v>
      </c>
      <c r="I50" s="15" t="str">
        <f t="shared" si="1"/>
        <v>Over Budget</v>
      </c>
    </row>
    <row r="51">
      <c r="A51" s="8" t="s">
        <v>1143</v>
      </c>
      <c r="B51" s="17">
        <v>268.0</v>
      </c>
      <c r="C51" s="10">
        <v>8.3743479E7</v>
      </c>
      <c r="D51" s="10">
        <v>3.2917383E7</v>
      </c>
      <c r="E51" s="11" t="str">
        <f>IF(C51&gt;percent,"YES","NO")</f>
        <v>YES</v>
      </c>
      <c r="F51" s="12">
        <v>120000.0</v>
      </c>
      <c r="G51" s="13" t="str">
        <f t="shared" si="2"/>
        <v>NOT FUNDED</v>
      </c>
      <c r="H51" s="14">
        <f t="shared" si="3"/>
        <v>63006</v>
      </c>
      <c r="I51" s="15" t="str">
        <f t="shared" si="1"/>
        <v>Over Budget</v>
      </c>
    </row>
    <row r="52">
      <c r="A52" s="8" t="s">
        <v>1144</v>
      </c>
      <c r="B52" s="17">
        <v>339.0</v>
      </c>
      <c r="C52" s="10">
        <v>8.1317195E7</v>
      </c>
      <c r="D52" s="10">
        <v>4.0000535E7</v>
      </c>
      <c r="E52" s="11" t="str">
        <f>IF(C52&gt;percent,"YES","NO")</f>
        <v>YES</v>
      </c>
      <c r="F52" s="12">
        <v>498000.0</v>
      </c>
      <c r="G52" s="13" t="str">
        <f t="shared" si="2"/>
        <v>NOT FUNDED</v>
      </c>
      <c r="H52" s="14">
        <f t="shared" si="3"/>
        <v>63006</v>
      </c>
      <c r="I52" s="15" t="str">
        <f t="shared" si="1"/>
        <v>Over Budget</v>
      </c>
    </row>
    <row r="53">
      <c r="A53" s="8" t="s">
        <v>1145</v>
      </c>
      <c r="B53" s="17">
        <v>384.0</v>
      </c>
      <c r="C53" s="10">
        <v>7.7505091E7</v>
      </c>
      <c r="D53" s="10">
        <v>4.5803829E7</v>
      </c>
      <c r="E53" s="11" t="str">
        <f>IF(C53&gt;percent,"YES","NO")</f>
        <v>YES</v>
      </c>
      <c r="F53" s="12">
        <v>241117.0</v>
      </c>
      <c r="G53" s="13" t="str">
        <f t="shared" si="2"/>
        <v>NOT FUNDED</v>
      </c>
      <c r="H53" s="14">
        <f t="shared" si="3"/>
        <v>63006</v>
      </c>
      <c r="I53" s="15" t="str">
        <f t="shared" si="1"/>
        <v>Over Budget</v>
      </c>
    </row>
    <row r="54">
      <c r="A54" s="8" t="s">
        <v>1146</v>
      </c>
      <c r="B54" s="17">
        <v>302.0</v>
      </c>
      <c r="C54" s="10">
        <v>7.4290594E7</v>
      </c>
      <c r="D54" s="10">
        <v>4.2724485E7</v>
      </c>
      <c r="E54" s="11" t="str">
        <f>IF(C54&gt;percent,"YES","NO")</f>
        <v>YES</v>
      </c>
      <c r="F54" s="12">
        <v>285000.0</v>
      </c>
      <c r="G54" s="13" t="str">
        <f t="shared" si="2"/>
        <v>NOT FUNDED</v>
      </c>
      <c r="H54" s="14">
        <f t="shared" si="3"/>
        <v>63006</v>
      </c>
      <c r="I54" s="15" t="str">
        <f t="shared" si="1"/>
        <v>Over Budget</v>
      </c>
    </row>
    <row r="55">
      <c r="A55" s="8" t="s">
        <v>1147</v>
      </c>
      <c r="B55" s="17">
        <v>287.0</v>
      </c>
      <c r="C55" s="10">
        <v>7.3841394E7</v>
      </c>
      <c r="D55" s="10">
        <v>6.9889039E7</v>
      </c>
      <c r="E55" s="11" t="str">
        <f>IF(C55&gt;percent,"YES","NO")</f>
        <v>YES</v>
      </c>
      <c r="F55" s="12">
        <v>500000.0</v>
      </c>
      <c r="G55" s="13" t="str">
        <f t="shared" si="2"/>
        <v>NOT FUNDED</v>
      </c>
      <c r="H55" s="14">
        <f t="shared" si="3"/>
        <v>63006</v>
      </c>
      <c r="I55" s="15" t="str">
        <f t="shared" si="1"/>
        <v>Over Budget</v>
      </c>
    </row>
    <row r="56">
      <c r="A56" s="8" t="s">
        <v>1148</v>
      </c>
      <c r="B56" s="17">
        <v>368.0</v>
      </c>
      <c r="C56" s="10">
        <v>7.3726728E7</v>
      </c>
      <c r="D56" s="10">
        <v>4.9983925E7</v>
      </c>
      <c r="E56" s="11" t="str">
        <f>IF(C56&gt;percent,"YES","NO")</f>
        <v>YES</v>
      </c>
      <c r="F56" s="12">
        <v>127210.0</v>
      </c>
      <c r="G56" s="13" t="str">
        <f t="shared" si="2"/>
        <v>NOT FUNDED</v>
      </c>
      <c r="H56" s="14">
        <f t="shared" si="3"/>
        <v>63006</v>
      </c>
      <c r="I56" s="15" t="str">
        <f t="shared" si="1"/>
        <v>Over Budget</v>
      </c>
    </row>
    <row r="57">
      <c r="A57" s="8" t="s">
        <v>1149</v>
      </c>
      <c r="B57" s="17">
        <v>349.0</v>
      </c>
      <c r="C57" s="10">
        <v>7.2694441E7</v>
      </c>
      <c r="D57" s="10">
        <v>5.1057755E7</v>
      </c>
      <c r="E57" s="11" t="str">
        <f>IF(C57&gt;percent,"YES","NO")</f>
        <v>YES</v>
      </c>
      <c r="F57" s="12">
        <v>495000.0</v>
      </c>
      <c r="G57" s="13" t="str">
        <f t="shared" si="2"/>
        <v>NOT FUNDED</v>
      </c>
      <c r="H57" s="14">
        <f t="shared" si="3"/>
        <v>63006</v>
      </c>
      <c r="I57" s="15" t="str">
        <f t="shared" si="1"/>
        <v>Over Budget</v>
      </c>
    </row>
    <row r="58">
      <c r="A58" s="8" t="s">
        <v>1150</v>
      </c>
      <c r="B58" s="17">
        <v>227.0</v>
      </c>
      <c r="C58" s="10">
        <v>6.9614963E7</v>
      </c>
      <c r="D58" s="10">
        <v>4.6492063E7</v>
      </c>
      <c r="E58" s="11" t="str">
        <f>IF(C58&gt;percent,"YES","NO")</f>
        <v>YES</v>
      </c>
      <c r="F58" s="12">
        <v>150000.0</v>
      </c>
      <c r="G58" s="13" t="str">
        <f t="shared" si="2"/>
        <v>NOT FUNDED</v>
      </c>
      <c r="H58" s="14">
        <f t="shared" si="3"/>
        <v>63006</v>
      </c>
      <c r="I58" s="15" t="str">
        <f t="shared" si="1"/>
        <v>Over Budget</v>
      </c>
    </row>
    <row r="59">
      <c r="A59" s="8" t="s">
        <v>1151</v>
      </c>
      <c r="B59" s="17">
        <v>308.0</v>
      </c>
      <c r="C59" s="10">
        <v>6.7842221E7</v>
      </c>
      <c r="D59" s="10">
        <v>4.8876764E7</v>
      </c>
      <c r="E59" s="11" t="str">
        <f>IF(C59&gt;percent,"YES","NO")</f>
        <v>YES</v>
      </c>
      <c r="F59" s="12">
        <v>500000.0</v>
      </c>
      <c r="G59" s="13" t="str">
        <f t="shared" si="2"/>
        <v>NOT FUNDED</v>
      </c>
      <c r="H59" s="14">
        <f t="shared" si="3"/>
        <v>63006</v>
      </c>
      <c r="I59" s="15" t="str">
        <f t="shared" si="1"/>
        <v>Over Budget</v>
      </c>
    </row>
    <row r="60">
      <c r="A60" s="8" t="s">
        <v>1152</v>
      </c>
      <c r="B60" s="17">
        <v>275.0</v>
      </c>
      <c r="C60" s="10">
        <v>6.4122328E7</v>
      </c>
      <c r="D60" s="10">
        <v>5.5892168E7</v>
      </c>
      <c r="E60" s="11" t="str">
        <f>IF(C60&gt;percent,"YES","NO")</f>
        <v>YES</v>
      </c>
      <c r="F60" s="12">
        <v>498000.0</v>
      </c>
      <c r="G60" s="13" t="str">
        <f t="shared" si="2"/>
        <v>NOT FUNDED</v>
      </c>
      <c r="H60" s="14">
        <f t="shared" si="3"/>
        <v>63006</v>
      </c>
      <c r="I60" s="15" t="str">
        <f t="shared" si="1"/>
        <v>Over Budget</v>
      </c>
    </row>
    <row r="61">
      <c r="A61" s="8" t="s">
        <v>1153</v>
      </c>
      <c r="B61" s="17">
        <v>247.0</v>
      </c>
      <c r="C61" s="10">
        <v>6.314644E7</v>
      </c>
      <c r="D61" s="10">
        <v>4.907153E7</v>
      </c>
      <c r="E61" s="11" t="str">
        <f>IF(C61&gt;percent,"YES","NO")</f>
        <v>YES</v>
      </c>
      <c r="F61" s="12">
        <v>52700.0</v>
      </c>
      <c r="G61" s="13" t="str">
        <f t="shared" si="2"/>
        <v>FUNDED</v>
      </c>
      <c r="H61" s="14">
        <f t="shared" si="3"/>
        <v>10306</v>
      </c>
      <c r="I61" s="15" t="str">
        <f t="shared" si="1"/>
        <v/>
      </c>
    </row>
    <row r="62">
      <c r="A62" s="8" t="s">
        <v>1154</v>
      </c>
      <c r="B62" s="17">
        <v>291.0</v>
      </c>
      <c r="C62" s="10">
        <v>6.1947153E7</v>
      </c>
      <c r="D62" s="10">
        <v>4.3765153E7</v>
      </c>
      <c r="E62" s="11" t="str">
        <f>IF(C62&gt;percent,"YES","NO")</f>
        <v>YES</v>
      </c>
      <c r="F62" s="12">
        <v>369000.0</v>
      </c>
      <c r="G62" s="13" t="str">
        <f t="shared" si="2"/>
        <v>NOT FUNDED</v>
      </c>
      <c r="H62" s="14">
        <f t="shared" si="3"/>
        <v>10306</v>
      </c>
      <c r="I62" s="15" t="str">
        <f t="shared" si="1"/>
        <v>Over Budget</v>
      </c>
    </row>
    <row r="63">
      <c r="A63" s="8" t="s">
        <v>1155</v>
      </c>
      <c r="B63" s="17">
        <v>269.0</v>
      </c>
      <c r="C63" s="10">
        <v>6.1350282E7</v>
      </c>
      <c r="D63" s="10">
        <v>5.093903E7</v>
      </c>
      <c r="E63" s="11" t="str">
        <f>IF(C63&gt;percent,"YES","NO")</f>
        <v>YES</v>
      </c>
      <c r="F63" s="12">
        <v>51300.0</v>
      </c>
      <c r="G63" s="13" t="str">
        <f t="shared" si="2"/>
        <v>NOT FUNDED</v>
      </c>
      <c r="H63" s="14">
        <f t="shared" si="3"/>
        <v>10306</v>
      </c>
      <c r="I63" s="15" t="str">
        <f t="shared" si="1"/>
        <v>Over Budget</v>
      </c>
    </row>
    <row r="64">
      <c r="A64" s="8" t="s">
        <v>1156</v>
      </c>
      <c r="B64" s="17">
        <v>235.0</v>
      </c>
      <c r="C64" s="10">
        <v>5.8575843E7</v>
      </c>
      <c r="D64" s="10">
        <v>5.8063922E7</v>
      </c>
      <c r="E64" s="11" t="str">
        <f>IF(C64&gt;percent,"YES","NO")</f>
        <v>YES</v>
      </c>
      <c r="F64" s="12">
        <v>500000.0</v>
      </c>
      <c r="G64" s="13" t="str">
        <f t="shared" si="2"/>
        <v>NOT FUNDED</v>
      </c>
      <c r="H64" s="14">
        <f t="shared" si="3"/>
        <v>10306</v>
      </c>
      <c r="I64" s="15" t="str">
        <f t="shared" si="1"/>
        <v>Over Budget</v>
      </c>
    </row>
    <row r="65">
      <c r="A65" s="8" t="s">
        <v>1157</v>
      </c>
      <c r="B65" s="17">
        <v>276.0</v>
      </c>
      <c r="C65" s="10">
        <v>5.6757955E7</v>
      </c>
      <c r="D65" s="10">
        <v>4.9553686E7</v>
      </c>
      <c r="E65" s="11" t="str">
        <f>IF(C65&gt;percent,"YES","NO")</f>
        <v>YES</v>
      </c>
      <c r="F65" s="12">
        <v>300000.0</v>
      </c>
      <c r="G65" s="13" t="str">
        <f t="shared" si="2"/>
        <v>NOT FUNDED</v>
      </c>
      <c r="H65" s="14">
        <f t="shared" si="3"/>
        <v>10306</v>
      </c>
      <c r="I65" s="15" t="str">
        <f t="shared" si="1"/>
        <v>Over Budget</v>
      </c>
    </row>
    <row r="66">
      <c r="A66" s="8" t="s">
        <v>1158</v>
      </c>
      <c r="B66" s="17">
        <v>388.0</v>
      </c>
      <c r="C66" s="10">
        <v>5.663305E7</v>
      </c>
      <c r="D66" s="10">
        <v>6.2329319E7</v>
      </c>
      <c r="E66" s="11" t="str">
        <f>IF(C66&gt;percent,"YES","NO")</f>
        <v>YES</v>
      </c>
      <c r="F66" s="12">
        <v>480000.0</v>
      </c>
      <c r="G66" s="13" t="str">
        <f t="shared" si="2"/>
        <v>NOT FUNDED</v>
      </c>
      <c r="H66" s="14">
        <f t="shared" si="3"/>
        <v>10306</v>
      </c>
      <c r="I66" s="15" t="str">
        <f t="shared" si="1"/>
        <v>Over Budget</v>
      </c>
    </row>
    <row r="67">
      <c r="A67" s="8" t="s">
        <v>1159</v>
      </c>
      <c r="B67" s="17">
        <v>296.0</v>
      </c>
      <c r="C67" s="10">
        <v>5.6138166E7</v>
      </c>
      <c r="D67" s="10">
        <v>4.9449846E7</v>
      </c>
      <c r="E67" s="11" t="str">
        <f>IF(C67&gt;percent,"YES","NO")</f>
        <v>YES</v>
      </c>
      <c r="F67" s="12">
        <v>120000.0</v>
      </c>
      <c r="G67" s="13" t="str">
        <f t="shared" si="2"/>
        <v>NOT FUNDED</v>
      </c>
      <c r="H67" s="14">
        <f t="shared" si="3"/>
        <v>10306</v>
      </c>
      <c r="I67" s="15" t="str">
        <f t="shared" si="1"/>
        <v>Over Budget</v>
      </c>
    </row>
    <row r="68">
      <c r="A68" s="8" t="s">
        <v>1160</v>
      </c>
      <c r="B68" s="17">
        <v>278.0</v>
      </c>
      <c r="C68" s="10">
        <v>5.5363255E7</v>
      </c>
      <c r="D68" s="10">
        <v>5.7446536E7</v>
      </c>
      <c r="E68" s="11" t="str">
        <f>IF(C68&gt;percent,"YES","NO")</f>
        <v>YES</v>
      </c>
      <c r="F68" s="12">
        <v>375000.0</v>
      </c>
      <c r="G68" s="13" t="str">
        <f t="shared" si="2"/>
        <v>NOT FUNDED</v>
      </c>
      <c r="H68" s="14">
        <f t="shared" si="3"/>
        <v>10306</v>
      </c>
      <c r="I68" s="15" t="str">
        <f t="shared" si="1"/>
        <v>Over Budget</v>
      </c>
    </row>
    <row r="69">
      <c r="A69" s="8" t="s">
        <v>1161</v>
      </c>
      <c r="B69" s="17">
        <v>265.0</v>
      </c>
      <c r="C69" s="10">
        <v>5.4636621E7</v>
      </c>
      <c r="D69" s="10">
        <v>3.0443387E7</v>
      </c>
      <c r="E69" s="11" t="str">
        <f>IF(C69&gt;percent,"YES","NO")</f>
        <v>YES</v>
      </c>
      <c r="F69" s="12">
        <v>50000.0</v>
      </c>
      <c r="G69" s="13" t="str">
        <f t="shared" si="2"/>
        <v>NOT FUNDED</v>
      </c>
      <c r="H69" s="14">
        <f t="shared" si="3"/>
        <v>10306</v>
      </c>
      <c r="I69" s="15" t="str">
        <f t="shared" si="1"/>
        <v>Over Budget</v>
      </c>
    </row>
    <row r="70">
      <c r="A70" s="8" t="s">
        <v>1162</v>
      </c>
      <c r="B70" s="17">
        <v>290.0</v>
      </c>
      <c r="C70" s="10">
        <v>5.1914631E7</v>
      </c>
      <c r="D70" s="10">
        <v>6.4695389E7</v>
      </c>
      <c r="E70" s="11" t="str">
        <f>IF(C70&gt;percent,"YES","NO")</f>
        <v>YES</v>
      </c>
      <c r="F70" s="12">
        <v>170000.0</v>
      </c>
      <c r="G70" s="13" t="str">
        <f t="shared" si="2"/>
        <v>NOT FUNDED</v>
      </c>
      <c r="H70" s="14">
        <f t="shared" si="3"/>
        <v>10306</v>
      </c>
      <c r="I70" s="15" t="str">
        <f t="shared" si="1"/>
        <v>Over Budget</v>
      </c>
    </row>
    <row r="71">
      <c r="A71" s="8" t="s">
        <v>1163</v>
      </c>
      <c r="B71" s="17">
        <v>336.0</v>
      </c>
      <c r="C71" s="10">
        <v>4.8256716E7</v>
      </c>
      <c r="D71" s="10">
        <v>5.0071518E7</v>
      </c>
      <c r="E71" s="11" t="str">
        <f>IF(C71&gt;percent,"YES","NO")</f>
        <v>YES</v>
      </c>
      <c r="F71" s="12">
        <v>491750.0</v>
      </c>
      <c r="G71" s="13" t="str">
        <f t="shared" si="2"/>
        <v>NOT FUNDED</v>
      </c>
      <c r="H71" s="14">
        <f t="shared" si="3"/>
        <v>10306</v>
      </c>
      <c r="I71" s="15" t="str">
        <f t="shared" si="1"/>
        <v>Over Budget</v>
      </c>
    </row>
    <row r="72">
      <c r="A72" s="8" t="s">
        <v>1164</v>
      </c>
      <c r="B72" s="17">
        <v>276.0</v>
      </c>
      <c r="C72" s="10">
        <v>4.6472028E7</v>
      </c>
      <c r="D72" s="10">
        <v>4.9258564E7</v>
      </c>
      <c r="E72" s="11" t="str">
        <f>IF(C72&gt;percent,"YES","NO")</f>
        <v>YES</v>
      </c>
      <c r="F72" s="12">
        <v>255000.0</v>
      </c>
      <c r="G72" s="13" t="str">
        <f t="shared" si="2"/>
        <v>NOT FUNDED</v>
      </c>
      <c r="H72" s="14">
        <f t="shared" si="3"/>
        <v>10306</v>
      </c>
      <c r="I72" s="15" t="str">
        <f t="shared" si="1"/>
        <v>Over Budget</v>
      </c>
    </row>
    <row r="73">
      <c r="A73" s="8" t="s">
        <v>1165</v>
      </c>
      <c r="B73" s="17">
        <v>314.0</v>
      </c>
      <c r="C73" s="10">
        <v>4.6433371E7</v>
      </c>
      <c r="D73" s="10">
        <v>4.9830238E7</v>
      </c>
      <c r="E73" s="11" t="str">
        <f>IF(C73&gt;percent,"YES","NO")</f>
        <v>YES</v>
      </c>
      <c r="F73" s="12">
        <v>160000.0</v>
      </c>
      <c r="G73" s="13" t="str">
        <f t="shared" si="2"/>
        <v>NOT FUNDED</v>
      </c>
      <c r="H73" s="14">
        <f t="shared" si="3"/>
        <v>10306</v>
      </c>
      <c r="I73" s="15" t="str">
        <f t="shared" si="1"/>
        <v>Over Budget</v>
      </c>
    </row>
    <row r="74">
      <c r="A74" s="8" t="s">
        <v>1166</v>
      </c>
      <c r="B74" s="17">
        <v>307.0</v>
      </c>
      <c r="C74" s="10">
        <v>4.6329386E7</v>
      </c>
      <c r="D74" s="10">
        <v>5.093857E7</v>
      </c>
      <c r="E74" s="11" t="str">
        <f>IF(C74&gt;percent,"YES","NO")</f>
        <v>YES</v>
      </c>
      <c r="F74" s="12">
        <v>465000.0</v>
      </c>
      <c r="G74" s="13" t="str">
        <f t="shared" si="2"/>
        <v>NOT FUNDED</v>
      </c>
      <c r="H74" s="14">
        <f t="shared" si="3"/>
        <v>10306</v>
      </c>
      <c r="I74" s="15" t="str">
        <f t="shared" si="1"/>
        <v>Over Budget</v>
      </c>
    </row>
    <row r="75">
      <c r="A75" s="8" t="s">
        <v>1167</v>
      </c>
      <c r="B75" s="17">
        <v>337.0</v>
      </c>
      <c r="C75" s="10">
        <v>4.5920662E7</v>
      </c>
      <c r="D75" s="10">
        <v>6.1098961E7</v>
      </c>
      <c r="E75" s="11" t="str">
        <f>IF(C75&gt;percent,"YES","NO")</f>
        <v>YES</v>
      </c>
      <c r="F75" s="12">
        <v>500000.0</v>
      </c>
      <c r="G75" s="13" t="str">
        <f t="shared" si="2"/>
        <v>NOT FUNDED</v>
      </c>
      <c r="H75" s="14">
        <f t="shared" si="3"/>
        <v>10306</v>
      </c>
      <c r="I75" s="15" t="str">
        <f t="shared" si="1"/>
        <v>Over Budget</v>
      </c>
    </row>
    <row r="76">
      <c r="A76" s="8" t="s">
        <v>1168</v>
      </c>
      <c r="B76" s="17">
        <v>278.0</v>
      </c>
      <c r="C76" s="10">
        <v>4.4071524E7</v>
      </c>
      <c r="D76" s="10">
        <v>5.1712435E7</v>
      </c>
      <c r="E76" s="11" t="str">
        <f>IF(C76&gt;percent,"YES","NO")</f>
        <v>NO</v>
      </c>
      <c r="F76" s="12">
        <v>95000.0</v>
      </c>
      <c r="G76" s="13" t="str">
        <f t="shared" si="2"/>
        <v>NOT FUNDED</v>
      </c>
      <c r="H76" s="14">
        <f t="shared" si="3"/>
        <v>10306</v>
      </c>
      <c r="I76" s="15" t="str">
        <f t="shared" si="1"/>
        <v>Approval Threshold</v>
      </c>
    </row>
    <row r="77">
      <c r="A77" s="8" t="s">
        <v>1169</v>
      </c>
      <c r="B77" s="17">
        <v>312.0</v>
      </c>
      <c r="C77" s="10">
        <v>4.3688012E7</v>
      </c>
      <c r="D77" s="10">
        <v>4.7349105E7</v>
      </c>
      <c r="E77" s="11" t="str">
        <f>IF(C77&gt;percent,"YES","NO")</f>
        <v>NO</v>
      </c>
      <c r="F77" s="12">
        <v>214000.0</v>
      </c>
      <c r="G77" s="13" t="str">
        <f t="shared" si="2"/>
        <v>NOT FUNDED</v>
      </c>
      <c r="H77" s="14">
        <f t="shared" si="3"/>
        <v>10306</v>
      </c>
      <c r="I77" s="15" t="str">
        <f t="shared" si="1"/>
        <v>Approval Threshold</v>
      </c>
    </row>
    <row r="78">
      <c r="A78" s="8" t="s">
        <v>1170</v>
      </c>
      <c r="B78" s="17">
        <v>248.0</v>
      </c>
      <c r="C78" s="10">
        <v>4.2622711E7</v>
      </c>
      <c r="D78" s="10">
        <v>5.2645673E7</v>
      </c>
      <c r="E78" s="11" t="str">
        <f>IF(C78&gt;percent,"YES","NO")</f>
        <v>NO</v>
      </c>
      <c r="F78" s="12">
        <v>500000.0</v>
      </c>
      <c r="G78" s="13" t="str">
        <f t="shared" si="2"/>
        <v>NOT FUNDED</v>
      </c>
      <c r="H78" s="14">
        <f t="shared" si="3"/>
        <v>10306</v>
      </c>
      <c r="I78" s="15" t="str">
        <f t="shared" si="1"/>
        <v>Approval Threshold</v>
      </c>
    </row>
    <row r="79">
      <c r="A79" s="8" t="s">
        <v>1171</v>
      </c>
      <c r="B79" s="17">
        <v>249.0</v>
      </c>
      <c r="C79" s="10">
        <v>4.2552761E7</v>
      </c>
      <c r="D79" s="10">
        <v>4.2129741E7</v>
      </c>
      <c r="E79" s="11" t="str">
        <f>IF(C79&gt;percent,"YES","NO")</f>
        <v>NO</v>
      </c>
      <c r="F79" s="12">
        <v>71428.0</v>
      </c>
      <c r="G79" s="13" t="str">
        <f t="shared" si="2"/>
        <v>NOT FUNDED</v>
      </c>
      <c r="H79" s="14">
        <f t="shared" si="3"/>
        <v>10306</v>
      </c>
      <c r="I79" s="15" t="str">
        <f t="shared" si="1"/>
        <v>Approval Threshold</v>
      </c>
    </row>
    <row r="80">
      <c r="A80" s="8" t="s">
        <v>1172</v>
      </c>
      <c r="B80" s="17">
        <v>280.0</v>
      </c>
      <c r="C80" s="10">
        <v>4.2355205E7</v>
      </c>
      <c r="D80" s="10">
        <v>4.5920665E7</v>
      </c>
      <c r="E80" s="11" t="str">
        <f>IF(C80&gt;percent,"YES","NO")</f>
        <v>NO</v>
      </c>
      <c r="F80" s="12">
        <v>238400.0</v>
      </c>
      <c r="G80" s="13" t="str">
        <f t="shared" si="2"/>
        <v>NOT FUNDED</v>
      </c>
      <c r="H80" s="14">
        <f t="shared" si="3"/>
        <v>10306</v>
      </c>
      <c r="I80" s="15" t="str">
        <f t="shared" si="1"/>
        <v>Approval Threshold</v>
      </c>
    </row>
    <row r="81">
      <c r="A81" s="8" t="s">
        <v>1173</v>
      </c>
      <c r="B81" s="17">
        <v>292.0</v>
      </c>
      <c r="C81" s="10">
        <v>4.1601499E7</v>
      </c>
      <c r="D81" s="10">
        <v>5.7631319E7</v>
      </c>
      <c r="E81" s="11" t="str">
        <f>IF(C81&gt;percent,"YES","NO")</f>
        <v>NO</v>
      </c>
      <c r="F81" s="12">
        <v>500000.0</v>
      </c>
      <c r="G81" s="13" t="str">
        <f t="shared" si="2"/>
        <v>NOT FUNDED</v>
      </c>
      <c r="H81" s="14">
        <f t="shared" si="3"/>
        <v>10306</v>
      </c>
      <c r="I81" s="15" t="str">
        <f t="shared" si="1"/>
        <v>Approval Threshold</v>
      </c>
    </row>
    <row r="82">
      <c r="A82" s="8" t="s">
        <v>1174</v>
      </c>
      <c r="B82" s="17">
        <v>282.0</v>
      </c>
      <c r="C82" s="10">
        <v>3.8849992E7</v>
      </c>
      <c r="D82" s="10">
        <v>5.6363997E7</v>
      </c>
      <c r="E82" s="11" t="str">
        <f>IF(C82&gt;percent,"YES","NO")</f>
        <v>NO</v>
      </c>
      <c r="F82" s="12">
        <v>199773.0</v>
      </c>
      <c r="G82" s="13" t="str">
        <f t="shared" si="2"/>
        <v>NOT FUNDED</v>
      </c>
      <c r="H82" s="14">
        <f t="shared" si="3"/>
        <v>10306</v>
      </c>
      <c r="I82" s="15" t="str">
        <f t="shared" si="1"/>
        <v>Approval Threshold</v>
      </c>
    </row>
    <row r="83">
      <c r="A83" s="8" t="s">
        <v>1175</v>
      </c>
      <c r="B83" s="17">
        <v>286.0</v>
      </c>
      <c r="C83" s="10">
        <v>3.6697649E7</v>
      </c>
      <c r="D83" s="10">
        <v>5.0164975E7</v>
      </c>
      <c r="E83" s="11" t="str">
        <f>IF(C83&gt;percent,"YES","NO")</f>
        <v>NO</v>
      </c>
      <c r="F83" s="12">
        <v>222000.0</v>
      </c>
      <c r="G83" s="13" t="str">
        <f t="shared" si="2"/>
        <v>NOT FUNDED</v>
      </c>
      <c r="H83" s="14">
        <f t="shared" si="3"/>
        <v>10306</v>
      </c>
      <c r="I83" s="15" t="str">
        <f t="shared" si="1"/>
        <v>Approval Threshold</v>
      </c>
    </row>
    <row r="84">
      <c r="A84" s="8" t="s">
        <v>1176</v>
      </c>
      <c r="B84" s="17">
        <v>284.0</v>
      </c>
      <c r="C84" s="10">
        <v>3.6046286E7</v>
      </c>
      <c r="D84" s="10">
        <v>4.9100155E7</v>
      </c>
      <c r="E84" s="11" t="str">
        <f>IF(C84&gt;percent,"YES","NO")</f>
        <v>NO</v>
      </c>
      <c r="F84" s="12">
        <v>149600.0</v>
      </c>
      <c r="G84" s="13" t="str">
        <f t="shared" si="2"/>
        <v>NOT FUNDED</v>
      </c>
      <c r="H84" s="14">
        <f t="shared" si="3"/>
        <v>10306</v>
      </c>
      <c r="I84" s="15" t="str">
        <f t="shared" si="1"/>
        <v>Approval Threshold</v>
      </c>
    </row>
    <row r="85">
      <c r="A85" s="8" t="s">
        <v>1177</v>
      </c>
      <c r="B85" s="17">
        <v>262.0</v>
      </c>
      <c r="C85" s="10">
        <v>3.5554375E7</v>
      </c>
      <c r="D85" s="10">
        <v>4.4146966E7</v>
      </c>
      <c r="E85" s="11" t="str">
        <f>IF(C85&gt;percent,"YES","NO")</f>
        <v>NO</v>
      </c>
      <c r="F85" s="12">
        <v>300000.0</v>
      </c>
      <c r="G85" s="13" t="str">
        <f t="shared" si="2"/>
        <v>NOT FUNDED</v>
      </c>
      <c r="H85" s="14">
        <f t="shared" si="3"/>
        <v>10306</v>
      </c>
      <c r="I85" s="15" t="str">
        <f t="shared" si="1"/>
        <v>Approval Threshold</v>
      </c>
    </row>
    <row r="86">
      <c r="A86" s="8" t="s">
        <v>1178</v>
      </c>
      <c r="B86" s="17">
        <v>299.0</v>
      </c>
      <c r="C86" s="10">
        <v>3.5130186E7</v>
      </c>
      <c r="D86" s="10">
        <v>5.2719759E7</v>
      </c>
      <c r="E86" s="11" t="str">
        <f>IF(C86&gt;percent,"YES","NO")</f>
        <v>NO</v>
      </c>
      <c r="F86" s="12">
        <v>25000.0</v>
      </c>
      <c r="G86" s="13" t="str">
        <f t="shared" si="2"/>
        <v>NOT FUNDED</v>
      </c>
      <c r="H86" s="14">
        <f t="shared" si="3"/>
        <v>10306</v>
      </c>
      <c r="I86" s="15" t="str">
        <f t="shared" si="1"/>
        <v>Approval Threshold</v>
      </c>
    </row>
    <row r="87">
      <c r="A87" s="8" t="s">
        <v>1179</v>
      </c>
      <c r="B87" s="17">
        <v>247.0</v>
      </c>
      <c r="C87" s="10">
        <v>3.2320371E7</v>
      </c>
      <c r="D87" s="10">
        <v>4.4749769E7</v>
      </c>
      <c r="E87" s="11" t="str">
        <f>IF(C87&gt;percent,"YES","NO")</f>
        <v>NO</v>
      </c>
      <c r="F87" s="12">
        <v>150000.0</v>
      </c>
      <c r="G87" s="13" t="str">
        <f t="shared" si="2"/>
        <v>NOT FUNDED</v>
      </c>
      <c r="H87" s="14">
        <f t="shared" si="3"/>
        <v>10306</v>
      </c>
      <c r="I87" s="15" t="str">
        <f t="shared" si="1"/>
        <v>Approval Threshold</v>
      </c>
    </row>
    <row r="88">
      <c r="A88" s="8" t="s">
        <v>1180</v>
      </c>
      <c r="B88" s="17">
        <v>241.0</v>
      </c>
      <c r="C88" s="10">
        <v>3.1616815E7</v>
      </c>
      <c r="D88" s="10">
        <v>5.3540184E7</v>
      </c>
      <c r="E88" s="11" t="str">
        <f>IF(C88&gt;percent,"YES","NO")</f>
        <v>NO</v>
      </c>
      <c r="F88" s="12">
        <v>400000.0</v>
      </c>
      <c r="G88" s="13" t="str">
        <f t="shared" si="2"/>
        <v>NOT FUNDED</v>
      </c>
      <c r="H88" s="14">
        <f t="shared" si="3"/>
        <v>10306</v>
      </c>
      <c r="I88" s="15" t="str">
        <f t="shared" si="1"/>
        <v>Approval Threshold</v>
      </c>
    </row>
    <row r="89">
      <c r="A89" s="8" t="s">
        <v>1181</v>
      </c>
      <c r="B89" s="17">
        <v>272.0</v>
      </c>
      <c r="C89" s="10">
        <v>3.0619744E7</v>
      </c>
      <c r="D89" s="10">
        <v>5.4341199E7</v>
      </c>
      <c r="E89" s="11" t="str">
        <f>IF(C89&gt;percent,"YES","NO")</f>
        <v>NO</v>
      </c>
      <c r="F89" s="12">
        <v>300000.0</v>
      </c>
      <c r="G89" s="13" t="str">
        <f t="shared" si="2"/>
        <v>NOT FUNDED</v>
      </c>
      <c r="H89" s="14">
        <f t="shared" si="3"/>
        <v>10306</v>
      </c>
      <c r="I89" s="15" t="str">
        <f t="shared" si="1"/>
        <v>Approval Threshold</v>
      </c>
    </row>
    <row r="90">
      <c r="A90" s="8" t="s">
        <v>1182</v>
      </c>
      <c r="B90" s="17">
        <v>266.0</v>
      </c>
      <c r="C90" s="10">
        <v>2.9683047E7</v>
      </c>
      <c r="D90" s="10">
        <v>4.6431177E7</v>
      </c>
      <c r="E90" s="11" t="str">
        <f>IF(C90&gt;percent,"YES","NO")</f>
        <v>NO</v>
      </c>
      <c r="F90" s="12">
        <v>200000.0</v>
      </c>
      <c r="G90" s="13" t="str">
        <f t="shared" si="2"/>
        <v>NOT FUNDED</v>
      </c>
      <c r="H90" s="14">
        <f t="shared" si="3"/>
        <v>10306</v>
      </c>
      <c r="I90" s="15" t="str">
        <f t="shared" si="1"/>
        <v>Approval Threshold</v>
      </c>
    </row>
    <row r="91">
      <c r="A91" s="8" t="s">
        <v>1183</v>
      </c>
      <c r="B91" s="17">
        <v>256.0</v>
      </c>
      <c r="C91" s="10">
        <v>2.9085991E7</v>
      </c>
      <c r="D91" s="10">
        <v>5.5261025E7</v>
      </c>
      <c r="E91" s="11" t="str">
        <f>IF(C91&gt;percent,"YES","NO")</f>
        <v>NO</v>
      </c>
      <c r="F91" s="12">
        <v>400000.0</v>
      </c>
      <c r="G91" s="13" t="str">
        <f t="shared" si="2"/>
        <v>NOT FUNDED</v>
      </c>
      <c r="H91" s="14">
        <f t="shared" si="3"/>
        <v>10306</v>
      </c>
      <c r="I91" s="15" t="str">
        <f t="shared" si="1"/>
        <v>Approval Threshold</v>
      </c>
    </row>
    <row r="92">
      <c r="A92" s="8" t="s">
        <v>1184</v>
      </c>
      <c r="B92" s="17">
        <v>261.0</v>
      </c>
      <c r="C92" s="10">
        <v>2.8253563E7</v>
      </c>
      <c r="D92" s="10">
        <v>4.9996779E7</v>
      </c>
      <c r="E92" s="11" t="str">
        <f>IF(C92&gt;percent,"YES","NO")</f>
        <v>NO</v>
      </c>
      <c r="F92" s="12">
        <v>212443.0</v>
      </c>
      <c r="G92" s="13" t="str">
        <f t="shared" si="2"/>
        <v>NOT FUNDED</v>
      </c>
      <c r="H92" s="14">
        <f t="shared" si="3"/>
        <v>10306</v>
      </c>
      <c r="I92" s="15" t="str">
        <f t="shared" si="1"/>
        <v>Approval Threshold</v>
      </c>
    </row>
    <row r="93">
      <c r="A93" s="8" t="s">
        <v>1185</v>
      </c>
      <c r="B93" s="17">
        <v>292.0</v>
      </c>
      <c r="C93" s="10">
        <v>2.8199838E7</v>
      </c>
      <c r="D93" s="10">
        <v>6.2275285E7</v>
      </c>
      <c r="E93" s="11" t="str">
        <f>IF(C93&gt;percent,"YES","NO")</f>
        <v>NO</v>
      </c>
      <c r="F93" s="12">
        <v>420000.0</v>
      </c>
      <c r="G93" s="13" t="str">
        <f t="shared" si="2"/>
        <v>NOT FUNDED</v>
      </c>
      <c r="H93" s="14">
        <f t="shared" si="3"/>
        <v>10306</v>
      </c>
      <c r="I93" s="15" t="str">
        <f t="shared" si="1"/>
        <v>Approval Threshold</v>
      </c>
    </row>
    <row r="94">
      <c r="A94" s="8" t="s">
        <v>1186</v>
      </c>
      <c r="B94" s="17">
        <v>217.0</v>
      </c>
      <c r="C94" s="10">
        <v>2.8005549E7</v>
      </c>
      <c r="D94" s="10">
        <v>5.5506491E7</v>
      </c>
      <c r="E94" s="11" t="str">
        <f>IF(C94&gt;percent,"YES","NO")</f>
        <v>NO</v>
      </c>
      <c r="F94" s="12">
        <v>199428.0</v>
      </c>
      <c r="G94" s="13" t="str">
        <f t="shared" si="2"/>
        <v>NOT FUNDED</v>
      </c>
      <c r="H94" s="14">
        <f t="shared" si="3"/>
        <v>10306</v>
      </c>
      <c r="I94" s="15" t="str">
        <f t="shared" si="1"/>
        <v>Approval Threshold</v>
      </c>
    </row>
    <row r="95">
      <c r="A95" s="8" t="s">
        <v>1187</v>
      </c>
      <c r="B95" s="17">
        <v>264.0</v>
      </c>
      <c r="C95" s="10">
        <v>2.7808122E7</v>
      </c>
      <c r="D95" s="10">
        <v>5.2581878E7</v>
      </c>
      <c r="E95" s="11" t="str">
        <f>IF(C95&gt;percent,"YES","NO")</f>
        <v>NO</v>
      </c>
      <c r="F95" s="12">
        <v>355420.0</v>
      </c>
      <c r="G95" s="13" t="str">
        <f t="shared" si="2"/>
        <v>NOT FUNDED</v>
      </c>
      <c r="H95" s="14">
        <f t="shared" si="3"/>
        <v>10306</v>
      </c>
      <c r="I95" s="15" t="str">
        <f t="shared" si="1"/>
        <v>Approval Threshold</v>
      </c>
    </row>
    <row r="96">
      <c r="A96" s="8" t="s">
        <v>1188</v>
      </c>
      <c r="B96" s="17">
        <v>273.0</v>
      </c>
      <c r="C96" s="10">
        <v>2.7525928E7</v>
      </c>
      <c r="D96" s="10">
        <v>4.905991E7</v>
      </c>
      <c r="E96" s="11" t="str">
        <f>IF(C96&gt;percent,"YES","NO")</f>
        <v>NO</v>
      </c>
      <c r="F96" s="12">
        <v>250000.0</v>
      </c>
      <c r="G96" s="13" t="str">
        <f t="shared" si="2"/>
        <v>NOT FUNDED</v>
      </c>
      <c r="H96" s="14">
        <f t="shared" si="3"/>
        <v>10306</v>
      </c>
      <c r="I96" s="15" t="str">
        <f t="shared" si="1"/>
        <v>Approval Threshold</v>
      </c>
    </row>
    <row r="97">
      <c r="A97" s="8" t="s">
        <v>1189</v>
      </c>
      <c r="B97" s="17">
        <v>207.0</v>
      </c>
      <c r="C97" s="10">
        <v>2.7309355E7</v>
      </c>
      <c r="D97" s="10">
        <v>4.8793901E7</v>
      </c>
      <c r="E97" s="11" t="str">
        <f>IF(C97&gt;percent,"YES","NO")</f>
        <v>NO</v>
      </c>
      <c r="F97" s="12">
        <v>100000.0</v>
      </c>
      <c r="G97" s="13" t="str">
        <f t="shared" si="2"/>
        <v>NOT FUNDED</v>
      </c>
      <c r="H97" s="14">
        <f t="shared" si="3"/>
        <v>10306</v>
      </c>
      <c r="I97" s="15" t="str">
        <f t="shared" si="1"/>
        <v>Approval Threshold</v>
      </c>
    </row>
    <row r="98">
      <c r="A98" s="8" t="s">
        <v>1190</v>
      </c>
      <c r="B98" s="17">
        <v>231.0</v>
      </c>
      <c r="C98" s="10">
        <v>2.7072547E7</v>
      </c>
      <c r="D98" s="10">
        <v>4.6180295E7</v>
      </c>
      <c r="E98" s="11" t="str">
        <f>IF(C98&gt;percent,"YES","NO")</f>
        <v>NO</v>
      </c>
      <c r="F98" s="12">
        <v>45000.0</v>
      </c>
      <c r="G98" s="13" t="str">
        <f t="shared" si="2"/>
        <v>NOT FUNDED</v>
      </c>
      <c r="H98" s="14">
        <f t="shared" si="3"/>
        <v>10306</v>
      </c>
      <c r="I98" s="15" t="str">
        <f t="shared" si="1"/>
        <v>Approval Threshold</v>
      </c>
    </row>
    <row r="99">
      <c r="A99" s="8" t="s">
        <v>1191</v>
      </c>
      <c r="B99" s="17">
        <v>250.0</v>
      </c>
      <c r="C99" s="10">
        <v>2.5547208E7</v>
      </c>
      <c r="D99" s="10">
        <v>1.27424798E8</v>
      </c>
      <c r="E99" s="11" t="str">
        <f>IF(C99&gt;percent,"YES","NO")</f>
        <v>NO</v>
      </c>
      <c r="F99" s="12">
        <v>410000.0</v>
      </c>
      <c r="G99" s="13" t="str">
        <f t="shared" si="2"/>
        <v>NOT FUNDED</v>
      </c>
      <c r="H99" s="14">
        <f t="shared" si="3"/>
        <v>10306</v>
      </c>
      <c r="I99" s="15" t="str">
        <f t="shared" si="1"/>
        <v>Approval Threshold</v>
      </c>
    </row>
    <row r="100">
      <c r="A100" s="8" t="s">
        <v>1192</v>
      </c>
      <c r="B100" s="17">
        <v>204.0</v>
      </c>
      <c r="C100" s="10">
        <v>2.5345707E7</v>
      </c>
      <c r="D100" s="10">
        <v>4.812462E7</v>
      </c>
      <c r="E100" s="11" t="str">
        <f>IF(C100&gt;percent,"YES","NO")</f>
        <v>NO</v>
      </c>
      <c r="F100" s="12">
        <v>117312.0</v>
      </c>
      <c r="G100" s="13" t="str">
        <f t="shared" si="2"/>
        <v>NOT FUNDED</v>
      </c>
      <c r="H100" s="14">
        <f t="shared" si="3"/>
        <v>10306</v>
      </c>
      <c r="I100" s="15" t="str">
        <f t="shared" si="1"/>
        <v>Approval Threshold</v>
      </c>
    </row>
    <row r="101">
      <c r="A101" s="8" t="s">
        <v>1193</v>
      </c>
      <c r="B101" s="17">
        <v>261.0</v>
      </c>
      <c r="C101" s="10">
        <v>2.4760091E7</v>
      </c>
      <c r="D101" s="10">
        <v>8.1262628E7</v>
      </c>
      <c r="E101" s="11" t="str">
        <f>IF(C101&gt;percent,"YES","NO")</f>
        <v>NO</v>
      </c>
      <c r="F101" s="12">
        <v>500000.0</v>
      </c>
      <c r="G101" s="13" t="str">
        <f t="shared" si="2"/>
        <v>NOT FUNDED</v>
      </c>
      <c r="H101" s="14">
        <f t="shared" si="3"/>
        <v>10306</v>
      </c>
      <c r="I101" s="15" t="str">
        <f t="shared" si="1"/>
        <v>Approval Threshold</v>
      </c>
    </row>
    <row r="102">
      <c r="A102" s="8" t="s">
        <v>1194</v>
      </c>
      <c r="B102" s="17">
        <v>211.0</v>
      </c>
      <c r="C102" s="10">
        <v>2.3787114E7</v>
      </c>
      <c r="D102" s="10">
        <v>5.7337093E7</v>
      </c>
      <c r="E102" s="11" t="str">
        <f>IF(C102&gt;percent,"YES","NO")</f>
        <v>NO</v>
      </c>
      <c r="F102" s="12">
        <v>375910.0</v>
      </c>
      <c r="G102" s="13" t="str">
        <f t="shared" si="2"/>
        <v>NOT FUNDED</v>
      </c>
      <c r="H102" s="14">
        <f t="shared" si="3"/>
        <v>10306</v>
      </c>
      <c r="I102" s="15" t="str">
        <f t="shared" si="1"/>
        <v>Approval Threshold</v>
      </c>
    </row>
    <row r="103">
      <c r="A103" s="8" t="s">
        <v>1195</v>
      </c>
      <c r="B103" s="17">
        <v>246.0</v>
      </c>
      <c r="C103" s="10">
        <v>2.2792203E7</v>
      </c>
      <c r="D103" s="10">
        <v>5.7815029E7</v>
      </c>
      <c r="E103" s="11" t="str">
        <f>IF(C103&gt;percent,"YES","NO")</f>
        <v>NO</v>
      </c>
      <c r="F103" s="12">
        <v>280000.0</v>
      </c>
      <c r="G103" s="13" t="str">
        <f t="shared" si="2"/>
        <v>NOT FUNDED</v>
      </c>
      <c r="H103" s="14">
        <f t="shared" si="3"/>
        <v>10306</v>
      </c>
      <c r="I103" s="15" t="str">
        <f t="shared" si="1"/>
        <v>Approval Threshold</v>
      </c>
    </row>
    <row r="104">
      <c r="A104" s="8" t="s">
        <v>1196</v>
      </c>
      <c r="B104" s="17">
        <v>268.0</v>
      </c>
      <c r="C104" s="10">
        <v>2.2726138E7</v>
      </c>
      <c r="D104" s="10">
        <v>5.6051177E7</v>
      </c>
      <c r="E104" s="11" t="str">
        <f>IF(C104&gt;percent,"YES","NO")</f>
        <v>NO</v>
      </c>
      <c r="F104" s="12">
        <v>204600.0</v>
      </c>
      <c r="G104" s="13" t="str">
        <f t="shared" si="2"/>
        <v>NOT FUNDED</v>
      </c>
      <c r="H104" s="14">
        <f t="shared" si="3"/>
        <v>10306</v>
      </c>
      <c r="I104" s="15" t="str">
        <f t="shared" si="1"/>
        <v>Approval Threshold</v>
      </c>
    </row>
    <row r="105">
      <c r="A105" s="8" t="s">
        <v>1197</v>
      </c>
      <c r="B105" s="17">
        <v>205.0</v>
      </c>
      <c r="C105" s="10">
        <v>2.262057E7</v>
      </c>
      <c r="D105" s="10">
        <v>4.5379596E7</v>
      </c>
      <c r="E105" s="11" t="str">
        <f>IF(C105&gt;percent,"YES","NO")</f>
        <v>NO</v>
      </c>
      <c r="F105" s="12">
        <v>334800.0</v>
      </c>
      <c r="G105" s="13" t="str">
        <f t="shared" si="2"/>
        <v>NOT FUNDED</v>
      </c>
      <c r="H105" s="14">
        <f t="shared" si="3"/>
        <v>10306</v>
      </c>
      <c r="I105" s="15" t="str">
        <f t="shared" si="1"/>
        <v>Approval Threshold</v>
      </c>
    </row>
    <row r="106">
      <c r="A106" s="8" t="s">
        <v>1198</v>
      </c>
      <c r="B106" s="17">
        <v>219.0</v>
      </c>
      <c r="C106" s="10">
        <v>2.0201011E7</v>
      </c>
      <c r="D106" s="10">
        <v>5.3690975E7</v>
      </c>
      <c r="E106" s="11" t="str">
        <f>IF(C106&gt;percent,"YES","NO")</f>
        <v>NO</v>
      </c>
      <c r="F106" s="12">
        <v>190000.0</v>
      </c>
      <c r="G106" s="13" t="str">
        <f t="shared" si="2"/>
        <v>NOT FUNDED</v>
      </c>
      <c r="H106" s="14">
        <f t="shared" si="3"/>
        <v>10306</v>
      </c>
      <c r="I106" s="15" t="str">
        <f t="shared" si="1"/>
        <v>Approval Threshold</v>
      </c>
    </row>
    <row r="107">
      <c r="A107" s="8" t="s">
        <v>1199</v>
      </c>
      <c r="B107" s="17">
        <v>241.0</v>
      </c>
      <c r="C107" s="10">
        <v>1.9442276E7</v>
      </c>
      <c r="D107" s="10">
        <v>5.389361E7</v>
      </c>
      <c r="E107" s="11" t="str">
        <f>IF(C107&gt;percent,"YES","NO")</f>
        <v>NO</v>
      </c>
      <c r="F107" s="12">
        <v>230000.0</v>
      </c>
      <c r="G107" s="13" t="str">
        <f t="shared" si="2"/>
        <v>NOT FUNDED</v>
      </c>
      <c r="H107" s="14">
        <f t="shared" si="3"/>
        <v>10306</v>
      </c>
      <c r="I107" s="15" t="str">
        <f t="shared" si="1"/>
        <v>Approval Threshold</v>
      </c>
    </row>
  </sheetData>
  <autoFilter ref="$A$1:$F$107">
    <sortState ref="A1:F107">
      <sortCondition ref="A1:A107"/>
    </sortState>
  </autoFilter>
  <conditionalFormatting sqref="G2:G107">
    <cfRule type="cellIs" dxfId="0" priority="1" operator="equal">
      <formula>"FUNDED"</formula>
    </cfRule>
  </conditionalFormatting>
  <conditionalFormatting sqref="G2:G107">
    <cfRule type="cellIs" dxfId="1" priority="2" operator="equal">
      <formula>"NOT FUNDED"</formula>
    </cfRule>
  </conditionalFormatting>
  <conditionalFormatting sqref="I2:I107">
    <cfRule type="cellIs" dxfId="0" priority="3" operator="greaterThan">
      <formula>999</formula>
    </cfRule>
  </conditionalFormatting>
  <conditionalFormatting sqref="I2:I107">
    <cfRule type="cellIs" dxfId="0" priority="4" operator="greaterThan">
      <formula>999</formula>
    </cfRule>
  </conditionalFormatting>
  <conditionalFormatting sqref="I2:I107">
    <cfRule type="containsText" dxfId="1" priority="5" operator="containsText" text="NOT FUNDED">
      <formula>NOT(ISERROR(SEARCH(("NOT FUNDED"),(I2))))</formula>
    </cfRule>
  </conditionalFormatting>
  <conditionalFormatting sqref="I2:I107">
    <cfRule type="cellIs" dxfId="2" priority="6" operator="equal">
      <formula>"Over Budget"</formula>
    </cfRule>
  </conditionalFormatting>
  <conditionalFormatting sqref="I2:I107">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s>
  <drawing r:id="rId10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13"/>
    <col customWidth="1" min="2" max="2" width="14.0"/>
    <col customWidth="1" min="3" max="4" width="17.88"/>
    <col customWidth="1" min="5" max="5" width="11.88"/>
    <col customWidth="1" min="6" max="6" width="15.63"/>
    <col customWidth="1" min="7" max="7" width="12.25"/>
    <col customWidth="1" min="8" max="8" width="13.25"/>
    <col customWidth="1" min="9" max="9" width="26.88"/>
  </cols>
  <sheetData>
    <row r="1">
      <c r="A1" s="1" t="s">
        <v>0</v>
      </c>
      <c r="B1" s="2" t="s">
        <v>1</v>
      </c>
      <c r="C1" s="3" t="s">
        <v>2</v>
      </c>
      <c r="D1" s="3" t="s">
        <v>3</v>
      </c>
      <c r="E1" s="3" t="s">
        <v>4</v>
      </c>
      <c r="F1" s="4" t="s">
        <v>5</v>
      </c>
      <c r="G1" s="5" t="s">
        <v>6</v>
      </c>
      <c r="H1" s="6" t="s">
        <v>7</v>
      </c>
      <c r="I1" s="7" t="s">
        <v>8</v>
      </c>
    </row>
    <row r="2">
      <c r="A2" s="8" t="s">
        <v>1200</v>
      </c>
      <c r="B2" s="9">
        <v>1052.0</v>
      </c>
      <c r="C2" s="10">
        <v>4.88911111E8</v>
      </c>
      <c r="D2" s="10">
        <v>6.9916597E7</v>
      </c>
      <c r="E2" s="11" t="str">
        <f>IF(C2&gt;percent,"YES","NO")</f>
        <v>YES</v>
      </c>
      <c r="F2" s="12">
        <v>770000.0</v>
      </c>
      <c r="G2" s="13" t="str">
        <f>If(partners&gt;=F2,IF(E2="Yes","FUNDED","NOT FUNDED"),"NOT FUNDED")</f>
        <v>FUNDED</v>
      </c>
      <c r="H2" s="14">
        <f>If(partners&gt;=F2,partners-F2,partners)</f>
        <v>7230000</v>
      </c>
      <c r="I2" s="15" t="str">
        <f t="shared" ref="I2:I13" si="1">If(E2="YES",IF(G2="FUNDED","","Over Budget"),"Approval Threshold")</f>
        <v/>
      </c>
    </row>
    <row r="3">
      <c r="A3" s="8" t="s">
        <v>1201</v>
      </c>
      <c r="B3" s="9">
        <v>1099.0</v>
      </c>
      <c r="C3" s="10">
        <v>3.94844251E8</v>
      </c>
      <c r="D3" s="10">
        <v>8.2994448E7</v>
      </c>
      <c r="E3" s="11" t="str">
        <f>IF(C3&gt;percent,"YES","NO")</f>
        <v>YES</v>
      </c>
      <c r="F3" s="12">
        <v>1835000.0</v>
      </c>
      <c r="G3" s="13" t="str">
        <f t="shared" ref="G3:G13" si="2">If(H2&gt;=F3,IF(E3="Yes","FUNDED","NOT FUNDED"),"NOT FUNDED")</f>
        <v>FUNDED</v>
      </c>
      <c r="H3" s="14">
        <f t="shared" ref="H3:H13" si="3">If(G3="FUNDED",IF(H2&gt;=F3,(H2-F3),H2),H2)</f>
        <v>5395000</v>
      </c>
      <c r="I3" s="15" t="str">
        <f t="shared" si="1"/>
        <v/>
      </c>
    </row>
    <row r="4">
      <c r="A4" s="8" t="s">
        <v>1202</v>
      </c>
      <c r="B4" s="21">
        <v>906.0</v>
      </c>
      <c r="C4" s="22">
        <v>3.27672181E8</v>
      </c>
      <c r="D4" s="22">
        <v>8.452255E7</v>
      </c>
      <c r="E4" s="23" t="str">
        <f>IF(C4&gt;percent,"YES","NO")</f>
        <v>YES</v>
      </c>
      <c r="F4" s="24">
        <v>1493000.0</v>
      </c>
      <c r="G4" s="25" t="str">
        <f t="shared" si="2"/>
        <v>FUNDED</v>
      </c>
      <c r="H4" s="26">
        <f t="shared" si="3"/>
        <v>3902000</v>
      </c>
      <c r="I4" s="27" t="str">
        <f t="shared" si="1"/>
        <v/>
      </c>
    </row>
    <row r="5">
      <c r="A5" s="8" t="s">
        <v>1203</v>
      </c>
      <c r="B5" s="9">
        <v>962.0</v>
      </c>
      <c r="C5" s="10">
        <v>3.09786632E8</v>
      </c>
      <c r="D5" s="10">
        <v>1.0639686E8</v>
      </c>
      <c r="E5" s="11" t="str">
        <f>IF(C5&gt;percent,"YES","NO")</f>
        <v>YES</v>
      </c>
      <c r="F5" s="12">
        <v>1184782.0</v>
      </c>
      <c r="G5" s="13" t="str">
        <f t="shared" si="2"/>
        <v>FUNDED</v>
      </c>
      <c r="H5" s="14">
        <f t="shared" si="3"/>
        <v>2717218</v>
      </c>
      <c r="I5" s="15" t="str">
        <f t="shared" si="1"/>
        <v/>
      </c>
    </row>
    <row r="6">
      <c r="A6" s="8" t="s">
        <v>1204</v>
      </c>
      <c r="B6" s="9">
        <v>935.0</v>
      </c>
      <c r="C6" s="10">
        <v>2.88297706E8</v>
      </c>
      <c r="D6" s="10">
        <v>1.09557421E8</v>
      </c>
      <c r="E6" s="11" t="str">
        <f>IF(C6&gt;percent,"YES","NO")</f>
        <v>YES</v>
      </c>
      <c r="F6" s="12">
        <v>1996067.0</v>
      </c>
      <c r="G6" s="13" t="str">
        <f t="shared" si="2"/>
        <v>FUNDED</v>
      </c>
      <c r="H6" s="14">
        <f t="shared" si="3"/>
        <v>721151</v>
      </c>
      <c r="I6" s="15" t="str">
        <f t="shared" si="1"/>
        <v/>
      </c>
    </row>
    <row r="7">
      <c r="A7" s="8" t="s">
        <v>1205</v>
      </c>
      <c r="B7" s="9">
        <v>1243.0</v>
      </c>
      <c r="C7" s="10">
        <v>2.73271006E8</v>
      </c>
      <c r="D7" s="10">
        <v>1.99703622E8</v>
      </c>
      <c r="E7" s="11" t="str">
        <f>IF(C7&gt;percent,"YES","NO")</f>
        <v>YES</v>
      </c>
      <c r="F7" s="12">
        <v>2000000.0</v>
      </c>
      <c r="G7" s="13" t="str">
        <f t="shared" si="2"/>
        <v>NOT FUNDED</v>
      </c>
      <c r="H7" s="14">
        <f t="shared" si="3"/>
        <v>721151</v>
      </c>
      <c r="I7" s="15" t="str">
        <f t="shared" si="1"/>
        <v>Over Budget</v>
      </c>
    </row>
    <row r="8">
      <c r="A8" s="8" t="s">
        <v>1206</v>
      </c>
      <c r="B8" s="9">
        <v>832.0</v>
      </c>
      <c r="C8" s="10">
        <v>2.5808433E8</v>
      </c>
      <c r="D8" s="10">
        <v>7.9893452E7</v>
      </c>
      <c r="E8" s="11" t="str">
        <f>IF(C8&gt;percent,"YES","NO")</f>
        <v>YES</v>
      </c>
      <c r="F8" s="12">
        <v>1110000.0</v>
      </c>
      <c r="G8" s="13" t="str">
        <f t="shared" si="2"/>
        <v>NOT FUNDED</v>
      </c>
      <c r="H8" s="14">
        <f t="shared" si="3"/>
        <v>721151</v>
      </c>
      <c r="I8" s="15" t="str">
        <f t="shared" si="1"/>
        <v>Over Budget</v>
      </c>
    </row>
    <row r="9">
      <c r="A9" s="8" t="s">
        <v>1207</v>
      </c>
      <c r="B9" s="9">
        <v>1035.0</v>
      </c>
      <c r="C9" s="10">
        <v>2.41562443E8</v>
      </c>
      <c r="D9" s="10">
        <v>1.234259E8</v>
      </c>
      <c r="E9" s="11" t="str">
        <f>IF(C9&gt;percent,"YES","NO")</f>
        <v>YES</v>
      </c>
      <c r="F9" s="12">
        <v>2000000.0</v>
      </c>
      <c r="G9" s="13" t="str">
        <f t="shared" si="2"/>
        <v>NOT FUNDED</v>
      </c>
      <c r="H9" s="14">
        <f t="shared" si="3"/>
        <v>721151</v>
      </c>
      <c r="I9" s="15" t="str">
        <f t="shared" si="1"/>
        <v>Over Budget</v>
      </c>
    </row>
    <row r="10">
      <c r="A10" s="8" t="s">
        <v>1208</v>
      </c>
      <c r="B10" s="9">
        <v>887.0</v>
      </c>
      <c r="C10" s="10">
        <v>2.22997036E8</v>
      </c>
      <c r="D10" s="10">
        <v>1.03880379E8</v>
      </c>
      <c r="E10" s="11" t="str">
        <f>IF(C10&gt;percent,"YES","NO")</f>
        <v>YES</v>
      </c>
      <c r="F10" s="12">
        <v>550000.0</v>
      </c>
      <c r="G10" s="13" t="str">
        <f t="shared" si="2"/>
        <v>FUNDED</v>
      </c>
      <c r="H10" s="14">
        <f t="shared" si="3"/>
        <v>171151</v>
      </c>
      <c r="I10" s="15" t="str">
        <f t="shared" si="1"/>
        <v/>
      </c>
    </row>
    <row r="11">
      <c r="A11" s="8" t="s">
        <v>1209</v>
      </c>
      <c r="B11" s="9">
        <v>1034.0</v>
      </c>
      <c r="C11" s="10">
        <v>2.03977979E8</v>
      </c>
      <c r="D11" s="10">
        <v>1.69672976E8</v>
      </c>
      <c r="E11" s="11" t="str">
        <f>IF(C11&gt;percent,"YES","NO")</f>
        <v>YES</v>
      </c>
      <c r="F11" s="12">
        <v>2000000.0</v>
      </c>
      <c r="G11" s="13" t="str">
        <f t="shared" si="2"/>
        <v>NOT FUNDED</v>
      </c>
      <c r="H11" s="14">
        <f t="shared" si="3"/>
        <v>171151</v>
      </c>
      <c r="I11" s="15" t="str">
        <f t="shared" si="1"/>
        <v>Over Budget</v>
      </c>
    </row>
    <row r="12">
      <c r="A12" s="8" t="s">
        <v>1210</v>
      </c>
      <c r="B12" s="9">
        <v>685.0</v>
      </c>
      <c r="C12" s="10">
        <v>1.23704848E8</v>
      </c>
      <c r="D12" s="10">
        <v>1.02280062E8</v>
      </c>
      <c r="E12" s="11" t="str">
        <f>IF(C12&gt;percent,"YES","NO")</f>
        <v>YES</v>
      </c>
      <c r="F12" s="12">
        <v>1505000.0</v>
      </c>
      <c r="G12" s="13" t="str">
        <f t="shared" si="2"/>
        <v>NOT FUNDED</v>
      </c>
      <c r="H12" s="14">
        <f t="shared" si="3"/>
        <v>171151</v>
      </c>
      <c r="I12" s="15" t="str">
        <f t="shared" si="1"/>
        <v>Over Budget</v>
      </c>
    </row>
    <row r="13">
      <c r="A13" s="8" t="s">
        <v>1211</v>
      </c>
      <c r="B13" s="9">
        <v>603.0</v>
      </c>
      <c r="C13" s="10">
        <v>1.03711467E8</v>
      </c>
      <c r="D13" s="10">
        <v>8.7882888E7</v>
      </c>
      <c r="E13" s="11" t="str">
        <f>IF(C13&gt;percent,"YES","NO")</f>
        <v>YES</v>
      </c>
      <c r="F13" s="12">
        <v>1600000.0</v>
      </c>
      <c r="G13" s="13" t="str">
        <f t="shared" si="2"/>
        <v>NOT FUNDED</v>
      </c>
      <c r="H13" s="14">
        <f t="shared" si="3"/>
        <v>171151</v>
      </c>
      <c r="I13" s="15" t="str">
        <f t="shared" si="1"/>
        <v>Over Budget</v>
      </c>
    </row>
  </sheetData>
  <autoFilter ref="$A$1:$F$13">
    <sortState ref="A1:F13">
      <sortCondition descending="1" ref="C1:C13"/>
      <sortCondition ref="A1:A13"/>
    </sortState>
  </autoFilter>
  <conditionalFormatting sqref="G2:G13">
    <cfRule type="cellIs" dxfId="0" priority="1" operator="equal">
      <formula>"FUNDED"</formula>
    </cfRule>
  </conditionalFormatting>
  <conditionalFormatting sqref="G2:G13">
    <cfRule type="cellIs" dxfId="1" priority="2" operator="equal">
      <formula>"NOT FUNDED"</formula>
    </cfRule>
  </conditionalFormatting>
  <conditionalFormatting sqref="I2:I13">
    <cfRule type="cellIs" dxfId="0" priority="3" operator="greaterThan">
      <formula>999</formula>
    </cfRule>
  </conditionalFormatting>
  <conditionalFormatting sqref="I2:I13">
    <cfRule type="cellIs" dxfId="0" priority="4" operator="greaterThan">
      <formula>999</formula>
    </cfRule>
  </conditionalFormatting>
  <conditionalFormatting sqref="I2:I13">
    <cfRule type="containsText" dxfId="1" priority="5" operator="containsText" text="NOT FUNDED">
      <formula>NOT(ISERROR(SEARCH(("NOT FUNDED"),(I2))))</formula>
    </cfRule>
  </conditionalFormatting>
  <conditionalFormatting sqref="I2:I13">
    <cfRule type="cellIs" dxfId="2" priority="6" operator="equal">
      <formula>"Over Budget"</formula>
    </cfRule>
  </conditionalFormatting>
  <conditionalFormatting sqref="I2:I13">
    <cfRule type="cellIs" dxfId="1" priority="7" operator="equal">
      <formula>"Approval Threshold"</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1.88"/>
    <col customWidth="1" min="3" max="3" width="14.0"/>
    <col customWidth="1" min="4" max="5" width="17.88"/>
    <col customWidth="1" min="6" max="6" width="11.88"/>
    <col customWidth="1" min="7" max="7" width="15.63"/>
    <col customWidth="1" min="8" max="8" width="12.25"/>
    <col customWidth="1" min="9" max="9" width="13.25"/>
    <col customWidth="1" min="10" max="10" width="26.88"/>
  </cols>
  <sheetData>
    <row r="1">
      <c r="A1" s="5" t="s">
        <v>1212</v>
      </c>
      <c r="B1" s="1" t="s">
        <v>0</v>
      </c>
      <c r="C1" s="2" t="s">
        <v>1</v>
      </c>
      <c r="D1" s="3" t="s">
        <v>2</v>
      </c>
      <c r="E1" s="3" t="s">
        <v>3</v>
      </c>
      <c r="F1" s="3" t="s">
        <v>4</v>
      </c>
      <c r="G1" s="19" t="s">
        <v>5</v>
      </c>
      <c r="H1" s="5" t="s">
        <v>6</v>
      </c>
      <c r="I1" s="6" t="s">
        <v>7</v>
      </c>
      <c r="J1" s="7" t="s">
        <v>8</v>
      </c>
    </row>
    <row r="2">
      <c r="A2" s="28" t="s">
        <v>1213</v>
      </c>
      <c r="B2" s="8" t="s">
        <v>936</v>
      </c>
      <c r="C2" s="29">
        <v>208.0</v>
      </c>
      <c r="D2" s="30">
        <v>8.8838279E7</v>
      </c>
      <c r="E2" s="30">
        <v>4.5230813E7</v>
      </c>
      <c r="F2" s="11" t="str">
        <f>IF(D2&gt;percent,"YES","NO")</f>
        <v>YES</v>
      </c>
      <c r="G2" s="12">
        <v>300000.0</v>
      </c>
      <c r="H2" s="13" t="str">
        <f>If(Validation!C15&gt;=G2,IF(F2="Yes","FUNDED","NOT FUNDED"),"NOT FUNDED")</f>
        <v>FUNDED</v>
      </c>
      <c r="I2" s="14">
        <f>If(leftovers&gt;=G2,leftovers-G2,leftovers)</f>
        <v>2682699</v>
      </c>
      <c r="J2" s="15" t="str">
        <f t="shared" ref="J2:J116" si="1">If(F2="YES",IF(H2="FUNDED","","Over Budget"),"Approval Threshold")</f>
        <v/>
      </c>
    </row>
    <row r="3">
      <c r="A3" s="28" t="s">
        <v>1213</v>
      </c>
      <c r="B3" s="8" t="s">
        <v>937</v>
      </c>
      <c r="C3" s="29">
        <v>256.0</v>
      </c>
      <c r="D3" s="30">
        <v>8.7439266E7</v>
      </c>
      <c r="E3" s="30">
        <v>1.13172366E8</v>
      </c>
      <c r="F3" s="11" t="str">
        <f>IF(D3&gt;percent,"YES","NO")</f>
        <v>YES</v>
      </c>
      <c r="G3" s="12">
        <v>300000.0</v>
      </c>
      <c r="H3" s="13" t="str">
        <f t="shared" ref="H3:H116" si="2">If(I2&gt;=G3,IF(F3="Yes","FUNDED","NOT FUNDED"),"NOT FUNDED")</f>
        <v>FUNDED</v>
      </c>
      <c r="I3" s="14">
        <f t="shared" ref="I3:I116" si="3">If(H3="FUNDED",IF(I2&gt;=G3,(I2-G3),I2),I2)</f>
        <v>2382699</v>
      </c>
      <c r="J3" s="15" t="str">
        <f t="shared" si="1"/>
        <v/>
      </c>
    </row>
    <row r="4">
      <c r="A4" s="28" t="s">
        <v>1214</v>
      </c>
      <c r="B4" s="8" t="s">
        <v>71</v>
      </c>
      <c r="C4" s="29">
        <v>343.0</v>
      </c>
      <c r="D4" s="30">
        <v>8.3654268E7</v>
      </c>
      <c r="E4" s="30">
        <v>3.4789999E7</v>
      </c>
      <c r="F4" s="11" t="str">
        <f>IF(D4&gt;percent,"YES","NO")</f>
        <v>YES</v>
      </c>
      <c r="G4" s="12">
        <v>176500.0</v>
      </c>
      <c r="H4" s="13" t="str">
        <f t="shared" si="2"/>
        <v>FUNDED</v>
      </c>
      <c r="I4" s="14">
        <f t="shared" si="3"/>
        <v>2206199</v>
      </c>
      <c r="J4" s="15" t="str">
        <f t="shared" si="1"/>
        <v/>
      </c>
    </row>
    <row r="5">
      <c r="A5" s="28" t="s">
        <v>1214</v>
      </c>
      <c r="B5" s="8" t="s">
        <v>72</v>
      </c>
      <c r="C5" s="29">
        <v>362.0</v>
      </c>
      <c r="D5" s="30">
        <v>8.1250663E7</v>
      </c>
      <c r="E5" s="30">
        <v>3.9778445E7</v>
      </c>
      <c r="F5" s="11" t="str">
        <f>IF(D5&gt;percent,"YES","NO")</f>
        <v>YES</v>
      </c>
      <c r="G5" s="12">
        <v>200000.0</v>
      </c>
      <c r="H5" s="13" t="str">
        <f t="shared" si="2"/>
        <v>FUNDED</v>
      </c>
      <c r="I5" s="14">
        <f t="shared" si="3"/>
        <v>2006199</v>
      </c>
      <c r="J5" s="15" t="str">
        <f t="shared" si="1"/>
        <v/>
      </c>
    </row>
    <row r="6">
      <c r="A6" s="28" t="s">
        <v>1214</v>
      </c>
      <c r="B6" s="8" t="s">
        <v>73</v>
      </c>
      <c r="C6" s="29">
        <v>323.0</v>
      </c>
      <c r="D6" s="30">
        <v>8.0976355E7</v>
      </c>
      <c r="E6" s="30">
        <v>2.162863E7</v>
      </c>
      <c r="F6" s="11" t="str">
        <f>IF(D6&gt;percent,"YES","NO")</f>
        <v>YES</v>
      </c>
      <c r="G6" s="12">
        <v>200000.0</v>
      </c>
      <c r="H6" s="13" t="str">
        <f t="shared" si="2"/>
        <v>FUNDED</v>
      </c>
      <c r="I6" s="14">
        <f t="shared" si="3"/>
        <v>1806199</v>
      </c>
      <c r="J6" s="15" t="str">
        <f t="shared" si="1"/>
        <v/>
      </c>
    </row>
    <row r="7">
      <c r="A7" s="28" t="s">
        <v>1214</v>
      </c>
      <c r="B7" s="8" t="s">
        <v>75</v>
      </c>
      <c r="C7" s="29">
        <v>391.0</v>
      </c>
      <c r="D7" s="30">
        <v>8.0186257E7</v>
      </c>
      <c r="E7" s="30">
        <v>2.7153455E7</v>
      </c>
      <c r="F7" s="11" t="str">
        <f>IF(D7&gt;percent,"YES","NO")</f>
        <v>YES</v>
      </c>
      <c r="G7" s="12">
        <v>200000.0</v>
      </c>
      <c r="H7" s="13" t="str">
        <f t="shared" si="2"/>
        <v>FUNDED</v>
      </c>
      <c r="I7" s="14">
        <f t="shared" si="3"/>
        <v>1606199</v>
      </c>
      <c r="J7" s="15" t="str">
        <f t="shared" si="1"/>
        <v/>
      </c>
    </row>
    <row r="8">
      <c r="A8" s="28" t="s">
        <v>1213</v>
      </c>
      <c r="B8" s="8" t="s">
        <v>938</v>
      </c>
      <c r="C8" s="29">
        <v>258.0</v>
      </c>
      <c r="D8" s="30">
        <v>7.9749205E7</v>
      </c>
      <c r="E8" s="30">
        <v>4.2650558E7</v>
      </c>
      <c r="F8" s="11" t="str">
        <f>IF(D8&gt;percent,"YES","NO")</f>
        <v>YES</v>
      </c>
      <c r="G8" s="12">
        <v>190111.0</v>
      </c>
      <c r="H8" s="13" t="str">
        <f t="shared" si="2"/>
        <v>FUNDED</v>
      </c>
      <c r="I8" s="14">
        <f t="shared" si="3"/>
        <v>1416088</v>
      </c>
      <c r="J8" s="15" t="str">
        <f t="shared" si="1"/>
        <v/>
      </c>
    </row>
    <row r="9">
      <c r="A9" s="28" t="s">
        <v>1214</v>
      </c>
      <c r="B9" s="8" t="s">
        <v>76</v>
      </c>
      <c r="C9" s="29">
        <v>381.0</v>
      </c>
      <c r="D9" s="30">
        <v>7.9182597E7</v>
      </c>
      <c r="E9" s="30">
        <v>4.6621933E7</v>
      </c>
      <c r="F9" s="11" t="str">
        <f>IF(D9&gt;percent,"YES","NO")</f>
        <v>YES</v>
      </c>
      <c r="G9" s="12">
        <v>145000.0</v>
      </c>
      <c r="H9" s="13" t="str">
        <f t="shared" si="2"/>
        <v>FUNDED</v>
      </c>
      <c r="I9" s="14">
        <f t="shared" si="3"/>
        <v>1271088</v>
      </c>
      <c r="J9" s="15" t="str">
        <f t="shared" si="1"/>
        <v/>
      </c>
    </row>
    <row r="10">
      <c r="A10" s="28" t="s">
        <v>1214</v>
      </c>
      <c r="B10" s="8" t="s">
        <v>77</v>
      </c>
      <c r="C10" s="29">
        <v>330.0</v>
      </c>
      <c r="D10" s="30">
        <v>7.8832855E7</v>
      </c>
      <c r="E10" s="30">
        <v>3.2283569E7</v>
      </c>
      <c r="F10" s="11" t="str">
        <f>IF(D10&gt;percent,"YES","NO")</f>
        <v>YES</v>
      </c>
      <c r="G10" s="12">
        <v>120000.0</v>
      </c>
      <c r="H10" s="13" t="str">
        <f t="shared" si="2"/>
        <v>FUNDED</v>
      </c>
      <c r="I10" s="14">
        <f t="shared" si="3"/>
        <v>1151088</v>
      </c>
      <c r="J10" s="15" t="str">
        <f t="shared" si="1"/>
        <v/>
      </c>
    </row>
    <row r="11">
      <c r="A11" s="28" t="s">
        <v>1214</v>
      </c>
      <c r="B11" s="8" t="s">
        <v>78</v>
      </c>
      <c r="C11" s="29">
        <v>284.0</v>
      </c>
      <c r="D11" s="30">
        <v>7.8761338E7</v>
      </c>
      <c r="E11" s="30">
        <v>3.1616134E7</v>
      </c>
      <c r="F11" s="11" t="str">
        <f>IF(D11&gt;percent,"YES","NO")</f>
        <v>YES</v>
      </c>
      <c r="G11" s="12">
        <v>126000.0</v>
      </c>
      <c r="H11" s="13" t="str">
        <f t="shared" si="2"/>
        <v>FUNDED</v>
      </c>
      <c r="I11" s="14">
        <f t="shared" si="3"/>
        <v>1025088</v>
      </c>
      <c r="J11" s="15" t="str">
        <f t="shared" si="1"/>
        <v/>
      </c>
    </row>
    <row r="12">
      <c r="A12" s="28" t="s">
        <v>1214</v>
      </c>
      <c r="B12" s="8" t="s">
        <v>79</v>
      </c>
      <c r="C12" s="29">
        <v>340.0</v>
      </c>
      <c r="D12" s="30">
        <v>7.8421861E7</v>
      </c>
      <c r="E12" s="30">
        <v>5.1918704E7</v>
      </c>
      <c r="F12" s="11" t="str">
        <f>IF(D12&gt;percent,"YES","NO")</f>
        <v>YES</v>
      </c>
      <c r="G12" s="12">
        <v>190000.0</v>
      </c>
      <c r="H12" s="13" t="str">
        <f t="shared" si="2"/>
        <v>FUNDED</v>
      </c>
      <c r="I12" s="14">
        <f t="shared" si="3"/>
        <v>835088</v>
      </c>
      <c r="J12" s="15" t="str">
        <f t="shared" si="1"/>
        <v/>
      </c>
    </row>
    <row r="13">
      <c r="A13" s="28" t="s">
        <v>1214</v>
      </c>
      <c r="B13" s="8" t="s">
        <v>80</v>
      </c>
      <c r="C13" s="29">
        <v>373.0</v>
      </c>
      <c r="D13" s="30">
        <v>7.7489262E7</v>
      </c>
      <c r="E13" s="30">
        <v>3.2455921E7</v>
      </c>
      <c r="F13" s="11" t="str">
        <f>IF(D13&gt;percent,"YES","NO")</f>
        <v>YES</v>
      </c>
      <c r="G13" s="12">
        <v>140000.0</v>
      </c>
      <c r="H13" s="13" t="str">
        <f t="shared" si="2"/>
        <v>FUNDED</v>
      </c>
      <c r="I13" s="14">
        <f t="shared" si="3"/>
        <v>695088</v>
      </c>
      <c r="J13" s="15" t="str">
        <f t="shared" si="1"/>
        <v/>
      </c>
    </row>
    <row r="14">
      <c r="A14" s="28" t="s">
        <v>1214</v>
      </c>
      <c r="B14" s="8" t="s">
        <v>81</v>
      </c>
      <c r="C14" s="29">
        <v>258.0</v>
      </c>
      <c r="D14" s="30">
        <v>7.748817E7</v>
      </c>
      <c r="E14" s="30">
        <v>1.9183361E7</v>
      </c>
      <c r="F14" s="11" t="str">
        <f>IF(D14&gt;percent,"YES","NO")</f>
        <v>YES</v>
      </c>
      <c r="G14" s="12">
        <v>80000.0</v>
      </c>
      <c r="H14" s="13" t="str">
        <f t="shared" si="2"/>
        <v>FUNDED</v>
      </c>
      <c r="I14" s="14">
        <f t="shared" si="3"/>
        <v>615088</v>
      </c>
      <c r="J14" s="15" t="str">
        <f t="shared" si="1"/>
        <v/>
      </c>
    </row>
    <row r="15">
      <c r="A15" s="28" t="s">
        <v>1213</v>
      </c>
      <c r="B15" s="8" t="s">
        <v>939</v>
      </c>
      <c r="C15" s="29">
        <v>264.0</v>
      </c>
      <c r="D15" s="30">
        <v>7.721519E7</v>
      </c>
      <c r="E15" s="30">
        <v>4.5760385E7</v>
      </c>
      <c r="F15" s="11" t="str">
        <f>IF(D15&gt;percent,"YES","NO")</f>
        <v>YES</v>
      </c>
      <c r="G15" s="12">
        <v>300000.0</v>
      </c>
      <c r="H15" s="13" t="str">
        <f t="shared" si="2"/>
        <v>FUNDED</v>
      </c>
      <c r="I15" s="14">
        <f t="shared" si="3"/>
        <v>315088</v>
      </c>
      <c r="J15" s="15" t="str">
        <f t="shared" si="1"/>
        <v/>
      </c>
    </row>
    <row r="16">
      <c r="A16" s="28" t="s">
        <v>1213</v>
      </c>
      <c r="B16" s="8" t="s">
        <v>940</v>
      </c>
      <c r="C16" s="29">
        <v>314.0</v>
      </c>
      <c r="D16" s="30">
        <v>7.6988305E7</v>
      </c>
      <c r="E16" s="30">
        <v>4.5993714E7</v>
      </c>
      <c r="F16" s="11" t="str">
        <f>IF(D16&gt;percent,"YES","NO")</f>
        <v>YES</v>
      </c>
      <c r="G16" s="12">
        <v>245000.0</v>
      </c>
      <c r="H16" s="13" t="str">
        <f t="shared" si="2"/>
        <v>FUNDED</v>
      </c>
      <c r="I16" s="14">
        <f t="shared" si="3"/>
        <v>70088</v>
      </c>
      <c r="J16" s="15" t="str">
        <f t="shared" si="1"/>
        <v/>
      </c>
    </row>
    <row r="17">
      <c r="A17" s="28" t="s">
        <v>1213</v>
      </c>
      <c r="B17" s="8" t="s">
        <v>941</v>
      </c>
      <c r="C17" s="29">
        <v>222.0</v>
      </c>
      <c r="D17" s="30">
        <v>7.6655335E7</v>
      </c>
      <c r="E17" s="30">
        <v>5.3779121E7</v>
      </c>
      <c r="F17" s="11" t="str">
        <f>IF(D17&gt;percent,"YES","NO")</f>
        <v>YES</v>
      </c>
      <c r="G17" s="12">
        <v>296100.0</v>
      </c>
      <c r="H17" s="13" t="str">
        <f t="shared" si="2"/>
        <v>NOT FUNDED</v>
      </c>
      <c r="I17" s="14">
        <f t="shared" si="3"/>
        <v>70088</v>
      </c>
      <c r="J17" s="15" t="str">
        <f t="shared" si="1"/>
        <v>Over Budget</v>
      </c>
    </row>
    <row r="18">
      <c r="A18" s="28" t="s">
        <v>1214</v>
      </c>
      <c r="B18" s="8" t="s">
        <v>82</v>
      </c>
      <c r="C18" s="29">
        <v>385.0</v>
      </c>
      <c r="D18" s="30">
        <v>7.6642468E7</v>
      </c>
      <c r="E18" s="30">
        <v>3.6834694E7</v>
      </c>
      <c r="F18" s="11" t="str">
        <f>IF(D18&gt;percent,"YES","NO")</f>
        <v>YES</v>
      </c>
      <c r="G18" s="12">
        <v>200000.0</v>
      </c>
      <c r="H18" s="13" t="str">
        <f t="shared" si="2"/>
        <v>NOT FUNDED</v>
      </c>
      <c r="I18" s="14">
        <f t="shared" si="3"/>
        <v>70088</v>
      </c>
      <c r="J18" s="15" t="str">
        <f t="shared" si="1"/>
        <v>Over Budget</v>
      </c>
    </row>
    <row r="19">
      <c r="A19" s="28" t="s">
        <v>1214</v>
      </c>
      <c r="B19" s="8" t="s">
        <v>83</v>
      </c>
      <c r="C19" s="29">
        <v>355.0</v>
      </c>
      <c r="D19" s="30">
        <v>7.6624415E7</v>
      </c>
      <c r="E19" s="30">
        <v>3.2258485E7</v>
      </c>
      <c r="F19" s="11" t="str">
        <f>IF(D19&gt;percent,"YES","NO")</f>
        <v>YES</v>
      </c>
      <c r="G19" s="12">
        <v>140000.0</v>
      </c>
      <c r="H19" s="13" t="str">
        <f t="shared" si="2"/>
        <v>NOT FUNDED</v>
      </c>
      <c r="I19" s="14">
        <f t="shared" si="3"/>
        <v>70088</v>
      </c>
      <c r="J19" s="15" t="str">
        <f t="shared" si="1"/>
        <v>Over Budget</v>
      </c>
    </row>
    <row r="20">
      <c r="A20" s="28" t="s">
        <v>1213</v>
      </c>
      <c r="B20" s="8" t="s">
        <v>942</v>
      </c>
      <c r="C20" s="29">
        <v>208.0</v>
      </c>
      <c r="D20" s="30">
        <v>7.6000758E7</v>
      </c>
      <c r="E20" s="30">
        <v>4.1276746E7</v>
      </c>
      <c r="F20" s="11" t="str">
        <f>IF(D20&gt;percent,"YES","NO")</f>
        <v>YES</v>
      </c>
      <c r="G20" s="12">
        <v>295000.0</v>
      </c>
      <c r="H20" s="13" t="str">
        <f t="shared" si="2"/>
        <v>NOT FUNDED</v>
      </c>
      <c r="I20" s="14">
        <f t="shared" si="3"/>
        <v>70088</v>
      </c>
      <c r="J20" s="15" t="str">
        <f t="shared" si="1"/>
        <v>Over Budget</v>
      </c>
    </row>
    <row r="21">
      <c r="A21" s="28" t="s">
        <v>1213</v>
      </c>
      <c r="B21" s="8" t="s">
        <v>943</v>
      </c>
      <c r="C21" s="29">
        <v>253.0</v>
      </c>
      <c r="D21" s="30">
        <v>7.5820221E7</v>
      </c>
      <c r="E21" s="30">
        <v>4.5302289E7</v>
      </c>
      <c r="F21" s="11" t="str">
        <f>IF(D21&gt;percent,"YES","NO")</f>
        <v>YES</v>
      </c>
      <c r="G21" s="12">
        <v>300000.0</v>
      </c>
      <c r="H21" s="13" t="str">
        <f t="shared" si="2"/>
        <v>NOT FUNDED</v>
      </c>
      <c r="I21" s="14">
        <f t="shared" si="3"/>
        <v>70088</v>
      </c>
      <c r="J21" s="15" t="str">
        <f t="shared" si="1"/>
        <v>Over Budget</v>
      </c>
    </row>
    <row r="22">
      <c r="A22" s="28" t="s">
        <v>1214</v>
      </c>
      <c r="B22" s="8" t="s">
        <v>84</v>
      </c>
      <c r="C22" s="29">
        <v>371.0</v>
      </c>
      <c r="D22" s="30">
        <v>7.5078656E7</v>
      </c>
      <c r="E22" s="30">
        <v>2.9734079E7</v>
      </c>
      <c r="F22" s="11" t="str">
        <f>IF(D22&gt;percent,"YES","NO")</f>
        <v>YES</v>
      </c>
      <c r="G22" s="12">
        <v>120400.0</v>
      </c>
      <c r="H22" s="13" t="str">
        <f t="shared" si="2"/>
        <v>NOT FUNDED</v>
      </c>
      <c r="I22" s="14">
        <f t="shared" si="3"/>
        <v>70088</v>
      </c>
      <c r="J22" s="15" t="str">
        <f t="shared" si="1"/>
        <v>Over Budget</v>
      </c>
    </row>
    <row r="23">
      <c r="A23" s="28" t="s">
        <v>1214</v>
      </c>
      <c r="B23" s="8" t="s">
        <v>85</v>
      </c>
      <c r="C23" s="29">
        <v>472.0</v>
      </c>
      <c r="D23" s="30">
        <v>7.4610538E7</v>
      </c>
      <c r="E23" s="30">
        <v>4.3987066E7</v>
      </c>
      <c r="F23" s="11" t="str">
        <f>IF(D23&gt;percent,"YES","NO")</f>
        <v>YES</v>
      </c>
      <c r="G23" s="12">
        <v>150000.0</v>
      </c>
      <c r="H23" s="13" t="str">
        <f t="shared" si="2"/>
        <v>NOT FUNDED</v>
      </c>
      <c r="I23" s="14">
        <f t="shared" si="3"/>
        <v>70088</v>
      </c>
      <c r="J23" s="15" t="str">
        <f t="shared" si="1"/>
        <v>Over Budget</v>
      </c>
    </row>
    <row r="24">
      <c r="A24" s="28" t="s">
        <v>1213</v>
      </c>
      <c r="B24" s="8" t="s">
        <v>944</v>
      </c>
      <c r="C24" s="29">
        <v>273.0</v>
      </c>
      <c r="D24" s="30">
        <v>7.4601153E7</v>
      </c>
      <c r="E24" s="30">
        <v>4.4555507E7</v>
      </c>
      <c r="F24" s="11" t="str">
        <f>IF(D24&gt;percent,"YES","NO")</f>
        <v>YES</v>
      </c>
      <c r="G24" s="12">
        <v>300000.0</v>
      </c>
      <c r="H24" s="13" t="str">
        <f t="shared" si="2"/>
        <v>NOT FUNDED</v>
      </c>
      <c r="I24" s="14">
        <f t="shared" si="3"/>
        <v>70088</v>
      </c>
      <c r="J24" s="15" t="str">
        <f t="shared" si="1"/>
        <v>Over Budget</v>
      </c>
    </row>
    <row r="25">
      <c r="A25" s="28" t="s">
        <v>1214</v>
      </c>
      <c r="B25" s="8" t="s">
        <v>86</v>
      </c>
      <c r="C25" s="29">
        <v>312.0</v>
      </c>
      <c r="D25" s="30">
        <v>7.3203348E7</v>
      </c>
      <c r="E25" s="30">
        <v>2.4016171E7</v>
      </c>
      <c r="F25" s="11" t="str">
        <f>IF(D25&gt;percent,"YES","NO")</f>
        <v>YES</v>
      </c>
      <c r="G25" s="12">
        <v>120000.0</v>
      </c>
      <c r="H25" s="13" t="str">
        <f t="shared" si="2"/>
        <v>NOT FUNDED</v>
      </c>
      <c r="I25" s="14">
        <f t="shared" si="3"/>
        <v>70088</v>
      </c>
      <c r="J25" s="15" t="str">
        <f t="shared" si="1"/>
        <v>Over Budget</v>
      </c>
    </row>
    <row r="26">
      <c r="A26" s="28" t="s">
        <v>1214</v>
      </c>
      <c r="B26" s="8" t="s">
        <v>87</v>
      </c>
      <c r="C26" s="29">
        <v>322.0</v>
      </c>
      <c r="D26" s="30">
        <v>7.2626591E7</v>
      </c>
      <c r="E26" s="30">
        <v>5.169568E7</v>
      </c>
      <c r="F26" s="11" t="str">
        <f>IF(D26&gt;percent,"YES","NO")</f>
        <v>YES</v>
      </c>
      <c r="G26" s="12">
        <v>80000.0</v>
      </c>
      <c r="H26" s="13" t="str">
        <f t="shared" si="2"/>
        <v>NOT FUNDED</v>
      </c>
      <c r="I26" s="14">
        <f t="shared" si="3"/>
        <v>70088</v>
      </c>
      <c r="J26" s="15" t="str">
        <f t="shared" si="1"/>
        <v>Over Budget</v>
      </c>
    </row>
    <row r="27">
      <c r="A27" s="28" t="s">
        <v>1214</v>
      </c>
      <c r="B27" s="8" t="s">
        <v>88</v>
      </c>
      <c r="C27" s="29">
        <v>427.0</v>
      </c>
      <c r="D27" s="30">
        <v>7.2026953E7</v>
      </c>
      <c r="E27" s="30">
        <v>3.7806827E7</v>
      </c>
      <c r="F27" s="11" t="str">
        <f>IF(D27&gt;percent,"YES","NO")</f>
        <v>YES</v>
      </c>
      <c r="G27" s="12">
        <v>185570.0</v>
      </c>
      <c r="H27" s="13" t="str">
        <f t="shared" si="2"/>
        <v>NOT FUNDED</v>
      </c>
      <c r="I27" s="14">
        <f t="shared" si="3"/>
        <v>70088</v>
      </c>
      <c r="J27" s="15" t="str">
        <f t="shared" si="1"/>
        <v>Over Budget</v>
      </c>
    </row>
    <row r="28">
      <c r="A28" s="28" t="s">
        <v>1214</v>
      </c>
      <c r="B28" s="8" t="s">
        <v>89</v>
      </c>
      <c r="C28" s="29">
        <v>338.0</v>
      </c>
      <c r="D28" s="30">
        <v>7.0790908E7</v>
      </c>
      <c r="E28" s="30">
        <v>4.8552733E7</v>
      </c>
      <c r="F28" s="11" t="str">
        <f>IF(D28&gt;percent,"YES","NO")</f>
        <v>YES</v>
      </c>
      <c r="G28" s="12">
        <v>200000.0</v>
      </c>
      <c r="H28" s="13" t="str">
        <f t="shared" si="2"/>
        <v>NOT FUNDED</v>
      </c>
      <c r="I28" s="14">
        <f t="shared" si="3"/>
        <v>70088</v>
      </c>
      <c r="J28" s="15" t="str">
        <f t="shared" si="1"/>
        <v>Over Budget</v>
      </c>
    </row>
    <row r="29">
      <c r="A29" s="28" t="s">
        <v>1213</v>
      </c>
      <c r="B29" s="8" t="s">
        <v>945</v>
      </c>
      <c r="C29" s="29">
        <v>233.0</v>
      </c>
      <c r="D29" s="30">
        <v>6.954683E7</v>
      </c>
      <c r="E29" s="30">
        <v>1.16428924E8</v>
      </c>
      <c r="F29" s="11" t="str">
        <f>IF(D29&gt;percent,"YES","NO")</f>
        <v>YES</v>
      </c>
      <c r="G29" s="12">
        <v>300000.0</v>
      </c>
      <c r="H29" s="13" t="str">
        <f t="shared" si="2"/>
        <v>NOT FUNDED</v>
      </c>
      <c r="I29" s="14">
        <f t="shared" si="3"/>
        <v>70088</v>
      </c>
      <c r="J29" s="15" t="str">
        <f t="shared" si="1"/>
        <v>Over Budget</v>
      </c>
    </row>
    <row r="30">
      <c r="A30" s="28" t="s">
        <v>1214</v>
      </c>
      <c r="B30" s="8" t="s">
        <v>90</v>
      </c>
      <c r="C30" s="29">
        <v>273.0</v>
      </c>
      <c r="D30" s="30">
        <v>6.9346868E7</v>
      </c>
      <c r="E30" s="30">
        <v>5.2834936E7</v>
      </c>
      <c r="F30" s="11" t="str">
        <f>IF(D30&gt;percent,"YES","NO")</f>
        <v>YES</v>
      </c>
      <c r="G30" s="12">
        <v>177717.0</v>
      </c>
      <c r="H30" s="13" t="str">
        <f t="shared" si="2"/>
        <v>NOT FUNDED</v>
      </c>
      <c r="I30" s="14">
        <f t="shared" si="3"/>
        <v>70088</v>
      </c>
      <c r="J30" s="15" t="str">
        <f t="shared" si="1"/>
        <v>Over Budget</v>
      </c>
    </row>
    <row r="31">
      <c r="A31" s="28" t="s">
        <v>1213</v>
      </c>
      <c r="B31" s="8" t="s">
        <v>946</v>
      </c>
      <c r="C31" s="29">
        <v>231.0</v>
      </c>
      <c r="D31" s="30">
        <v>6.9000224E7</v>
      </c>
      <c r="E31" s="30">
        <v>4.3356601E7</v>
      </c>
      <c r="F31" s="11" t="str">
        <f>IF(D31&gt;percent,"YES","NO")</f>
        <v>YES</v>
      </c>
      <c r="G31" s="12">
        <v>300000.0</v>
      </c>
      <c r="H31" s="13" t="str">
        <f t="shared" si="2"/>
        <v>NOT FUNDED</v>
      </c>
      <c r="I31" s="14">
        <f t="shared" si="3"/>
        <v>70088</v>
      </c>
      <c r="J31" s="15" t="str">
        <f t="shared" si="1"/>
        <v>Over Budget</v>
      </c>
    </row>
    <row r="32">
      <c r="A32" s="28" t="s">
        <v>1214</v>
      </c>
      <c r="B32" s="8" t="s">
        <v>91</v>
      </c>
      <c r="C32" s="29">
        <v>327.0</v>
      </c>
      <c r="D32" s="30">
        <v>6.869965E7</v>
      </c>
      <c r="E32" s="30">
        <v>2.9401052E7</v>
      </c>
      <c r="F32" s="11" t="str">
        <f>IF(D32&gt;percent,"YES","NO")</f>
        <v>YES</v>
      </c>
      <c r="G32" s="12">
        <v>136000.0</v>
      </c>
      <c r="H32" s="13" t="str">
        <f t="shared" si="2"/>
        <v>NOT FUNDED</v>
      </c>
      <c r="I32" s="14">
        <f t="shared" si="3"/>
        <v>70088</v>
      </c>
      <c r="J32" s="15" t="str">
        <f t="shared" si="1"/>
        <v>Over Budget</v>
      </c>
    </row>
    <row r="33">
      <c r="A33" s="28" t="s">
        <v>1214</v>
      </c>
      <c r="B33" s="8" t="s">
        <v>92</v>
      </c>
      <c r="C33" s="29">
        <v>393.0</v>
      </c>
      <c r="D33" s="30">
        <v>6.824185E7</v>
      </c>
      <c r="E33" s="30">
        <v>5.5243087E7</v>
      </c>
      <c r="F33" s="11" t="str">
        <f>IF(D33&gt;percent,"YES","NO")</f>
        <v>YES</v>
      </c>
      <c r="G33" s="12">
        <v>185000.0</v>
      </c>
      <c r="H33" s="13" t="str">
        <f t="shared" si="2"/>
        <v>NOT FUNDED</v>
      </c>
      <c r="I33" s="14">
        <f t="shared" si="3"/>
        <v>70088</v>
      </c>
      <c r="J33" s="15" t="str">
        <f t="shared" si="1"/>
        <v>Over Budget</v>
      </c>
    </row>
    <row r="34">
      <c r="A34" s="28" t="s">
        <v>1213</v>
      </c>
      <c r="B34" s="8" t="s">
        <v>947</v>
      </c>
      <c r="C34" s="29">
        <v>251.0</v>
      </c>
      <c r="D34" s="30">
        <v>6.8196539E7</v>
      </c>
      <c r="E34" s="30">
        <v>4.7387464E7</v>
      </c>
      <c r="F34" s="11" t="str">
        <f>IF(D34&gt;percent,"YES","NO")</f>
        <v>YES</v>
      </c>
      <c r="G34" s="12">
        <v>300000.0</v>
      </c>
      <c r="H34" s="13" t="str">
        <f t="shared" si="2"/>
        <v>NOT FUNDED</v>
      </c>
      <c r="I34" s="14">
        <f t="shared" si="3"/>
        <v>70088</v>
      </c>
      <c r="J34" s="15" t="str">
        <f t="shared" si="1"/>
        <v>Over Budget</v>
      </c>
    </row>
    <row r="35">
      <c r="A35" s="28" t="s">
        <v>1213</v>
      </c>
      <c r="B35" s="8" t="s">
        <v>948</v>
      </c>
      <c r="C35" s="29">
        <v>362.0</v>
      </c>
      <c r="D35" s="30">
        <v>6.7421977E7</v>
      </c>
      <c r="E35" s="30">
        <v>4.7519661E7</v>
      </c>
      <c r="F35" s="11" t="str">
        <f>IF(D35&gt;percent,"YES","NO")</f>
        <v>YES</v>
      </c>
      <c r="G35" s="12">
        <v>269550.0</v>
      </c>
      <c r="H35" s="13" t="str">
        <f t="shared" si="2"/>
        <v>NOT FUNDED</v>
      </c>
      <c r="I35" s="14">
        <f t="shared" si="3"/>
        <v>70088</v>
      </c>
      <c r="J35" s="15" t="str">
        <f t="shared" si="1"/>
        <v>Over Budget</v>
      </c>
    </row>
    <row r="36">
      <c r="A36" s="28" t="s">
        <v>1214</v>
      </c>
      <c r="B36" s="8" t="s">
        <v>93</v>
      </c>
      <c r="C36" s="29">
        <v>268.0</v>
      </c>
      <c r="D36" s="30">
        <v>6.732206E7</v>
      </c>
      <c r="E36" s="30">
        <v>2.8385541E7</v>
      </c>
      <c r="F36" s="11" t="str">
        <f>IF(D36&gt;percent,"YES","NO")</f>
        <v>YES</v>
      </c>
      <c r="G36" s="12">
        <v>100000.0</v>
      </c>
      <c r="H36" s="13" t="str">
        <f t="shared" si="2"/>
        <v>NOT FUNDED</v>
      </c>
      <c r="I36" s="14">
        <f t="shared" si="3"/>
        <v>70088</v>
      </c>
      <c r="J36" s="15" t="str">
        <f t="shared" si="1"/>
        <v>Over Budget</v>
      </c>
    </row>
    <row r="37">
      <c r="A37" s="28" t="s">
        <v>1214</v>
      </c>
      <c r="B37" s="8" t="s">
        <v>94</v>
      </c>
      <c r="C37" s="29">
        <v>319.0</v>
      </c>
      <c r="D37" s="30">
        <v>6.7017828E7</v>
      </c>
      <c r="E37" s="30">
        <v>3.557645E7</v>
      </c>
      <c r="F37" s="11" t="str">
        <f>IF(D37&gt;percent,"YES","NO")</f>
        <v>YES</v>
      </c>
      <c r="G37" s="12">
        <v>120000.0</v>
      </c>
      <c r="H37" s="13" t="str">
        <f t="shared" si="2"/>
        <v>NOT FUNDED</v>
      </c>
      <c r="I37" s="14">
        <f t="shared" si="3"/>
        <v>70088</v>
      </c>
      <c r="J37" s="15" t="str">
        <f t="shared" si="1"/>
        <v>Over Budget</v>
      </c>
    </row>
    <row r="38">
      <c r="A38" s="28" t="s">
        <v>1214</v>
      </c>
      <c r="B38" s="8" t="s">
        <v>95</v>
      </c>
      <c r="C38" s="29">
        <v>290.0</v>
      </c>
      <c r="D38" s="30">
        <v>6.6904204E7</v>
      </c>
      <c r="E38" s="30">
        <v>4.6906448E7</v>
      </c>
      <c r="F38" s="11" t="str">
        <f>IF(D38&gt;percent,"YES","NO")</f>
        <v>YES</v>
      </c>
      <c r="G38" s="12">
        <v>24890.0</v>
      </c>
      <c r="H38" s="13" t="str">
        <f t="shared" si="2"/>
        <v>FUNDED</v>
      </c>
      <c r="I38" s="14">
        <f t="shared" si="3"/>
        <v>45198</v>
      </c>
      <c r="J38" s="15" t="str">
        <f t="shared" si="1"/>
        <v/>
      </c>
    </row>
    <row r="39">
      <c r="A39" s="28" t="s">
        <v>1213</v>
      </c>
      <c r="B39" s="8" t="s">
        <v>949</v>
      </c>
      <c r="C39" s="29">
        <v>230.0</v>
      </c>
      <c r="D39" s="30">
        <v>6.6448906E7</v>
      </c>
      <c r="E39" s="30">
        <v>4.6239709E7</v>
      </c>
      <c r="F39" s="11" t="str">
        <f>IF(D39&gt;percent,"YES","NO")</f>
        <v>YES</v>
      </c>
      <c r="G39" s="12">
        <v>300000.0</v>
      </c>
      <c r="H39" s="13" t="str">
        <f t="shared" si="2"/>
        <v>NOT FUNDED</v>
      </c>
      <c r="I39" s="14">
        <f t="shared" si="3"/>
        <v>45198</v>
      </c>
      <c r="J39" s="15" t="str">
        <f t="shared" si="1"/>
        <v>Over Budget</v>
      </c>
    </row>
    <row r="40">
      <c r="A40" s="28" t="s">
        <v>1214</v>
      </c>
      <c r="B40" s="16" t="s">
        <v>96</v>
      </c>
      <c r="C40" s="29">
        <v>296.0</v>
      </c>
      <c r="D40" s="30">
        <v>6.6413174E7</v>
      </c>
      <c r="E40" s="30">
        <v>2.1853883E7</v>
      </c>
      <c r="F40" s="11" t="str">
        <f>IF(D40&gt;percent,"YES","NO")</f>
        <v>YES</v>
      </c>
      <c r="G40" s="12">
        <v>95000.0</v>
      </c>
      <c r="H40" s="13" t="str">
        <f t="shared" si="2"/>
        <v>NOT FUNDED</v>
      </c>
      <c r="I40" s="14">
        <f t="shared" si="3"/>
        <v>45198</v>
      </c>
      <c r="J40" s="15" t="str">
        <f t="shared" si="1"/>
        <v>Over Budget</v>
      </c>
    </row>
    <row r="41">
      <c r="A41" s="28" t="s">
        <v>1214</v>
      </c>
      <c r="B41" s="8" t="s">
        <v>97</v>
      </c>
      <c r="C41" s="29">
        <v>241.0</v>
      </c>
      <c r="D41" s="30">
        <v>6.6145217E7</v>
      </c>
      <c r="E41" s="30">
        <v>1.4250905E7</v>
      </c>
      <c r="F41" s="11" t="str">
        <f>IF(D41&gt;percent,"YES","NO")</f>
        <v>YES</v>
      </c>
      <c r="G41" s="12">
        <v>75000.0</v>
      </c>
      <c r="H41" s="13" t="str">
        <f t="shared" si="2"/>
        <v>NOT FUNDED</v>
      </c>
      <c r="I41" s="14">
        <f t="shared" si="3"/>
        <v>45198</v>
      </c>
      <c r="J41" s="15" t="str">
        <f t="shared" si="1"/>
        <v>Over Budget</v>
      </c>
    </row>
    <row r="42">
      <c r="A42" s="28" t="s">
        <v>1213</v>
      </c>
      <c r="B42" s="8" t="s">
        <v>950</v>
      </c>
      <c r="C42" s="29">
        <v>222.0</v>
      </c>
      <c r="D42" s="30">
        <v>6.5310516E7</v>
      </c>
      <c r="E42" s="30">
        <v>4.2490367E7</v>
      </c>
      <c r="F42" s="11" t="str">
        <f>IF(D42&gt;percent,"YES","NO")</f>
        <v>YES</v>
      </c>
      <c r="G42" s="12">
        <v>279200.0</v>
      </c>
      <c r="H42" s="13" t="str">
        <f t="shared" si="2"/>
        <v>NOT FUNDED</v>
      </c>
      <c r="I42" s="14">
        <f t="shared" si="3"/>
        <v>45198</v>
      </c>
      <c r="J42" s="15" t="str">
        <f t="shared" si="1"/>
        <v>Over Budget</v>
      </c>
    </row>
    <row r="43">
      <c r="A43" s="28" t="s">
        <v>1214</v>
      </c>
      <c r="B43" s="8" t="s">
        <v>98</v>
      </c>
      <c r="C43" s="29">
        <v>332.0</v>
      </c>
      <c r="D43" s="30">
        <v>6.4796513E7</v>
      </c>
      <c r="E43" s="30">
        <v>4.1181843E7</v>
      </c>
      <c r="F43" s="11" t="str">
        <f>IF(D43&gt;percent,"YES","NO")</f>
        <v>YES</v>
      </c>
      <c r="G43" s="12">
        <v>90000.0</v>
      </c>
      <c r="H43" s="13" t="str">
        <f t="shared" si="2"/>
        <v>NOT FUNDED</v>
      </c>
      <c r="I43" s="14">
        <f t="shared" si="3"/>
        <v>45198</v>
      </c>
      <c r="J43" s="15" t="str">
        <f t="shared" si="1"/>
        <v>Over Budget</v>
      </c>
    </row>
    <row r="44">
      <c r="A44" s="28" t="s">
        <v>1214</v>
      </c>
      <c r="B44" s="8" t="s">
        <v>99</v>
      </c>
      <c r="C44" s="29">
        <v>296.0</v>
      </c>
      <c r="D44" s="30">
        <v>6.4786625E7</v>
      </c>
      <c r="E44" s="30">
        <v>4.650346E7</v>
      </c>
      <c r="F44" s="11" t="str">
        <f>IF(D44&gt;percent,"YES","NO")</f>
        <v>YES</v>
      </c>
      <c r="G44" s="12">
        <v>200000.0</v>
      </c>
      <c r="H44" s="13" t="str">
        <f t="shared" si="2"/>
        <v>NOT FUNDED</v>
      </c>
      <c r="I44" s="14">
        <f t="shared" si="3"/>
        <v>45198</v>
      </c>
      <c r="J44" s="15" t="str">
        <f t="shared" si="1"/>
        <v>Over Budget</v>
      </c>
    </row>
    <row r="45">
      <c r="A45" s="28" t="s">
        <v>1214</v>
      </c>
      <c r="B45" s="8" t="s">
        <v>100</v>
      </c>
      <c r="C45" s="29">
        <v>310.0</v>
      </c>
      <c r="D45" s="30">
        <v>6.4779884E7</v>
      </c>
      <c r="E45" s="30">
        <v>3.3517419E7</v>
      </c>
      <c r="F45" s="11" t="str">
        <f>IF(D45&gt;percent,"YES","NO")</f>
        <v>YES</v>
      </c>
      <c r="G45" s="12">
        <v>199000.0</v>
      </c>
      <c r="H45" s="13" t="str">
        <f t="shared" si="2"/>
        <v>NOT FUNDED</v>
      </c>
      <c r="I45" s="14">
        <f t="shared" si="3"/>
        <v>45198</v>
      </c>
      <c r="J45" s="15" t="str">
        <f t="shared" si="1"/>
        <v>Over Budget</v>
      </c>
    </row>
    <row r="46">
      <c r="A46" s="28" t="s">
        <v>1214</v>
      </c>
      <c r="B46" s="8" t="s">
        <v>101</v>
      </c>
      <c r="C46" s="29">
        <v>320.0</v>
      </c>
      <c r="D46" s="30">
        <v>6.4662498E7</v>
      </c>
      <c r="E46" s="30">
        <v>3.3638369E7</v>
      </c>
      <c r="F46" s="11" t="str">
        <f>IF(D46&gt;percent,"YES","NO")</f>
        <v>YES</v>
      </c>
      <c r="G46" s="12">
        <v>94700.0</v>
      </c>
      <c r="H46" s="13" t="str">
        <f t="shared" si="2"/>
        <v>NOT FUNDED</v>
      </c>
      <c r="I46" s="14">
        <f t="shared" si="3"/>
        <v>45198</v>
      </c>
      <c r="J46" s="15" t="str">
        <f t="shared" si="1"/>
        <v>Over Budget</v>
      </c>
    </row>
    <row r="47">
      <c r="A47" s="28" t="s">
        <v>1214</v>
      </c>
      <c r="B47" s="8" t="s">
        <v>102</v>
      </c>
      <c r="C47" s="29">
        <v>343.0</v>
      </c>
      <c r="D47" s="30">
        <v>6.4466099E7</v>
      </c>
      <c r="E47" s="30">
        <v>3.9199573E7</v>
      </c>
      <c r="F47" s="11" t="str">
        <f>IF(D47&gt;percent,"YES","NO")</f>
        <v>YES</v>
      </c>
      <c r="G47" s="12">
        <v>95000.0</v>
      </c>
      <c r="H47" s="13" t="str">
        <f t="shared" si="2"/>
        <v>NOT FUNDED</v>
      </c>
      <c r="I47" s="14">
        <f t="shared" si="3"/>
        <v>45198</v>
      </c>
      <c r="J47" s="15" t="str">
        <f t="shared" si="1"/>
        <v>Over Budget</v>
      </c>
    </row>
    <row r="48">
      <c r="A48" s="28" t="s">
        <v>1214</v>
      </c>
      <c r="B48" s="8" t="s">
        <v>103</v>
      </c>
      <c r="C48" s="29">
        <v>277.0</v>
      </c>
      <c r="D48" s="30">
        <v>6.3679712E7</v>
      </c>
      <c r="E48" s="30">
        <v>5.4718539E7</v>
      </c>
      <c r="F48" s="11" t="str">
        <f>IF(D48&gt;percent,"YES","NO")</f>
        <v>YES</v>
      </c>
      <c r="G48" s="12">
        <v>120000.0</v>
      </c>
      <c r="H48" s="13" t="str">
        <f t="shared" si="2"/>
        <v>NOT FUNDED</v>
      </c>
      <c r="I48" s="14">
        <f t="shared" si="3"/>
        <v>45198</v>
      </c>
      <c r="J48" s="15" t="str">
        <f t="shared" si="1"/>
        <v>Over Budget</v>
      </c>
    </row>
    <row r="49">
      <c r="A49" s="28" t="s">
        <v>1213</v>
      </c>
      <c r="B49" s="8" t="s">
        <v>951</v>
      </c>
      <c r="C49" s="29">
        <v>212.0</v>
      </c>
      <c r="D49" s="30">
        <v>6.3572452E7</v>
      </c>
      <c r="E49" s="30">
        <v>4.2346645E7</v>
      </c>
      <c r="F49" s="11" t="str">
        <f>IF(D49&gt;percent,"YES","NO")</f>
        <v>YES</v>
      </c>
      <c r="G49" s="12">
        <v>195000.0</v>
      </c>
      <c r="H49" s="13" t="str">
        <f t="shared" si="2"/>
        <v>NOT FUNDED</v>
      </c>
      <c r="I49" s="14">
        <f t="shared" si="3"/>
        <v>45198</v>
      </c>
      <c r="J49" s="15" t="str">
        <f t="shared" si="1"/>
        <v>Over Budget</v>
      </c>
    </row>
    <row r="50">
      <c r="A50" s="28" t="s">
        <v>1214</v>
      </c>
      <c r="B50" s="8" t="s">
        <v>104</v>
      </c>
      <c r="C50" s="29">
        <v>385.0</v>
      </c>
      <c r="D50" s="30">
        <v>6.2871917E7</v>
      </c>
      <c r="E50" s="30">
        <v>4.6670708E7</v>
      </c>
      <c r="F50" s="11" t="str">
        <f>IF(D50&gt;percent,"YES","NO")</f>
        <v>YES</v>
      </c>
      <c r="G50" s="12">
        <v>200000.0</v>
      </c>
      <c r="H50" s="13" t="str">
        <f t="shared" si="2"/>
        <v>NOT FUNDED</v>
      </c>
      <c r="I50" s="14">
        <f t="shared" si="3"/>
        <v>45198</v>
      </c>
      <c r="J50" s="15" t="str">
        <f t="shared" si="1"/>
        <v>Over Budget</v>
      </c>
    </row>
    <row r="51">
      <c r="A51" s="28" t="s">
        <v>1213</v>
      </c>
      <c r="B51" s="8" t="s">
        <v>952</v>
      </c>
      <c r="C51" s="29">
        <v>310.0</v>
      </c>
      <c r="D51" s="30">
        <v>6.1812744E7</v>
      </c>
      <c r="E51" s="30">
        <v>4.6322144E7</v>
      </c>
      <c r="F51" s="11" t="str">
        <f>IF(D51&gt;percent,"YES","NO")</f>
        <v>YES</v>
      </c>
      <c r="G51" s="12">
        <v>300000.0</v>
      </c>
      <c r="H51" s="13" t="str">
        <f t="shared" si="2"/>
        <v>NOT FUNDED</v>
      </c>
      <c r="I51" s="14">
        <f t="shared" si="3"/>
        <v>45198</v>
      </c>
      <c r="J51" s="15" t="str">
        <f t="shared" si="1"/>
        <v>Over Budget</v>
      </c>
    </row>
    <row r="52">
      <c r="A52" s="28" t="s">
        <v>1213</v>
      </c>
      <c r="B52" s="8" t="s">
        <v>953</v>
      </c>
      <c r="C52" s="29">
        <v>210.0</v>
      </c>
      <c r="D52" s="30">
        <v>6.1685847E7</v>
      </c>
      <c r="E52" s="30">
        <v>4.5546672E7</v>
      </c>
      <c r="F52" s="11" t="str">
        <f>IF(D52&gt;percent,"YES","NO")</f>
        <v>YES</v>
      </c>
      <c r="G52" s="12">
        <v>250000.0</v>
      </c>
      <c r="H52" s="13" t="str">
        <f t="shared" si="2"/>
        <v>NOT FUNDED</v>
      </c>
      <c r="I52" s="14">
        <f t="shared" si="3"/>
        <v>45198</v>
      </c>
      <c r="J52" s="15" t="str">
        <f t="shared" si="1"/>
        <v>Over Budget</v>
      </c>
    </row>
    <row r="53">
      <c r="A53" s="28" t="s">
        <v>1214</v>
      </c>
      <c r="B53" s="8" t="s">
        <v>105</v>
      </c>
      <c r="C53" s="29">
        <v>303.0</v>
      </c>
      <c r="D53" s="30">
        <v>6.1357314E7</v>
      </c>
      <c r="E53" s="30">
        <v>4.9099596E7</v>
      </c>
      <c r="F53" s="11" t="str">
        <f>IF(D53&gt;percent,"YES","NO")</f>
        <v>YES</v>
      </c>
      <c r="G53" s="12">
        <v>198000.0</v>
      </c>
      <c r="H53" s="13" t="str">
        <f t="shared" si="2"/>
        <v>NOT FUNDED</v>
      </c>
      <c r="I53" s="14">
        <f t="shared" si="3"/>
        <v>45198</v>
      </c>
      <c r="J53" s="15" t="str">
        <f t="shared" si="1"/>
        <v>Over Budget</v>
      </c>
    </row>
    <row r="54">
      <c r="A54" s="28" t="s">
        <v>1214</v>
      </c>
      <c r="B54" s="8" t="s">
        <v>106</v>
      </c>
      <c r="C54" s="29">
        <v>299.0</v>
      </c>
      <c r="D54" s="30">
        <v>6.0504933E7</v>
      </c>
      <c r="E54" s="30">
        <v>3.3571942E7</v>
      </c>
      <c r="F54" s="11" t="str">
        <f>IF(D54&gt;percent,"YES","NO")</f>
        <v>YES</v>
      </c>
      <c r="G54" s="12">
        <v>195000.0</v>
      </c>
      <c r="H54" s="13" t="str">
        <f t="shared" si="2"/>
        <v>NOT FUNDED</v>
      </c>
      <c r="I54" s="14">
        <f t="shared" si="3"/>
        <v>45198</v>
      </c>
      <c r="J54" s="15" t="str">
        <f t="shared" si="1"/>
        <v>Over Budget</v>
      </c>
    </row>
    <row r="55">
      <c r="A55" s="28" t="s">
        <v>1214</v>
      </c>
      <c r="B55" s="8" t="s">
        <v>107</v>
      </c>
      <c r="C55" s="29">
        <v>279.0</v>
      </c>
      <c r="D55" s="30">
        <v>6.0430714E7</v>
      </c>
      <c r="E55" s="30">
        <v>1.9273903E7</v>
      </c>
      <c r="F55" s="11" t="str">
        <f>IF(D55&gt;percent,"YES","NO")</f>
        <v>YES</v>
      </c>
      <c r="G55" s="12">
        <v>200000.0</v>
      </c>
      <c r="H55" s="13" t="str">
        <f t="shared" si="2"/>
        <v>NOT FUNDED</v>
      </c>
      <c r="I55" s="14">
        <f t="shared" si="3"/>
        <v>45198</v>
      </c>
      <c r="J55" s="15" t="str">
        <f t="shared" si="1"/>
        <v>Over Budget</v>
      </c>
    </row>
    <row r="56">
      <c r="A56" s="28" t="s">
        <v>1213</v>
      </c>
      <c r="B56" s="8" t="s">
        <v>954</v>
      </c>
      <c r="C56" s="29">
        <v>220.0</v>
      </c>
      <c r="D56" s="30">
        <v>5.9706453E7</v>
      </c>
      <c r="E56" s="30">
        <v>4.1964349E7</v>
      </c>
      <c r="F56" s="11" t="str">
        <f>IF(D56&gt;percent,"YES","NO")</f>
        <v>YES</v>
      </c>
      <c r="G56" s="12">
        <v>120000.0</v>
      </c>
      <c r="H56" s="13" t="str">
        <f t="shared" si="2"/>
        <v>NOT FUNDED</v>
      </c>
      <c r="I56" s="14">
        <f t="shared" si="3"/>
        <v>45198</v>
      </c>
      <c r="J56" s="15" t="str">
        <f t="shared" si="1"/>
        <v>Over Budget</v>
      </c>
    </row>
    <row r="57">
      <c r="A57" s="28" t="s">
        <v>1214</v>
      </c>
      <c r="B57" s="8" t="s">
        <v>108</v>
      </c>
      <c r="C57" s="29">
        <v>248.0</v>
      </c>
      <c r="D57" s="30">
        <v>5.9551832E7</v>
      </c>
      <c r="E57" s="30">
        <v>3.5277492E7</v>
      </c>
      <c r="F57" s="11" t="str">
        <f>IF(D57&gt;percent,"YES","NO")</f>
        <v>YES</v>
      </c>
      <c r="G57" s="12">
        <v>107500.0</v>
      </c>
      <c r="H57" s="13" t="str">
        <f t="shared" si="2"/>
        <v>NOT FUNDED</v>
      </c>
      <c r="I57" s="14">
        <f t="shared" si="3"/>
        <v>45198</v>
      </c>
      <c r="J57" s="15" t="str">
        <f t="shared" si="1"/>
        <v>Over Budget</v>
      </c>
    </row>
    <row r="58">
      <c r="A58" s="28" t="s">
        <v>1213</v>
      </c>
      <c r="B58" s="8" t="s">
        <v>955</v>
      </c>
      <c r="C58" s="29">
        <v>190.0</v>
      </c>
      <c r="D58" s="30">
        <v>5.9315607E7</v>
      </c>
      <c r="E58" s="30">
        <v>4.5296342E7</v>
      </c>
      <c r="F58" s="11" t="str">
        <f>IF(D58&gt;percent,"YES","NO")</f>
        <v>YES</v>
      </c>
      <c r="G58" s="12">
        <v>300000.0</v>
      </c>
      <c r="H58" s="13" t="str">
        <f t="shared" si="2"/>
        <v>NOT FUNDED</v>
      </c>
      <c r="I58" s="14">
        <f t="shared" si="3"/>
        <v>45198</v>
      </c>
      <c r="J58" s="15" t="str">
        <f t="shared" si="1"/>
        <v>Over Budget</v>
      </c>
    </row>
    <row r="59">
      <c r="A59" s="28" t="s">
        <v>1213</v>
      </c>
      <c r="B59" s="8" t="s">
        <v>956</v>
      </c>
      <c r="C59" s="29">
        <v>249.0</v>
      </c>
      <c r="D59" s="30">
        <v>5.9015299E7</v>
      </c>
      <c r="E59" s="30">
        <v>1.26420622E8</v>
      </c>
      <c r="F59" s="11" t="str">
        <f>IF(D59&gt;percent,"YES","NO")</f>
        <v>YES</v>
      </c>
      <c r="G59" s="12">
        <v>180000.0</v>
      </c>
      <c r="H59" s="13" t="str">
        <f t="shared" si="2"/>
        <v>NOT FUNDED</v>
      </c>
      <c r="I59" s="14">
        <f t="shared" si="3"/>
        <v>45198</v>
      </c>
      <c r="J59" s="15" t="str">
        <f t="shared" si="1"/>
        <v>Over Budget</v>
      </c>
    </row>
    <row r="60">
      <c r="A60" s="28" t="s">
        <v>1213</v>
      </c>
      <c r="B60" s="8" t="s">
        <v>957</v>
      </c>
      <c r="C60" s="29">
        <v>186.0</v>
      </c>
      <c r="D60" s="30">
        <v>5.8415193E7</v>
      </c>
      <c r="E60" s="30">
        <v>4.1503362E7</v>
      </c>
      <c r="F60" s="11" t="str">
        <f>IF(D60&gt;percent,"YES","NO")</f>
        <v>YES</v>
      </c>
      <c r="G60" s="12">
        <v>75675.0</v>
      </c>
      <c r="H60" s="13" t="str">
        <f t="shared" si="2"/>
        <v>NOT FUNDED</v>
      </c>
      <c r="I60" s="14">
        <f t="shared" si="3"/>
        <v>45198</v>
      </c>
      <c r="J60" s="15" t="str">
        <f t="shared" si="1"/>
        <v>Over Budget</v>
      </c>
    </row>
    <row r="61">
      <c r="A61" s="28" t="s">
        <v>1214</v>
      </c>
      <c r="B61" s="8" t="s">
        <v>109</v>
      </c>
      <c r="C61" s="29">
        <v>320.0</v>
      </c>
      <c r="D61" s="30">
        <v>5.7273373E7</v>
      </c>
      <c r="E61" s="30">
        <v>4.9095001E7</v>
      </c>
      <c r="F61" s="11" t="str">
        <f>IF(D61&gt;percent,"YES","NO")</f>
        <v>YES</v>
      </c>
      <c r="G61" s="12">
        <v>100000.0</v>
      </c>
      <c r="H61" s="13" t="str">
        <f t="shared" si="2"/>
        <v>NOT FUNDED</v>
      </c>
      <c r="I61" s="14">
        <f t="shared" si="3"/>
        <v>45198</v>
      </c>
      <c r="J61" s="15" t="str">
        <f t="shared" si="1"/>
        <v>Over Budget</v>
      </c>
    </row>
    <row r="62">
      <c r="A62" s="28" t="s">
        <v>1214</v>
      </c>
      <c r="B62" s="8" t="s">
        <v>110</v>
      </c>
      <c r="C62" s="29">
        <v>332.0</v>
      </c>
      <c r="D62" s="30">
        <v>5.723863E7</v>
      </c>
      <c r="E62" s="30">
        <v>3.6935036E7</v>
      </c>
      <c r="F62" s="11" t="str">
        <f>IF(D62&gt;percent,"YES","NO")</f>
        <v>YES</v>
      </c>
      <c r="G62" s="12">
        <v>110000.0</v>
      </c>
      <c r="H62" s="13" t="str">
        <f t="shared" si="2"/>
        <v>NOT FUNDED</v>
      </c>
      <c r="I62" s="14">
        <f t="shared" si="3"/>
        <v>45198</v>
      </c>
      <c r="J62" s="15" t="str">
        <f t="shared" si="1"/>
        <v>Over Budget</v>
      </c>
    </row>
    <row r="63">
      <c r="A63" s="28" t="s">
        <v>1214</v>
      </c>
      <c r="B63" s="8" t="s">
        <v>111</v>
      </c>
      <c r="C63" s="29">
        <v>320.0</v>
      </c>
      <c r="D63" s="30">
        <v>5.7047806E7</v>
      </c>
      <c r="E63" s="30">
        <v>3.3197438E7</v>
      </c>
      <c r="F63" s="11" t="str">
        <f>IF(D63&gt;percent,"YES","NO")</f>
        <v>YES</v>
      </c>
      <c r="G63" s="12">
        <v>150000.0</v>
      </c>
      <c r="H63" s="13" t="str">
        <f t="shared" si="2"/>
        <v>NOT FUNDED</v>
      </c>
      <c r="I63" s="14">
        <f t="shared" si="3"/>
        <v>45198</v>
      </c>
      <c r="J63" s="15" t="str">
        <f t="shared" si="1"/>
        <v>Over Budget</v>
      </c>
    </row>
    <row r="64">
      <c r="A64" s="28" t="s">
        <v>1214</v>
      </c>
      <c r="B64" s="8" t="s">
        <v>112</v>
      </c>
      <c r="C64" s="29">
        <v>297.0</v>
      </c>
      <c r="D64" s="30">
        <v>5.6844323E7</v>
      </c>
      <c r="E64" s="30">
        <v>1.6186203E7</v>
      </c>
      <c r="F64" s="11" t="str">
        <f>IF(D64&gt;percent,"YES","NO")</f>
        <v>YES</v>
      </c>
      <c r="G64" s="12">
        <v>117000.0</v>
      </c>
      <c r="H64" s="13" t="str">
        <f t="shared" si="2"/>
        <v>NOT FUNDED</v>
      </c>
      <c r="I64" s="14">
        <f t="shared" si="3"/>
        <v>45198</v>
      </c>
      <c r="J64" s="15" t="str">
        <f t="shared" si="1"/>
        <v>Over Budget</v>
      </c>
    </row>
    <row r="65">
      <c r="A65" s="28" t="s">
        <v>1214</v>
      </c>
      <c r="B65" s="8" t="s">
        <v>113</v>
      </c>
      <c r="C65" s="29">
        <v>321.0</v>
      </c>
      <c r="D65" s="30">
        <v>5.672744E7</v>
      </c>
      <c r="E65" s="30">
        <v>4.6428728E7</v>
      </c>
      <c r="F65" s="11" t="str">
        <f>IF(D65&gt;percent,"YES","NO")</f>
        <v>YES</v>
      </c>
      <c r="G65" s="12">
        <v>170000.0</v>
      </c>
      <c r="H65" s="13" t="str">
        <f t="shared" si="2"/>
        <v>NOT FUNDED</v>
      </c>
      <c r="I65" s="14">
        <f t="shared" si="3"/>
        <v>45198</v>
      </c>
      <c r="J65" s="15" t="str">
        <f t="shared" si="1"/>
        <v>Over Budget</v>
      </c>
    </row>
    <row r="66">
      <c r="A66" s="28" t="s">
        <v>1213</v>
      </c>
      <c r="B66" s="8" t="s">
        <v>958</v>
      </c>
      <c r="C66" s="29">
        <v>219.0</v>
      </c>
      <c r="D66" s="30">
        <v>5.6720768E7</v>
      </c>
      <c r="E66" s="30">
        <v>4.4286012E7</v>
      </c>
      <c r="F66" s="11" t="str">
        <f>IF(D66&gt;percent,"YES","NO")</f>
        <v>YES</v>
      </c>
      <c r="G66" s="12">
        <v>245000.0</v>
      </c>
      <c r="H66" s="13" t="str">
        <f t="shared" si="2"/>
        <v>NOT FUNDED</v>
      </c>
      <c r="I66" s="14">
        <f t="shared" si="3"/>
        <v>45198</v>
      </c>
      <c r="J66" s="15" t="str">
        <f t="shared" si="1"/>
        <v>Over Budget</v>
      </c>
    </row>
    <row r="67">
      <c r="A67" s="28" t="s">
        <v>1214</v>
      </c>
      <c r="B67" s="8" t="s">
        <v>114</v>
      </c>
      <c r="C67" s="29">
        <v>297.0</v>
      </c>
      <c r="D67" s="30">
        <v>5.6711878E7</v>
      </c>
      <c r="E67" s="30">
        <v>2.512129E7</v>
      </c>
      <c r="F67" s="11" t="str">
        <f>IF(D67&gt;percent,"YES","NO")</f>
        <v>YES</v>
      </c>
      <c r="G67" s="12">
        <v>199600.0</v>
      </c>
      <c r="H67" s="13" t="str">
        <f t="shared" si="2"/>
        <v>NOT FUNDED</v>
      </c>
      <c r="I67" s="14">
        <f t="shared" si="3"/>
        <v>45198</v>
      </c>
      <c r="J67" s="15" t="str">
        <f t="shared" si="1"/>
        <v>Over Budget</v>
      </c>
    </row>
    <row r="68">
      <c r="A68" s="28" t="s">
        <v>1214</v>
      </c>
      <c r="B68" s="8" t="s">
        <v>115</v>
      </c>
      <c r="C68" s="29">
        <v>371.0</v>
      </c>
      <c r="D68" s="30">
        <v>5.6675749E7</v>
      </c>
      <c r="E68" s="30">
        <v>2.1216782E7</v>
      </c>
      <c r="F68" s="11" t="str">
        <f>IF(D68&gt;percent,"YES","NO")</f>
        <v>YES</v>
      </c>
      <c r="G68" s="12">
        <v>84000.0</v>
      </c>
      <c r="H68" s="13" t="str">
        <f t="shared" si="2"/>
        <v>NOT FUNDED</v>
      </c>
      <c r="I68" s="14">
        <f t="shared" si="3"/>
        <v>45198</v>
      </c>
      <c r="J68" s="15" t="str">
        <f t="shared" si="1"/>
        <v>Over Budget</v>
      </c>
    </row>
    <row r="69">
      <c r="A69" s="28" t="s">
        <v>1213</v>
      </c>
      <c r="B69" s="8" t="s">
        <v>959</v>
      </c>
      <c r="C69" s="29">
        <v>213.0</v>
      </c>
      <c r="D69" s="30">
        <v>5.6482727E7</v>
      </c>
      <c r="E69" s="30">
        <v>4.9312136E7</v>
      </c>
      <c r="F69" s="11" t="str">
        <f>IF(D69&gt;percent,"YES","NO")</f>
        <v>YES</v>
      </c>
      <c r="G69" s="12">
        <v>300000.0</v>
      </c>
      <c r="H69" s="13" t="str">
        <f t="shared" si="2"/>
        <v>NOT FUNDED</v>
      </c>
      <c r="I69" s="14">
        <f t="shared" si="3"/>
        <v>45198</v>
      </c>
      <c r="J69" s="15" t="str">
        <f t="shared" si="1"/>
        <v>Over Budget</v>
      </c>
    </row>
    <row r="70">
      <c r="A70" s="28" t="s">
        <v>1213</v>
      </c>
      <c r="B70" s="8" t="s">
        <v>960</v>
      </c>
      <c r="C70" s="29">
        <v>250.0</v>
      </c>
      <c r="D70" s="30">
        <v>5.6357911E7</v>
      </c>
      <c r="E70" s="30">
        <v>4.2954365E7</v>
      </c>
      <c r="F70" s="11" t="str">
        <f>IF(D70&gt;percent,"YES","NO")</f>
        <v>YES</v>
      </c>
      <c r="G70" s="12">
        <v>265000.0</v>
      </c>
      <c r="H70" s="13" t="str">
        <f t="shared" si="2"/>
        <v>NOT FUNDED</v>
      </c>
      <c r="I70" s="14">
        <f t="shared" si="3"/>
        <v>45198</v>
      </c>
      <c r="J70" s="15" t="str">
        <f t="shared" si="1"/>
        <v>Over Budget</v>
      </c>
    </row>
    <row r="71">
      <c r="A71" s="28" t="s">
        <v>1214</v>
      </c>
      <c r="B71" s="8" t="s">
        <v>116</v>
      </c>
      <c r="C71" s="29">
        <v>396.0</v>
      </c>
      <c r="D71" s="30">
        <v>5.5871019E7</v>
      </c>
      <c r="E71" s="30">
        <v>6.1645506E7</v>
      </c>
      <c r="F71" s="11" t="str">
        <f>IF(D71&gt;percent,"YES","NO")</f>
        <v>YES</v>
      </c>
      <c r="G71" s="12">
        <v>199893.0</v>
      </c>
      <c r="H71" s="13" t="str">
        <f t="shared" si="2"/>
        <v>NOT FUNDED</v>
      </c>
      <c r="I71" s="14">
        <f t="shared" si="3"/>
        <v>45198</v>
      </c>
      <c r="J71" s="15" t="str">
        <f t="shared" si="1"/>
        <v>Over Budget</v>
      </c>
    </row>
    <row r="72">
      <c r="A72" s="28" t="s">
        <v>1214</v>
      </c>
      <c r="B72" s="8" t="s">
        <v>117</v>
      </c>
      <c r="C72" s="29">
        <v>262.0</v>
      </c>
      <c r="D72" s="30">
        <v>5.5430063E7</v>
      </c>
      <c r="E72" s="30">
        <v>5.2746258E7</v>
      </c>
      <c r="F72" s="11" t="str">
        <f>IF(D72&gt;percent,"YES","NO")</f>
        <v>YES</v>
      </c>
      <c r="G72" s="12">
        <v>182823.0</v>
      </c>
      <c r="H72" s="13" t="str">
        <f t="shared" si="2"/>
        <v>NOT FUNDED</v>
      </c>
      <c r="I72" s="14">
        <f t="shared" si="3"/>
        <v>45198</v>
      </c>
      <c r="J72" s="15" t="str">
        <f t="shared" si="1"/>
        <v>Over Budget</v>
      </c>
    </row>
    <row r="73">
      <c r="A73" s="28" t="s">
        <v>1214</v>
      </c>
      <c r="B73" s="8" t="s">
        <v>118</v>
      </c>
      <c r="C73" s="29">
        <v>340.0</v>
      </c>
      <c r="D73" s="30">
        <v>5.4822096E7</v>
      </c>
      <c r="E73" s="30">
        <v>4.5554663E7</v>
      </c>
      <c r="F73" s="11" t="str">
        <f>IF(D73&gt;percent,"YES","NO")</f>
        <v>YES</v>
      </c>
      <c r="G73" s="12">
        <v>200000.0</v>
      </c>
      <c r="H73" s="13" t="str">
        <f t="shared" si="2"/>
        <v>NOT FUNDED</v>
      </c>
      <c r="I73" s="14">
        <f t="shared" si="3"/>
        <v>45198</v>
      </c>
      <c r="J73" s="15" t="str">
        <f t="shared" si="1"/>
        <v>Over Budget</v>
      </c>
    </row>
    <row r="74">
      <c r="A74" s="28" t="s">
        <v>1213</v>
      </c>
      <c r="B74" s="8" t="s">
        <v>961</v>
      </c>
      <c r="C74" s="29">
        <v>197.0</v>
      </c>
      <c r="D74" s="30">
        <v>5.3998892E7</v>
      </c>
      <c r="E74" s="30">
        <v>3.9302971E7</v>
      </c>
      <c r="F74" s="11" t="str">
        <f>IF(D74&gt;percent,"YES","NO")</f>
        <v>YES</v>
      </c>
      <c r="G74" s="12">
        <v>157500.0</v>
      </c>
      <c r="H74" s="13" t="str">
        <f t="shared" si="2"/>
        <v>NOT FUNDED</v>
      </c>
      <c r="I74" s="14">
        <f t="shared" si="3"/>
        <v>45198</v>
      </c>
      <c r="J74" s="15" t="str">
        <f t="shared" si="1"/>
        <v>Over Budget</v>
      </c>
    </row>
    <row r="75">
      <c r="A75" s="28" t="s">
        <v>1214</v>
      </c>
      <c r="B75" s="8" t="s">
        <v>119</v>
      </c>
      <c r="C75" s="29">
        <v>327.0</v>
      </c>
      <c r="D75" s="30">
        <v>5.3604506E7</v>
      </c>
      <c r="E75" s="30">
        <v>3.3762185E7</v>
      </c>
      <c r="F75" s="11" t="str">
        <f>IF(D75&gt;percent,"YES","NO")</f>
        <v>YES</v>
      </c>
      <c r="G75" s="12">
        <v>30000.0</v>
      </c>
      <c r="H75" s="13" t="str">
        <f t="shared" si="2"/>
        <v>FUNDED</v>
      </c>
      <c r="I75" s="14">
        <f t="shared" si="3"/>
        <v>15198</v>
      </c>
      <c r="J75" s="15" t="str">
        <f t="shared" si="1"/>
        <v/>
      </c>
    </row>
    <row r="76">
      <c r="A76" s="28" t="s">
        <v>1213</v>
      </c>
      <c r="B76" s="8" t="s">
        <v>962</v>
      </c>
      <c r="C76" s="29">
        <v>182.0</v>
      </c>
      <c r="D76" s="30">
        <v>5.3189979E7</v>
      </c>
      <c r="E76" s="30">
        <v>4.6332839E7</v>
      </c>
      <c r="F76" s="11" t="str">
        <f>IF(D76&gt;percent,"YES","NO")</f>
        <v>YES</v>
      </c>
      <c r="G76" s="12">
        <v>162000.0</v>
      </c>
      <c r="H76" s="13" t="str">
        <f t="shared" si="2"/>
        <v>NOT FUNDED</v>
      </c>
      <c r="I76" s="14">
        <f t="shared" si="3"/>
        <v>15198</v>
      </c>
      <c r="J76" s="15" t="str">
        <f t="shared" si="1"/>
        <v>Over Budget</v>
      </c>
    </row>
    <row r="77">
      <c r="A77" s="28" t="s">
        <v>1214</v>
      </c>
      <c r="B77" s="8" t="s">
        <v>120</v>
      </c>
      <c r="C77" s="29">
        <v>279.0</v>
      </c>
      <c r="D77" s="30">
        <v>5.3034074E7</v>
      </c>
      <c r="E77" s="30">
        <v>2.2059677E7</v>
      </c>
      <c r="F77" s="11" t="str">
        <f>IF(D77&gt;percent,"YES","NO")</f>
        <v>YES</v>
      </c>
      <c r="G77" s="12">
        <v>150000.0</v>
      </c>
      <c r="H77" s="13" t="str">
        <f t="shared" si="2"/>
        <v>NOT FUNDED</v>
      </c>
      <c r="I77" s="14">
        <f t="shared" si="3"/>
        <v>15198</v>
      </c>
      <c r="J77" s="15" t="str">
        <f t="shared" si="1"/>
        <v>Over Budget</v>
      </c>
    </row>
    <row r="78">
      <c r="A78" s="28" t="s">
        <v>1214</v>
      </c>
      <c r="B78" s="8" t="s">
        <v>121</v>
      </c>
      <c r="C78" s="29">
        <v>288.0</v>
      </c>
      <c r="D78" s="30">
        <v>5.2750349E7</v>
      </c>
      <c r="E78" s="30">
        <v>2.5632939E7</v>
      </c>
      <c r="F78" s="11" t="str">
        <f>IF(D78&gt;percent,"YES","NO")</f>
        <v>YES</v>
      </c>
      <c r="G78" s="12">
        <v>98000.0</v>
      </c>
      <c r="H78" s="13" t="str">
        <f t="shared" si="2"/>
        <v>NOT FUNDED</v>
      </c>
      <c r="I78" s="14">
        <f t="shared" si="3"/>
        <v>15198</v>
      </c>
      <c r="J78" s="15" t="str">
        <f t="shared" si="1"/>
        <v>Over Budget</v>
      </c>
    </row>
    <row r="79">
      <c r="A79" s="28" t="s">
        <v>1214</v>
      </c>
      <c r="B79" s="8" t="s">
        <v>122</v>
      </c>
      <c r="C79" s="29">
        <v>279.0</v>
      </c>
      <c r="D79" s="30">
        <v>5.24491E7</v>
      </c>
      <c r="E79" s="30">
        <v>3.937794E7</v>
      </c>
      <c r="F79" s="11" t="str">
        <f>IF(D79&gt;percent,"YES","NO")</f>
        <v>YES</v>
      </c>
      <c r="G79" s="12">
        <v>180000.0</v>
      </c>
      <c r="H79" s="13" t="str">
        <f t="shared" si="2"/>
        <v>NOT FUNDED</v>
      </c>
      <c r="I79" s="14">
        <f t="shared" si="3"/>
        <v>15198</v>
      </c>
      <c r="J79" s="15" t="str">
        <f t="shared" si="1"/>
        <v>Over Budget</v>
      </c>
    </row>
    <row r="80">
      <c r="A80" s="28" t="s">
        <v>1213</v>
      </c>
      <c r="B80" s="8" t="s">
        <v>963</v>
      </c>
      <c r="C80" s="29">
        <v>189.0</v>
      </c>
      <c r="D80" s="30">
        <v>5.2351335E7</v>
      </c>
      <c r="E80" s="30">
        <v>4.4407737E7</v>
      </c>
      <c r="F80" s="11" t="str">
        <f>IF(D80&gt;percent,"YES","NO")</f>
        <v>YES</v>
      </c>
      <c r="G80" s="12">
        <v>300000.0</v>
      </c>
      <c r="H80" s="13" t="str">
        <f t="shared" si="2"/>
        <v>NOT FUNDED</v>
      </c>
      <c r="I80" s="14">
        <f t="shared" si="3"/>
        <v>15198</v>
      </c>
      <c r="J80" s="15" t="str">
        <f t="shared" si="1"/>
        <v>Over Budget</v>
      </c>
    </row>
    <row r="81">
      <c r="A81" s="28" t="s">
        <v>1213</v>
      </c>
      <c r="B81" s="8" t="s">
        <v>964</v>
      </c>
      <c r="C81" s="29">
        <v>252.0</v>
      </c>
      <c r="D81" s="30">
        <v>5.1757742E7</v>
      </c>
      <c r="E81" s="30">
        <v>4.2006226E7</v>
      </c>
      <c r="F81" s="11" t="str">
        <f>IF(D81&gt;percent,"YES","NO")</f>
        <v>YES</v>
      </c>
      <c r="G81" s="12">
        <v>83750.0</v>
      </c>
      <c r="H81" s="13" t="str">
        <f t="shared" si="2"/>
        <v>NOT FUNDED</v>
      </c>
      <c r="I81" s="14">
        <f t="shared" si="3"/>
        <v>15198</v>
      </c>
      <c r="J81" s="15" t="str">
        <f t="shared" si="1"/>
        <v>Over Budget</v>
      </c>
    </row>
    <row r="82">
      <c r="A82" s="28" t="s">
        <v>1213</v>
      </c>
      <c r="B82" s="8" t="s">
        <v>965</v>
      </c>
      <c r="C82" s="29">
        <v>244.0</v>
      </c>
      <c r="D82" s="30">
        <v>5.1637603E7</v>
      </c>
      <c r="E82" s="30">
        <v>4.0729516E7</v>
      </c>
      <c r="F82" s="11" t="str">
        <f>IF(D82&gt;percent,"YES","NO")</f>
        <v>YES</v>
      </c>
      <c r="G82" s="12">
        <v>116000.0</v>
      </c>
      <c r="H82" s="13" t="str">
        <f t="shared" si="2"/>
        <v>NOT FUNDED</v>
      </c>
      <c r="I82" s="14">
        <f t="shared" si="3"/>
        <v>15198</v>
      </c>
      <c r="J82" s="15" t="str">
        <f t="shared" si="1"/>
        <v>Over Budget</v>
      </c>
    </row>
    <row r="83">
      <c r="A83" s="28" t="s">
        <v>1214</v>
      </c>
      <c r="B83" s="8" t="s">
        <v>123</v>
      </c>
      <c r="C83" s="29">
        <v>341.0</v>
      </c>
      <c r="D83" s="30">
        <v>5.1384742E7</v>
      </c>
      <c r="E83" s="30">
        <v>5.685576E7</v>
      </c>
      <c r="F83" s="11" t="str">
        <f>IF(D83&gt;percent,"YES","NO")</f>
        <v>YES</v>
      </c>
      <c r="G83" s="12">
        <v>35000.0</v>
      </c>
      <c r="H83" s="13" t="str">
        <f t="shared" si="2"/>
        <v>NOT FUNDED</v>
      </c>
      <c r="I83" s="14">
        <f t="shared" si="3"/>
        <v>15198</v>
      </c>
      <c r="J83" s="15" t="str">
        <f t="shared" si="1"/>
        <v>Over Budget</v>
      </c>
    </row>
    <row r="84">
      <c r="A84" s="28" t="s">
        <v>1213</v>
      </c>
      <c r="B84" s="8" t="s">
        <v>966</v>
      </c>
      <c r="C84" s="29">
        <v>190.0</v>
      </c>
      <c r="D84" s="30">
        <v>5.1310522E7</v>
      </c>
      <c r="E84" s="30">
        <v>4.0054758E7</v>
      </c>
      <c r="F84" s="11" t="str">
        <f>IF(D84&gt;percent,"YES","NO")</f>
        <v>YES</v>
      </c>
      <c r="G84" s="12">
        <v>197500.0</v>
      </c>
      <c r="H84" s="13" t="str">
        <f t="shared" si="2"/>
        <v>NOT FUNDED</v>
      </c>
      <c r="I84" s="14">
        <f t="shared" si="3"/>
        <v>15198</v>
      </c>
      <c r="J84" s="15" t="str">
        <f t="shared" si="1"/>
        <v>Over Budget</v>
      </c>
    </row>
    <row r="85">
      <c r="A85" s="28" t="s">
        <v>1213</v>
      </c>
      <c r="B85" s="8" t="s">
        <v>967</v>
      </c>
      <c r="C85" s="29">
        <v>200.0</v>
      </c>
      <c r="D85" s="30">
        <v>5.1085789E7</v>
      </c>
      <c r="E85" s="30">
        <v>4.775429E7</v>
      </c>
      <c r="F85" s="11" t="str">
        <f>IF(D85&gt;percent,"YES","NO")</f>
        <v>YES</v>
      </c>
      <c r="G85" s="12">
        <v>300000.0</v>
      </c>
      <c r="H85" s="13" t="str">
        <f t="shared" si="2"/>
        <v>NOT FUNDED</v>
      </c>
      <c r="I85" s="14">
        <f t="shared" si="3"/>
        <v>15198</v>
      </c>
      <c r="J85" s="15" t="str">
        <f t="shared" si="1"/>
        <v>Over Budget</v>
      </c>
    </row>
    <row r="86">
      <c r="A86" s="28" t="s">
        <v>1214</v>
      </c>
      <c r="B86" s="8" t="s">
        <v>124</v>
      </c>
      <c r="C86" s="29">
        <v>319.0</v>
      </c>
      <c r="D86" s="30">
        <v>5.1071543E7</v>
      </c>
      <c r="E86" s="30">
        <v>4.8264013E7</v>
      </c>
      <c r="F86" s="11" t="str">
        <f>IF(D86&gt;percent,"YES","NO")</f>
        <v>YES</v>
      </c>
      <c r="G86" s="12">
        <v>100000.0</v>
      </c>
      <c r="H86" s="13" t="str">
        <f t="shared" si="2"/>
        <v>NOT FUNDED</v>
      </c>
      <c r="I86" s="14">
        <f t="shared" si="3"/>
        <v>15198</v>
      </c>
      <c r="J86" s="15" t="str">
        <f t="shared" si="1"/>
        <v>Over Budget</v>
      </c>
    </row>
    <row r="87">
      <c r="A87" s="28" t="s">
        <v>1214</v>
      </c>
      <c r="B87" s="8" t="s">
        <v>125</v>
      </c>
      <c r="C87" s="29">
        <v>251.0</v>
      </c>
      <c r="D87" s="30">
        <v>5.0737014E7</v>
      </c>
      <c r="E87" s="30">
        <v>1.05172108E8</v>
      </c>
      <c r="F87" s="11" t="str">
        <f>IF(D87&gt;percent,"YES","NO")</f>
        <v>YES</v>
      </c>
      <c r="G87" s="12">
        <v>121882.0</v>
      </c>
      <c r="H87" s="13" t="str">
        <f t="shared" si="2"/>
        <v>NOT FUNDED</v>
      </c>
      <c r="I87" s="14">
        <f t="shared" si="3"/>
        <v>15198</v>
      </c>
      <c r="J87" s="15" t="str">
        <f t="shared" si="1"/>
        <v>Over Budget</v>
      </c>
    </row>
    <row r="88">
      <c r="A88" s="28" t="s">
        <v>1214</v>
      </c>
      <c r="B88" s="8" t="s">
        <v>126</v>
      </c>
      <c r="C88" s="29">
        <v>369.0</v>
      </c>
      <c r="D88" s="30">
        <v>5.0666534E7</v>
      </c>
      <c r="E88" s="30">
        <v>4.0366056E7</v>
      </c>
      <c r="F88" s="11" t="str">
        <f>IF(D88&gt;percent,"YES","NO")</f>
        <v>YES</v>
      </c>
      <c r="G88" s="12">
        <v>194086.0</v>
      </c>
      <c r="H88" s="13" t="str">
        <f t="shared" si="2"/>
        <v>NOT FUNDED</v>
      </c>
      <c r="I88" s="14">
        <f t="shared" si="3"/>
        <v>15198</v>
      </c>
      <c r="J88" s="15" t="str">
        <f t="shared" si="1"/>
        <v>Over Budget</v>
      </c>
    </row>
    <row r="89">
      <c r="A89" s="28" t="s">
        <v>1213</v>
      </c>
      <c r="B89" s="8" t="s">
        <v>968</v>
      </c>
      <c r="C89" s="29">
        <v>194.0</v>
      </c>
      <c r="D89" s="30">
        <v>5.0332856E7</v>
      </c>
      <c r="E89" s="30">
        <v>1.14668873E8</v>
      </c>
      <c r="F89" s="11" t="str">
        <f>IF(D89&gt;percent,"YES","NO")</f>
        <v>YES</v>
      </c>
      <c r="G89" s="12">
        <v>27000.0</v>
      </c>
      <c r="H89" s="13" t="str">
        <f t="shared" si="2"/>
        <v>NOT FUNDED</v>
      </c>
      <c r="I89" s="14">
        <f t="shared" si="3"/>
        <v>15198</v>
      </c>
      <c r="J89" s="15" t="str">
        <f t="shared" si="1"/>
        <v>Over Budget</v>
      </c>
    </row>
    <row r="90">
      <c r="A90" s="28" t="s">
        <v>1215</v>
      </c>
      <c r="B90" s="8" t="s">
        <v>267</v>
      </c>
      <c r="C90" s="29">
        <v>197.0</v>
      </c>
      <c r="D90" s="30">
        <v>5.0040397E7</v>
      </c>
      <c r="E90" s="30">
        <v>4.5215283E7</v>
      </c>
      <c r="F90" s="11" t="str">
        <f>IF(D90&gt;percent,"YES","NO")</f>
        <v>YES</v>
      </c>
      <c r="G90" s="12">
        <v>100000.0</v>
      </c>
      <c r="H90" s="13" t="str">
        <f t="shared" si="2"/>
        <v>NOT FUNDED</v>
      </c>
      <c r="I90" s="14">
        <f t="shared" si="3"/>
        <v>15198</v>
      </c>
      <c r="J90" s="15" t="str">
        <f t="shared" si="1"/>
        <v>Over Budget</v>
      </c>
    </row>
    <row r="91">
      <c r="A91" s="28" t="s">
        <v>1215</v>
      </c>
      <c r="B91" s="8" t="s">
        <v>268</v>
      </c>
      <c r="C91" s="29">
        <v>194.0</v>
      </c>
      <c r="D91" s="30">
        <v>5.0021374E7</v>
      </c>
      <c r="E91" s="30">
        <v>4.9150381E7</v>
      </c>
      <c r="F91" s="11" t="str">
        <f>IF(D91&gt;percent,"YES","NO")</f>
        <v>YES</v>
      </c>
      <c r="G91" s="12">
        <v>84000.0</v>
      </c>
      <c r="H91" s="13" t="str">
        <f t="shared" si="2"/>
        <v>NOT FUNDED</v>
      </c>
      <c r="I91" s="14">
        <f t="shared" si="3"/>
        <v>15198</v>
      </c>
      <c r="J91" s="15" t="str">
        <f t="shared" si="1"/>
        <v>Over Budget</v>
      </c>
    </row>
    <row r="92">
      <c r="A92" s="28" t="s">
        <v>1215</v>
      </c>
      <c r="B92" s="8" t="s">
        <v>269</v>
      </c>
      <c r="C92" s="29">
        <v>211.0</v>
      </c>
      <c r="D92" s="30">
        <v>4.9926641E7</v>
      </c>
      <c r="E92" s="30">
        <v>3.3768573E7</v>
      </c>
      <c r="F92" s="11" t="str">
        <f>IF(D92&gt;percent,"YES","NO")</f>
        <v>YES</v>
      </c>
      <c r="G92" s="12">
        <v>51000.0</v>
      </c>
      <c r="H92" s="13" t="str">
        <f t="shared" si="2"/>
        <v>NOT FUNDED</v>
      </c>
      <c r="I92" s="14">
        <f t="shared" si="3"/>
        <v>15198</v>
      </c>
      <c r="J92" s="15" t="str">
        <f t="shared" si="1"/>
        <v>Over Budget</v>
      </c>
    </row>
    <row r="93">
      <c r="A93" s="28" t="s">
        <v>1213</v>
      </c>
      <c r="B93" s="8" t="s">
        <v>969</v>
      </c>
      <c r="C93" s="29">
        <v>204.0</v>
      </c>
      <c r="D93" s="30">
        <v>4.9884858E7</v>
      </c>
      <c r="E93" s="30">
        <v>4.8697455E7</v>
      </c>
      <c r="F93" s="11" t="str">
        <f>IF(D93&gt;percent,"YES","NO")</f>
        <v>YES</v>
      </c>
      <c r="G93" s="12">
        <v>300000.0</v>
      </c>
      <c r="H93" s="13" t="str">
        <f t="shared" si="2"/>
        <v>NOT FUNDED</v>
      </c>
      <c r="I93" s="14">
        <f t="shared" si="3"/>
        <v>15198</v>
      </c>
      <c r="J93" s="15" t="str">
        <f t="shared" si="1"/>
        <v>Over Budget</v>
      </c>
    </row>
    <row r="94">
      <c r="A94" s="28" t="s">
        <v>1214</v>
      </c>
      <c r="B94" s="8" t="s">
        <v>127</v>
      </c>
      <c r="C94" s="29">
        <v>329.0</v>
      </c>
      <c r="D94" s="30">
        <v>4.9807357E7</v>
      </c>
      <c r="E94" s="30">
        <v>4.0815523E7</v>
      </c>
      <c r="F94" s="11" t="str">
        <f>IF(D94&gt;percent,"YES","NO")</f>
        <v>YES</v>
      </c>
      <c r="G94" s="12">
        <v>200000.0</v>
      </c>
      <c r="H94" s="13" t="str">
        <f t="shared" si="2"/>
        <v>NOT FUNDED</v>
      </c>
      <c r="I94" s="14">
        <f t="shared" si="3"/>
        <v>15198</v>
      </c>
      <c r="J94" s="15" t="str">
        <f t="shared" si="1"/>
        <v>Over Budget</v>
      </c>
    </row>
    <row r="95">
      <c r="A95" s="28" t="s">
        <v>1213</v>
      </c>
      <c r="B95" s="8" t="s">
        <v>970</v>
      </c>
      <c r="C95" s="29">
        <v>237.0</v>
      </c>
      <c r="D95" s="30">
        <v>4.9752313E7</v>
      </c>
      <c r="E95" s="30">
        <v>1.12858192E8</v>
      </c>
      <c r="F95" s="11" t="str">
        <f>IF(D95&gt;percent,"YES","NO")</f>
        <v>YES</v>
      </c>
      <c r="G95" s="12">
        <v>267441.0</v>
      </c>
      <c r="H95" s="13" t="str">
        <f t="shared" si="2"/>
        <v>NOT FUNDED</v>
      </c>
      <c r="I95" s="14">
        <f t="shared" si="3"/>
        <v>15198</v>
      </c>
      <c r="J95" s="15" t="str">
        <f t="shared" si="1"/>
        <v>Over Budget</v>
      </c>
    </row>
    <row r="96">
      <c r="A96" s="28" t="s">
        <v>1213</v>
      </c>
      <c r="B96" s="8" t="s">
        <v>971</v>
      </c>
      <c r="C96" s="29">
        <v>185.0</v>
      </c>
      <c r="D96" s="30">
        <v>4.9716157E7</v>
      </c>
      <c r="E96" s="30">
        <v>4.6903284E7</v>
      </c>
      <c r="F96" s="11" t="str">
        <f>IF(D96&gt;percent,"YES","NO")</f>
        <v>YES</v>
      </c>
      <c r="G96" s="12">
        <v>300000.0</v>
      </c>
      <c r="H96" s="13" t="str">
        <f t="shared" si="2"/>
        <v>NOT FUNDED</v>
      </c>
      <c r="I96" s="14">
        <f t="shared" si="3"/>
        <v>15198</v>
      </c>
      <c r="J96" s="15" t="str">
        <f t="shared" si="1"/>
        <v>Over Budget</v>
      </c>
    </row>
    <row r="97">
      <c r="A97" s="28" t="s">
        <v>1214</v>
      </c>
      <c r="B97" s="8" t="s">
        <v>128</v>
      </c>
      <c r="C97" s="29">
        <v>297.0</v>
      </c>
      <c r="D97" s="30">
        <v>4.9370653E7</v>
      </c>
      <c r="E97" s="30">
        <v>4.6637087E7</v>
      </c>
      <c r="F97" s="11" t="str">
        <f>IF(D97&gt;percent,"YES","NO")</f>
        <v>YES</v>
      </c>
      <c r="G97" s="12">
        <v>19950.0</v>
      </c>
      <c r="H97" s="13" t="str">
        <f t="shared" si="2"/>
        <v>NOT FUNDED</v>
      </c>
      <c r="I97" s="14">
        <f t="shared" si="3"/>
        <v>15198</v>
      </c>
      <c r="J97" s="15" t="str">
        <f t="shared" si="1"/>
        <v>Over Budget</v>
      </c>
    </row>
    <row r="98">
      <c r="A98" s="28" t="s">
        <v>1214</v>
      </c>
      <c r="B98" s="8" t="s">
        <v>129</v>
      </c>
      <c r="C98" s="29">
        <v>245.0</v>
      </c>
      <c r="D98" s="30">
        <v>4.9280658E7</v>
      </c>
      <c r="E98" s="30">
        <v>1.07269183E8</v>
      </c>
      <c r="F98" s="11" t="str">
        <f>IF(D98&gt;percent,"YES","NO")</f>
        <v>YES</v>
      </c>
      <c r="G98" s="12">
        <v>100000.0</v>
      </c>
      <c r="H98" s="13" t="str">
        <f t="shared" si="2"/>
        <v>NOT FUNDED</v>
      </c>
      <c r="I98" s="14">
        <f t="shared" si="3"/>
        <v>15198</v>
      </c>
      <c r="J98" s="15" t="str">
        <f t="shared" si="1"/>
        <v>Over Budget</v>
      </c>
    </row>
    <row r="99">
      <c r="A99" s="28" t="s">
        <v>1213</v>
      </c>
      <c r="B99" s="8" t="s">
        <v>972</v>
      </c>
      <c r="C99" s="29">
        <v>218.0</v>
      </c>
      <c r="D99" s="30">
        <v>4.9137498E7</v>
      </c>
      <c r="E99" s="30">
        <v>4.1729892E7</v>
      </c>
      <c r="F99" s="11" t="str">
        <f>IF(D99&gt;percent,"YES","NO")</f>
        <v>YES</v>
      </c>
      <c r="G99" s="12">
        <v>297000.0</v>
      </c>
      <c r="H99" s="13" t="str">
        <f t="shared" si="2"/>
        <v>NOT FUNDED</v>
      </c>
      <c r="I99" s="14">
        <f t="shared" si="3"/>
        <v>15198</v>
      </c>
      <c r="J99" s="15" t="str">
        <f t="shared" si="1"/>
        <v>Over Budget</v>
      </c>
    </row>
    <row r="100">
      <c r="A100" s="28" t="s">
        <v>1214</v>
      </c>
      <c r="B100" s="8" t="s">
        <v>130</v>
      </c>
      <c r="C100" s="29">
        <v>272.0</v>
      </c>
      <c r="D100" s="30">
        <v>4.9130802E7</v>
      </c>
      <c r="E100" s="30">
        <v>3.5342941E7</v>
      </c>
      <c r="F100" s="11" t="str">
        <f>IF(D100&gt;percent,"YES","NO")</f>
        <v>YES</v>
      </c>
      <c r="G100" s="12">
        <v>58000.0</v>
      </c>
      <c r="H100" s="13" t="str">
        <f t="shared" si="2"/>
        <v>NOT FUNDED</v>
      </c>
      <c r="I100" s="14">
        <f t="shared" si="3"/>
        <v>15198</v>
      </c>
      <c r="J100" s="15" t="str">
        <f t="shared" si="1"/>
        <v>Over Budget</v>
      </c>
    </row>
    <row r="101">
      <c r="A101" s="28" t="s">
        <v>1215</v>
      </c>
      <c r="B101" s="8" t="s">
        <v>270</v>
      </c>
      <c r="C101" s="29">
        <v>198.0</v>
      </c>
      <c r="D101" s="30">
        <v>4.8461086E7</v>
      </c>
      <c r="E101" s="30">
        <v>4.320993E7</v>
      </c>
      <c r="F101" s="11" t="str">
        <f>IF(D101&gt;percent,"YES","NO")</f>
        <v>YES</v>
      </c>
      <c r="G101" s="12">
        <v>75000.0</v>
      </c>
      <c r="H101" s="13" t="str">
        <f t="shared" si="2"/>
        <v>NOT FUNDED</v>
      </c>
      <c r="I101" s="14">
        <f t="shared" si="3"/>
        <v>15198</v>
      </c>
      <c r="J101" s="15" t="str">
        <f t="shared" si="1"/>
        <v>Over Budget</v>
      </c>
    </row>
    <row r="102">
      <c r="A102" s="28" t="s">
        <v>1215</v>
      </c>
      <c r="B102" s="8" t="s">
        <v>271</v>
      </c>
      <c r="C102" s="29">
        <v>361.0</v>
      </c>
      <c r="D102" s="30">
        <v>4.8226908E7</v>
      </c>
      <c r="E102" s="30">
        <v>4.3884995E7</v>
      </c>
      <c r="F102" s="11" t="str">
        <f>IF(D102&gt;percent,"YES","NO")</f>
        <v>YES</v>
      </c>
      <c r="G102" s="12">
        <v>100000.0</v>
      </c>
      <c r="H102" s="13" t="str">
        <f t="shared" si="2"/>
        <v>NOT FUNDED</v>
      </c>
      <c r="I102" s="14">
        <f t="shared" si="3"/>
        <v>15198</v>
      </c>
      <c r="J102" s="15" t="str">
        <f t="shared" si="1"/>
        <v>Over Budget</v>
      </c>
    </row>
    <row r="103">
      <c r="A103" s="28" t="s">
        <v>1215</v>
      </c>
      <c r="B103" s="8" t="s">
        <v>272</v>
      </c>
      <c r="C103" s="29">
        <v>226.0</v>
      </c>
      <c r="D103" s="30">
        <v>4.8080441E7</v>
      </c>
      <c r="E103" s="30">
        <v>4.7005378E7</v>
      </c>
      <c r="F103" s="11" t="str">
        <f>IF(D103&gt;percent,"YES","NO")</f>
        <v>YES</v>
      </c>
      <c r="G103" s="12">
        <v>51550.0</v>
      </c>
      <c r="H103" s="13" t="str">
        <f t="shared" si="2"/>
        <v>NOT FUNDED</v>
      </c>
      <c r="I103" s="14">
        <f t="shared" si="3"/>
        <v>15198</v>
      </c>
      <c r="J103" s="15" t="str">
        <f t="shared" si="1"/>
        <v>Over Budget</v>
      </c>
    </row>
    <row r="104">
      <c r="A104" s="28" t="s">
        <v>1215</v>
      </c>
      <c r="B104" s="8" t="s">
        <v>273</v>
      </c>
      <c r="C104" s="29">
        <v>237.0</v>
      </c>
      <c r="D104" s="30">
        <v>4.7983187E7</v>
      </c>
      <c r="E104" s="30">
        <v>5.1883499E7</v>
      </c>
      <c r="F104" s="11" t="str">
        <f>IF(D104&gt;percent,"YES","NO")</f>
        <v>YES</v>
      </c>
      <c r="G104" s="12">
        <v>100000.0</v>
      </c>
      <c r="H104" s="13" t="str">
        <f t="shared" si="2"/>
        <v>NOT FUNDED</v>
      </c>
      <c r="I104" s="14">
        <f t="shared" si="3"/>
        <v>15198</v>
      </c>
      <c r="J104" s="15" t="str">
        <f t="shared" si="1"/>
        <v>Over Budget</v>
      </c>
    </row>
    <row r="105">
      <c r="A105" s="28" t="s">
        <v>1213</v>
      </c>
      <c r="B105" s="8" t="s">
        <v>973</v>
      </c>
      <c r="C105" s="29">
        <v>189.0</v>
      </c>
      <c r="D105" s="30">
        <v>4.7950959E7</v>
      </c>
      <c r="E105" s="30">
        <v>1.13323989E8</v>
      </c>
      <c r="F105" s="11" t="str">
        <f>IF(D105&gt;percent,"YES","NO")</f>
        <v>YES</v>
      </c>
      <c r="G105" s="12">
        <v>125714.0</v>
      </c>
      <c r="H105" s="13" t="str">
        <f t="shared" si="2"/>
        <v>NOT FUNDED</v>
      </c>
      <c r="I105" s="14">
        <f t="shared" si="3"/>
        <v>15198</v>
      </c>
      <c r="J105" s="15" t="str">
        <f t="shared" si="1"/>
        <v>Over Budget</v>
      </c>
    </row>
    <row r="106">
      <c r="A106" s="28" t="s">
        <v>1213</v>
      </c>
      <c r="B106" s="8" t="s">
        <v>974</v>
      </c>
      <c r="C106" s="29">
        <v>192.0</v>
      </c>
      <c r="D106" s="30">
        <v>4.7768653E7</v>
      </c>
      <c r="E106" s="30">
        <v>4.4139159E7</v>
      </c>
      <c r="F106" s="11" t="str">
        <f>IF(D106&gt;percent,"YES","NO")</f>
        <v>YES</v>
      </c>
      <c r="G106" s="12">
        <v>299831.0</v>
      </c>
      <c r="H106" s="13" t="str">
        <f t="shared" si="2"/>
        <v>NOT FUNDED</v>
      </c>
      <c r="I106" s="14">
        <f t="shared" si="3"/>
        <v>15198</v>
      </c>
      <c r="J106" s="15" t="str">
        <f t="shared" si="1"/>
        <v>Over Budget</v>
      </c>
    </row>
    <row r="107">
      <c r="A107" s="28" t="s">
        <v>1215</v>
      </c>
      <c r="B107" s="8" t="s">
        <v>274</v>
      </c>
      <c r="C107" s="29">
        <v>179.0</v>
      </c>
      <c r="D107" s="30">
        <v>4.7754352E7</v>
      </c>
      <c r="E107" s="30">
        <v>4.5648904E7</v>
      </c>
      <c r="F107" s="11" t="str">
        <f>IF(D107&gt;percent,"YES","NO")</f>
        <v>YES</v>
      </c>
      <c r="G107" s="12">
        <v>98800.0</v>
      </c>
      <c r="H107" s="13" t="str">
        <f t="shared" si="2"/>
        <v>NOT FUNDED</v>
      </c>
      <c r="I107" s="14">
        <f t="shared" si="3"/>
        <v>15198</v>
      </c>
      <c r="J107" s="15" t="str">
        <f t="shared" si="1"/>
        <v>Over Budget</v>
      </c>
    </row>
    <row r="108">
      <c r="A108" s="28" t="s">
        <v>1215</v>
      </c>
      <c r="B108" s="8" t="s">
        <v>276</v>
      </c>
      <c r="C108" s="29">
        <v>240.0</v>
      </c>
      <c r="D108" s="30">
        <v>4.7437285E7</v>
      </c>
      <c r="E108" s="30">
        <v>4.9498929E7</v>
      </c>
      <c r="F108" s="11" t="str">
        <f>IF(D108&gt;percent,"YES","NO")</f>
        <v>YES</v>
      </c>
      <c r="G108" s="12">
        <v>80000.0</v>
      </c>
      <c r="H108" s="13" t="str">
        <f t="shared" si="2"/>
        <v>NOT FUNDED</v>
      </c>
      <c r="I108" s="14">
        <f t="shared" si="3"/>
        <v>15198</v>
      </c>
      <c r="J108" s="15" t="str">
        <f t="shared" si="1"/>
        <v>Over Budget</v>
      </c>
    </row>
    <row r="109">
      <c r="A109" s="28" t="s">
        <v>1213</v>
      </c>
      <c r="B109" s="8" t="s">
        <v>975</v>
      </c>
      <c r="C109" s="29">
        <v>193.0</v>
      </c>
      <c r="D109" s="30">
        <v>4.7332806E7</v>
      </c>
      <c r="E109" s="30">
        <v>4.4402026E7</v>
      </c>
      <c r="F109" s="11" t="str">
        <f>IF(D109&gt;percent,"YES","NO")</f>
        <v>YES</v>
      </c>
      <c r="G109" s="12">
        <v>244000.0</v>
      </c>
      <c r="H109" s="13" t="str">
        <f t="shared" si="2"/>
        <v>NOT FUNDED</v>
      </c>
      <c r="I109" s="14">
        <f t="shared" si="3"/>
        <v>15198</v>
      </c>
      <c r="J109" s="15" t="str">
        <f t="shared" si="1"/>
        <v>Over Budget</v>
      </c>
    </row>
    <row r="110">
      <c r="A110" s="28" t="s">
        <v>1215</v>
      </c>
      <c r="B110" s="8" t="s">
        <v>277</v>
      </c>
      <c r="C110" s="29">
        <v>227.0</v>
      </c>
      <c r="D110" s="30">
        <v>4.6928347E7</v>
      </c>
      <c r="E110" s="30">
        <v>5.0394945E7</v>
      </c>
      <c r="F110" s="11" t="str">
        <f>IF(D110&gt;percent,"YES","NO")</f>
        <v>YES</v>
      </c>
      <c r="G110" s="12">
        <v>91824.0</v>
      </c>
      <c r="H110" s="13" t="str">
        <f t="shared" si="2"/>
        <v>NOT FUNDED</v>
      </c>
      <c r="I110" s="14">
        <f t="shared" si="3"/>
        <v>15198</v>
      </c>
      <c r="J110" s="15" t="str">
        <f t="shared" si="1"/>
        <v>Over Budget</v>
      </c>
    </row>
    <row r="111">
      <c r="A111" s="28" t="s">
        <v>1215</v>
      </c>
      <c r="B111" s="8" t="s">
        <v>278</v>
      </c>
      <c r="C111" s="29">
        <v>161.0</v>
      </c>
      <c r="D111" s="30">
        <v>4.6911418E7</v>
      </c>
      <c r="E111" s="30">
        <v>5.6711338E7</v>
      </c>
      <c r="F111" s="11" t="str">
        <f>IF(D111&gt;percent,"YES","NO")</f>
        <v>YES</v>
      </c>
      <c r="G111" s="12">
        <v>73000.0</v>
      </c>
      <c r="H111" s="13" t="str">
        <f t="shared" si="2"/>
        <v>NOT FUNDED</v>
      </c>
      <c r="I111" s="14">
        <f t="shared" si="3"/>
        <v>15198</v>
      </c>
      <c r="J111" s="15" t="str">
        <f t="shared" si="1"/>
        <v>Over Budget</v>
      </c>
    </row>
    <row r="112">
      <c r="A112" s="28" t="s">
        <v>1213</v>
      </c>
      <c r="B112" s="8" t="s">
        <v>976</v>
      </c>
      <c r="C112" s="29">
        <v>264.0</v>
      </c>
      <c r="D112" s="30">
        <v>4.6813831E7</v>
      </c>
      <c r="E112" s="30">
        <v>5.2205791E7</v>
      </c>
      <c r="F112" s="11" t="str">
        <f>IF(D112&gt;percent,"YES","NO")</f>
        <v>YES</v>
      </c>
      <c r="G112" s="12">
        <v>173900.0</v>
      </c>
      <c r="H112" s="13" t="str">
        <f t="shared" si="2"/>
        <v>NOT FUNDED</v>
      </c>
      <c r="I112" s="14">
        <f t="shared" si="3"/>
        <v>15198</v>
      </c>
      <c r="J112" s="15" t="str">
        <f t="shared" si="1"/>
        <v>Over Budget</v>
      </c>
    </row>
    <row r="113">
      <c r="A113" s="28" t="s">
        <v>1213</v>
      </c>
      <c r="B113" s="8" t="s">
        <v>977</v>
      </c>
      <c r="C113" s="29">
        <v>191.0</v>
      </c>
      <c r="D113" s="30">
        <v>4.6641986E7</v>
      </c>
      <c r="E113" s="30">
        <v>4.6342962E7</v>
      </c>
      <c r="F113" s="11" t="str">
        <f>IF(D113&gt;percent,"YES","NO")</f>
        <v>YES</v>
      </c>
      <c r="G113" s="12">
        <v>257500.0</v>
      </c>
      <c r="H113" s="13" t="str">
        <f t="shared" si="2"/>
        <v>NOT FUNDED</v>
      </c>
      <c r="I113" s="14">
        <f t="shared" si="3"/>
        <v>15198</v>
      </c>
      <c r="J113" s="15" t="str">
        <f t="shared" si="1"/>
        <v>Over Budget</v>
      </c>
    </row>
    <row r="114">
      <c r="A114" s="28" t="s">
        <v>1213</v>
      </c>
      <c r="B114" s="8" t="s">
        <v>978</v>
      </c>
      <c r="C114" s="29">
        <v>200.0</v>
      </c>
      <c r="D114" s="30">
        <v>4.6546538E7</v>
      </c>
      <c r="E114" s="30">
        <v>4.8695634E7</v>
      </c>
      <c r="F114" s="11" t="str">
        <f>IF(D114&gt;percent,"YES","NO")</f>
        <v>YES</v>
      </c>
      <c r="G114" s="12">
        <v>35000.0</v>
      </c>
      <c r="H114" s="13" t="str">
        <f t="shared" si="2"/>
        <v>NOT FUNDED</v>
      </c>
      <c r="I114" s="14">
        <f t="shared" si="3"/>
        <v>15198</v>
      </c>
      <c r="J114" s="15" t="str">
        <f t="shared" si="1"/>
        <v>Over Budget</v>
      </c>
    </row>
    <row r="115">
      <c r="A115" s="28" t="s">
        <v>1215</v>
      </c>
      <c r="B115" s="8" t="s">
        <v>279</v>
      </c>
      <c r="C115" s="29">
        <v>241.0</v>
      </c>
      <c r="D115" s="30">
        <v>4.6451634E7</v>
      </c>
      <c r="E115" s="30">
        <v>4.4295493E7</v>
      </c>
      <c r="F115" s="11" t="str">
        <f>IF(D115&gt;percent,"YES","NO")</f>
        <v>YES</v>
      </c>
      <c r="G115" s="12">
        <v>55000.0</v>
      </c>
      <c r="H115" s="13" t="str">
        <f t="shared" si="2"/>
        <v>NOT FUNDED</v>
      </c>
      <c r="I115" s="14">
        <f t="shared" si="3"/>
        <v>15198</v>
      </c>
      <c r="J115" s="15" t="str">
        <f t="shared" si="1"/>
        <v>Over Budget</v>
      </c>
    </row>
    <row r="116">
      <c r="A116" s="28" t="s">
        <v>1215</v>
      </c>
      <c r="B116" s="8" t="s">
        <v>280</v>
      </c>
      <c r="C116" s="29">
        <v>277.0</v>
      </c>
      <c r="D116" s="30">
        <v>4.6376702E7</v>
      </c>
      <c r="E116" s="30">
        <v>4.589293E7</v>
      </c>
      <c r="F116" s="11" t="str">
        <f>IF(D116&gt;percent,"YES","NO")</f>
        <v>YES</v>
      </c>
      <c r="G116" s="12">
        <v>20688.0</v>
      </c>
      <c r="H116" s="13" t="str">
        <f t="shared" si="2"/>
        <v>NOT FUNDED</v>
      </c>
      <c r="I116" s="14">
        <f t="shared" si="3"/>
        <v>15198</v>
      </c>
      <c r="J116" s="15" t="str">
        <f t="shared" si="1"/>
        <v>Over Budget</v>
      </c>
    </row>
  </sheetData>
  <autoFilter ref="$A$1:$G$116">
    <sortState ref="A1:G116">
      <sortCondition descending="1" ref="D1:D116"/>
    </sortState>
  </autoFilter>
  <conditionalFormatting sqref="H2:H116">
    <cfRule type="cellIs" dxfId="0" priority="1" operator="equal">
      <formula>"FUNDED"</formula>
    </cfRule>
  </conditionalFormatting>
  <conditionalFormatting sqref="H2:H116">
    <cfRule type="cellIs" dxfId="1" priority="2" operator="equal">
      <formula>"NOT FUNDED"</formula>
    </cfRule>
  </conditionalFormatting>
  <conditionalFormatting sqref="J2:J116">
    <cfRule type="cellIs" dxfId="0" priority="3" operator="greaterThan">
      <formula>999</formula>
    </cfRule>
  </conditionalFormatting>
  <conditionalFormatting sqref="J2:J116">
    <cfRule type="cellIs" dxfId="0" priority="4" operator="greaterThan">
      <formula>999</formula>
    </cfRule>
  </conditionalFormatting>
  <conditionalFormatting sqref="J2:J116">
    <cfRule type="containsText" dxfId="1" priority="5" operator="containsText" text="NOT FUNDED">
      <formula>NOT(ISERROR(SEARCH(("NOT FUNDED"),(J2))))</formula>
    </cfRule>
  </conditionalFormatting>
  <conditionalFormatting sqref="J2:J116">
    <cfRule type="cellIs" dxfId="2" priority="6" operator="equal">
      <formula>"Over Budget"</formula>
    </cfRule>
  </conditionalFormatting>
  <conditionalFormatting sqref="J2:J116">
    <cfRule type="cellIs" dxfId="1" priority="7" operator="equal">
      <formula>"Approval Threshold"</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s>
  <drawing r:id="rId1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35.25"/>
  </cols>
  <sheetData>
    <row r="1">
      <c r="A1" s="31" t="s">
        <v>1216</v>
      </c>
    </row>
    <row r="2">
      <c r="B2" s="31" t="s">
        <v>1214</v>
      </c>
      <c r="C2" s="31">
        <v>1.05E7</v>
      </c>
    </row>
    <row r="3">
      <c r="B3" s="31" t="s">
        <v>1215</v>
      </c>
      <c r="C3" s="31">
        <v>5500000.0</v>
      </c>
    </row>
    <row r="4">
      <c r="B4" s="31" t="s">
        <v>1217</v>
      </c>
      <c r="C4" s="31">
        <v>7500000.0</v>
      </c>
    </row>
    <row r="5">
      <c r="B5" s="31" t="s">
        <v>1213</v>
      </c>
      <c r="C5" s="31">
        <v>7500000.0</v>
      </c>
    </row>
    <row r="6">
      <c r="B6" s="31" t="s">
        <v>1218</v>
      </c>
      <c r="C6" s="31">
        <v>7500000.0</v>
      </c>
    </row>
    <row r="7">
      <c r="B7" s="31" t="s">
        <v>1219</v>
      </c>
      <c r="C7" s="31">
        <v>8000000.0</v>
      </c>
    </row>
    <row r="9">
      <c r="A9" s="31" t="s">
        <v>1220</v>
      </c>
    </row>
    <row r="10">
      <c r="B10" s="31" t="s">
        <v>1221</v>
      </c>
      <c r="C10" s="31">
        <v>4.589303769E9</v>
      </c>
    </row>
    <row r="11">
      <c r="B11" s="32">
        <v>0.01</v>
      </c>
      <c r="C11" s="33">
        <f>0.01*C10</f>
        <v>45893037.69</v>
      </c>
    </row>
    <row r="13">
      <c r="A13" s="31" t="s">
        <v>1222</v>
      </c>
    </row>
    <row r="14">
      <c r="B14" s="31" t="s">
        <v>1223</v>
      </c>
    </row>
    <row r="15">
      <c r="C15" s="34">
        <f>SUM('Cardano Open Developers'!H190,'Cardano Open Ecosystem'!H409,'Cardano Use Cases Concept'!H303,'Cardano Use Cases MVP'!H187,'Cardano Use Cases Product'!H107,'Cardano Partners and Real World'!H13)</f>
        <v>2982699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58.0"/>
  </cols>
  <sheetData>
    <row r="1">
      <c r="A1" s="5" t="s">
        <v>1212</v>
      </c>
      <c r="B1" s="1" t="s">
        <v>0</v>
      </c>
    </row>
    <row r="2">
      <c r="A2" s="31" t="s">
        <v>1218</v>
      </c>
      <c r="B2" s="35" t="s">
        <v>1224</v>
      </c>
    </row>
    <row r="3">
      <c r="A3" s="31" t="s">
        <v>1218</v>
      </c>
      <c r="B3" s="35" t="s">
        <v>1225</v>
      </c>
    </row>
  </sheetData>
  <hyperlinks>
    <hyperlink r:id="rId1" ref="B2"/>
    <hyperlink r:id="rId2" ref="B3"/>
  </hyperlinks>
  <drawing r:id="rId3"/>
</worksheet>
</file>