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19_PSQF7375_Clustered\PSQF7375_Clustered_Example2\"/>
    </mc:Choice>
  </mc:AlternateContent>
  <xr:revisionPtr revIDLastSave="0" documentId="8_{1738CACC-1BC6-4457-BF03-E7F2B1E2061E}" xr6:coauthVersionLast="43" xr6:coauthVersionMax="43" xr10:uidLastSave="{00000000-0000-0000-0000-000000000000}"/>
  <bookViews>
    <workbookView xWindow="1170" yWindow="1770" windowWidth="43200" windowHeight="23535" tabRatio="846" activeTab="3" xr2:uid="{00000000-000D-0000-FFFF-FFFF00000000}"/>
  </bookViews>
  <sheets>
    <sheet name="Figure 2.1" sheetId="6" r:id="rId1"/>
    <sheet name="Figure 2.2" sheetId="11" r:id="rId2"/>
    <sheet name="Figure 2.3" sheetId="15" r:id="rId3"/>
    <sheet name="Regions of Significance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6" l="1"/>
  <c r="F14" i="16"/>
  <c r="G13" i="16"/>
  <c r="F13" i="16"/>
  <c r="G12" i="16"/>
  <c r="G17" i="16" s="1"/>
  <c r="G19" i="16" s="1"/>
  <c r="F12" i="16"/>
  <c r="D14" i="16"/>
  <c r="D17" i="16" s="1"/>
  <c r="D19" i="16" s="1"/>
  <c r="D13" i="16"/>
  <c r="D12" i="16"/>
  <c r="C14" i="16"/>
  <c r="C13" i="16"/>
  <c r="C12" i="16"/>
  <c r="C17" i="16"/>
  <c r="C19" i="16" s="1"/>
  <c r="F17" i="16" l="1"/>
  <c r="F19" i="16" s="1"/>
  <c r="C16" i="16"/>
  <c r="C18" i="16" s="1"/>
  <c r="G16" i="16"/>
  <c r="G18" i="16" s="1"/>
  <c r="F16" i="16"/>
  <c r="F18" i="16" s="1"/>
  <c r="D16" i="16"/>
  <c r="D18" i="16" s="1"/>
  <c r="R9" i="15"/>
  <c r="R8" i="15"/>
  <c r="N4" i="15"/>
  <c r="R3" i="15" s="1"/>
  <c r="N5" i="15"/>
  <c r="S3" i="15" s="1"/>
  <c r="N6" i="15"/>
  <c r="Q4" i="15" s="1"/>
  <c r="N7" i="15"/>
  <c r="R4" i="15" s="1"/>
  <c r="N8" i="15"/>
  <c r="S4" i="15" s="1"/>
  <c r="N9" i="15"/>
  <c r="Q5" i="15" s="1"/>
  <c r="N10" i="15"/>
  <c r="R5" i="15" s="1"/>
  <c r="N11" i="15"/>
  <c r="S5" i="15" s="1"/>
  <c r="N12" i="15"/>
  <c r="Q8" i="15" s="1"/>
  <c r="N13" i="15"/>
  <c r="N14" i="15"/>
  <c r="S8" i="15" s="1"/>
  <c r="N15" i="15"/>
  <c r="Q9" i="15" s="1"/>
  <c r="N16" i="15"/>
  <c r="N17" i="15"/>
  <c r="S9" i="15" s="1"/>
  <c r="N18" i="15"/>
  <c r="Q10" i="15" s="1"/>
  <c r="N19" i="15"/>
  <c r="R10" i="15" s="1"/>
  <c r="N20" i="15"/>
  <c r="S10" i="15" s="1"/>
  <c r="N3" i="15"/>
  <c r="Q3" i="15" s="1"/>
  <c r="L4" i="11"/>
  <c r="P3" i="11" s="1"/>
  <c r="L5" i="11"/>
  <c r="Q3" i="11" s="1"/>
  <c r="L6" i="11"/>
  <c r="O4" i="11" s="1"/>
  <c r="L7" i="11"/>
  <c r="P4" i="11" s="1"/>
  <c r="L8" i="11"/>
  <c r="Q4" i="11" s="1"/>
  <c r="L3" i="11"/>
  <c r="O3" i="11" s="1"/>
  <c r="I4" i="6"/>
  <c r="M3" i="6" s="1"/>
  <c r="I5" i="6"/>
  <c r="N3" i="6" s="1"/>
  <c r="I6" i="6"/>
  <c r="L4" i="6" s="1"/>
  <c r="I7" i="6"/>
  <c r="M4" i="6" s="1"/>
  <c r="I8" i="6"/>
  <c r="N4" i="6" s="1"/>
  <c r="I9" i="6"/>
  <c r="L5" i="6" s="1"/>
  <c r="I10" i="6"/>
  <c r="M5" i="6" s="1"/>
  <c r="I11" i="6"/>
  <c r="N5" i="6" s="1"/>
  <c r="I3" i="6"/>
  <c r="L3" i="6" s="1"/>
</calcChain>
</file>

<file path=xl/sharedStrings.xml><?xml version="1.0" encoding="utf-8"?>
<sst xmlns="http://schemas.openxmlformats.org/spreadsheetml/2006/main" count="76" uniqueCount="56">
  <si>
    <t>B1</t>
  </si>
  <si>
    <t>Grip</t>
  </si>
  <si>
    <t>B2</t>
  </si>
  <si>
    <t>B0</t>
  </si>
  <si>
    <t>B6</t>
  </si>
  <si>
    <t>Age-85</t>
  </si>
  <si>
    <t>Grip-9</t>
  </si>
  <si>
    <t>Grip = 6 pounds</t>
  </si>
  <si>
    <t>Grip = 9 pounds</t>
  </si>
  <si>
    <t>Grip = 12 pounds</t>
  </si>
  <si>
    <t>Coefficients</t>
  </si>
  <si>
    <t>Values</t>
  </si>
  <si>
    <t>Pred</t>
  </si>
  <si>
    <t>Cognition</t>
  </si>
  <si>
    <t>Age 80</t>
  </si>
  <si>
    <t>Age 85</t>
  </si>
  <si>
    <t>Age 90</t>
  </si>
  <si>
    <t>B4</t>
  </si>
  <si>
    <t>B3</t>
  </si>
  <si>
    <t>B5</t>
  </si>
  <si>
    <t>B7</t>
  </si>
  <si>
    <t>B8</t>
  </si>
  <si>
    <t>SexMW</t>
  </si>
  <si>
    <t>Dem12</t>
  </si>
  <si>
    <t>Dem13</t>
  </si>
  <si>
    <t>Men</t>
  </si>
  <si>
    <t>Women</t>
  </si>
  <si>
    <t>None</t>
  </si>
  <si>
    <t>Future</t>
  </si>
  <si>
    <t>Current</t>
  </si>
  <si>
    <t>B9</t>
  </si>
  <si>
    <t>B10</t>
  </si>
  <si>
    <t>B11</t>
  </si>
  <si>
    <t>Age85</t>
  </si>
  <si>
    <t>Grip = 12</t>
  </si>
  <si>
    <t>Grip = 9</t>
  </si>
  <si>
    <t>Grip = 6</t>
  </si>
  <si>
    <t>A intermediate quantity</t>
  </si>
  <si>
    <t>B intermediate quantity</t>
  </si>
  <si>
    <t>C intermediate quantity</t>
  </si>
  <si>
    <t>Lower limit of centered moderator</t>
  </si>
  <si>
    <t>Upper limit of centered moderator</t>
  </si>
  <si>
    <t>Centering Value of Moderator</t>
  </si>
  <si>
    <t>Lower limit of uncentered moderator</t>
  </si>
  <si>
    <t>Upper limit of uncentered moderator</t>
  </si>
  <si>
    <t>Predictor Fixed Effect Estimate 
(from Fixed Effects Solution)</t>
  </si>
  <si>
    <t>Interaction Fixed Effect Estimate
(from Fixed Effects Solution)</t>
  </si>
  <si>
    <t>Predictor Effect Standard Error Squared (from diagonal of Covariance Matrix of Fixed Effects)</t>
  </si>
  <si>
    <t>Interaction Effect Standard Error Squared (from diagonal of Covariance Matrix of Fixed Effects)</t>
  </si>
  <si>
    <t>Covariance of Predictor and Interaction Standard Errors (from their off-diagonal in Covariance Matrix of Fixed Effects)</t>
  </si>
  <si>
    <t>ENTER THE FOLLOWING (USE AS MUCH DECIMAL PRECISION AS POSSIBLE):</t>
  </si>
  <si>
    <t>Grip Strength as Predictor,
Age as Moderator (2.9)</t>
  </si>
  <si>
    <t>Grip Strength as Predictor,
Age as Moderator (2.13)</t>
  </si>
  <si>
    <t>Age as Predictor, Grip Strength as Moderator (2.13)</t>
  </si>
  <si>
    <t>Age as Predictor, Grip Strength as Moderator 
(2.9)</t>
  </si>
  <si>
    <t>THE FOLLOWING ARE CALCULATED FOR YOU (may differ from SAS macro results due to different precision):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</si>
</sst>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Fill="1"/>
    <xf numFmtId="0" fontId="1" fillId="0" borderId="1" xfId="0" applyFont="1" applyBorder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165" fontId="1" fillId="0" borderId="0" xfId="0" applyNumberFormat="1" applyFont="1" applyFill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166" fontId="1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Age by Grip Strength Interaction on Cognition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2.1'!$K$3</c:f>
              <c:strCache>
                <c:ptCount val="1"/>
                <c:pt idx="0">
                  <c:v>Grip = 12 pounds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2.1'!$L$2:$N$2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2.1'!$L$3:$N$3</c:f>
              <c:numCache>
                <c:formatCode>0.00</c:formatCode>
                <c:ptCount val="3"/>
                <c:pt idx="0">
                  <c:v>31.091000000000001</c:v>
                </c:pt>
                <c:pt idx="1">
                  <c:v>31.266000000000002</c:v>
                </c:pt>
                <c:pt idx="2">
                  <c:v>31.440999999999999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9-418A-B400-7ED4BF045FDF}"/>
            </c:ext>
          </c:extLst>
        </c:ser>
        <c:ser>
          <c:idx val="1"/>
          <c:order val="1"/>
          <c:tx>
            <c:strRef>
              <c:f>'Figure 2.1'!$K$4</c:f>
              <c:strCache>
                <c:ptCount val="1"/>
                <c:pt idx="0">
                  <c:v>Grip = 9 pounds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2.1'!$L$2:$N$2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2.1'!$L$4:$N$4</c:f>
              <c:numCache>
                <c:formatCode>0.00</c:formatCode>
                <c:ptCount val="3"/>
                <c:pt idx="0">
                  <c:v>31.077800000000003</c:v>
                </c:pt>
                <c:pt idx="1">
                  <c:v>29.407800000000002</c:v>
                </c:pt>
                <c:pt idx="2">
                  <c:v>27.7378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9-418A-B400-7ED4BF045FDF}"/>
            </c:ext>
          </c:extLst>
        </c:ser>
        <c:ser>
          <c:idx val="2"/>
          <c:order val="2"/>
          <c:tx>
            <c:strRef>
              <c:f>'Figure 2.1'!$K$5</c:f>
              <c:strCache>
                <c:ptCount val="1"/>
                <c:pt idx="0">
                  <c:v>Grip = 6 pounds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2.1'!$L$2:$N$2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2.1'!$L$5:$N$5</c:f>
              <c:numCache>
                <c:formatCode>0.00</c:formatCode>
                <c:ptCount val="3"/>
                <c:pt idx="0">
                  <c:v>31.064600000000002</c:v>
                </c:pt>
                <c:pt idx="1">
                  <c:v>27.549600000000002</c:v>
                </c:pt>
                <c:pt idx="2">
                  <c:v>24.034600000000001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9-418A-B400-7ED4BF04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6608"/>
        <c:axId val="54085312"/>
      </c:lineChart>
      <c:catAx>
        <c:axId val="4147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Age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54085312"/>
        <c:crosses val="autoZero"/>
        <c:auto val="1"/>
        <c:lblAlgn val="ctr"/>
        <c:lblOffset val="100"/>
        <c:noMultiLvlLbl val="0"/>
      </c:catAx>
      <c:valAx>
        <c:axId val="54085312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147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40819882992357"/>
          <c:y val="0.23279666321423859"/>
          <c:w val="0.26447999901001507"/>
          <c:h val="0.269032562291064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Grip Strength by Age Interaction on Cognition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44920389850653"/>
          <c:y val="0.1236951646359096"/>
          <c:w val="0.57474284025486455"/>
          <c:h val="0.67022940402109921"/>
        </c:manualLayout>
      </c:layout>
      <c:lineChart>
        <c:grouping val="standard"/>
        <c:varyColors val="0"/>
        <c:ser>
          <c:idx val="0"/>
          <c:order val="0"/>
          <c:tx>
            <c:strRef>
              <c:f>'Figure 2.1'!$Q$2</c:f>
              <c:strCache>
                <c:ptCount val="1"/>
                <c:pt idx="0">
                  <c:v>Age 80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2.1'!$P$3:$P$5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'Figure 2.1'!$Q$3:$Q$5</c:f>
              <c:numCache>
                <c:formatCode>0.00</c:formatCode>
                <c:ptCount val="3"/>
                <c:pt idx="0">
                  <c:v>31</c:v>
                </c:pt>
                <c:pt idx="1">
                  <c:v>31.06</c:v>
                </c:pt>
                <c:pt idx="2">
                  <c:v>31.12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9-4704-B252-A0311F7BA6A3}"/>
            </c:ext>
          </c:extLst>
        </c:ser>
        <c:ser>
          <c:idx val="1"/>
          <c:order val="1"/>
          <c:tx>
            <c:strRef>
              <c:f>'Figure 2.1'!$R$2</c:f>
              <c:strCache>
                <c:ptCount val="1"/>
                <c:pt idx="0">
                  <c:v>Age 85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2.1'!$P$3:$P$5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'Figure 2.1'!$R$3:$R$5</c:f>
              <c:numCache>
                <c:formatCode>0.00</c:formatCode>
                <c:ptCount val="3"/>
                <c:pt idx="0">
                  <c:v>27.55</c:v>
                </c:pt>
                <c:pt idx="1">
                  <c:v>29.41</c:v>
                </c:pt>
                <c:pt idx="2">
                  <c:v>31.27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9-4704-B252-A0311F7BA6A3}"/>
            </c:ext>
          </c:extLst>
        </c:ser>
        <c:ser>
          <c:idx val="2"/>
          <c:order val="2"/>
          <c:tx>
            <c:strRef>
              <c:f>'Figure 2.1'!$S$2</c:f>
              <c:strCache>
                <c:ptCount val="1"/>
                <c:pt idx="0">
                  <c:v>Age 90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2.1'!$P$3:$P$5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12</c:v>
                </c:pt>
              </c:numCache>
            </c:numRef>
          </c:cat>
          <c:val>
            <c:numRef>
              <c:f>'Figure 2.1'!$S$3:$S$5</c:f>
              <c:numCache>
                <c:formatCode>0.00</c:formatCode>
                <c:ptCount val="3"/>
                <c:pt idx="0">
                  <c:v>24.1</c:v>
                </c:pt>
                <c:pt idx="1">
                  <c:v>27.76</c:v>
                </c:pt>
                <c:pt idx="2">
                  <c:v>31.42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9-4704-B252-A0311F7BA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79680"/>
        <c:axId val="54087616"/>
      </c:lineChart>
      <c:catAx>
        <c:axId val="4147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Grip</a:t>
                </a:r>
                <a:r>
                  <a:rPr lang="en-US" baseline="0"/>
                  <a:t> Strength in Pounds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54087616"/>
        <c:crosses val="autoZero"/>
        <c:auto val="1"/>
        <c:lblAlgn val="ctr"/>
        <c:lblOffset val="100"/>
        <c:noMultiLvlLbl val="0"/>
      </c:catAx>
      <c:valAx>
        <c:axId val="54087616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41479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40819882992357"/>
          <c:y val="0.23279666321423859"/>
          <c:w val="0.24777498519397131"/>
          <c:h val="0.269032562291064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Sex by Dementia Group Interaction on Cognition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2.2'!$N$3</c:f>
              <c:strCache>
                <c:ptCount val="1"/>
                <c:pt idx="0">
                  <c:v>Men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8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'Figure 2.2'!$O$2:$Q$2</c:f>
              <c:strCache>
                <c:ptCount val="3"/>
                <c:pt idx="0">
                  <c:v>None</c:v>
                </c:pt>
                <c:pt idx="1">
                  <c:v>Future</c:v>
                </c:pt>
                <c:pt idx="2">
                  <c:v>Current</c:v>
                </c:pt>
              </c:strCache>
            </c:strRef>
          </c:cat>
          <c:val>
            <c:numRef>
              <c:f>'Figure 2.2'!$O$3:$Q$3</c:f>
              <c:numCache>
                <c:formatCode>0.00</c:formatCode>
                <c:ptCount val="3"/>
                <c:pt idx="0">
                  <c:v>29.0701</c:v>
                </c:pt>
                <c:pt idx="1">
                  <c:v>23.014199999999999</c:v>
                </c:pt>
                <c:pt idx="2">
                  <c:v>17.099399999999999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E-4203-8EE3-75BF942718EA}"/>
            </c:ext>
          </c:extLst>
        </c:ser>
        <c:ser>
          <c:idx val="1"/>
          <c:order val="1"/>
          <c:tx>
            <c:strRef>
              <c:f>'Figure 2.2'!$N$4</c:f>
              <c:strCache>
                <c:ptCount val="1"/>
                <c:pt idx="0">
                  <c:v>Women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'Figure 2.2'!$O$2:$Q$2</c:f>
              <c:strCache>
                <c:ptCount val="3"/>
                <c:pt idx="0">
                  <c:v>None</c:v>
                </c:pt>
                <c:pt idx="1">
                  <c:v>Future</c:v>
                </c:pt>
                <c:pt idx="2">
                  <c:v>Current</c:v>
                </c:pt>
              </c:strCache>
            </c:strRef>
          </c:cat>
          <c:val>
            <c:numRef>
              <c:f>'Figure 2.2'!$O$4:$Q$4</c:f>
              <c:numCache>
                <c:formatCode>0.00</c:formatCode>
                <c:ptCount val="3"/>
                <c:pt idx="0">
                  <c:v>26.194500000000001</c:v>
                </c:pt>
                <c:pt idx="1">
                  <c:v>20.302900000000001</c:v>
                </c:pt>
                <c:pt idx="2">
                  <c:v>6.3487000000000009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E-4203-8EE3-75BF942718EA}"/>
            </c:ext>
          </c:extLst>
        </c:ser>
        <c:ser>
          <c:idx val="2"/>
          <c:order val="2"/>
          <c:tx>
            <c:strRef>
              <c:f>'Figure 2.2'!$N$5</c:f>
              <c:strCache>
                <c:ptCount val="1"/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strRef>
              <c:f>'Figure 2.2'!$O$2:$Q$2</c:f>
              <c:strCache>
                <c:ptCount val="3"/>
                <c:pt idx="0">
                  <c:v>None</c:v>
                </c:pt>
                <c:pt idx="1">
                  <c:v>Future</c:v>
                </c:pt>
                <c:pt idx="2">
                  <c:v>Current</c:v>
                </c:pt>
              </c:strCache>
            </c:strRef>
          </c:cat>
          <c:val>
            <c:numRef>
              <c:f>'Figure 2.2'!$O$5:$Q$5</c:f>
              <c:numCache>
                <c:formatCode>0.00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E-4203-8EE3-75BF9427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5456"/>
        <c:axId val="54089920"/>
      </c:lineChart>
      <c:catAx>
        <c:axId val="543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Dementia Group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54089920"/>
        <c:crosses val="autoZero"/>
        <c:auto val="1"/>
        <c:lblAlgn val="ctr"/>
        <c:lblOffset val="100"/>
        <c:noMultiLvlLbl val="0"/>
      </c:catAx>
      <c:valAx>
        <c:axId val="54089920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178261512043251E-2"/>
              <c:y val="0.28280269794622642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54355456"/>
        <c:crosses val="autoZero"/>
        <c:crossBetween val="between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254422725416563"/>
          <c:y val="0.23279666321423859"/>
          <c:w val="0.17434397058577344"/>
          <c:h val="0.2690325622910649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Age by Grip Strength Interaction for Men</a:t>
            </a:r>
          </a:p>
        </c:rich>
      </c:tx>
      <c:layout>
        <c:manualLayout>
          <c:xMode val="edge"/>
          <c:yMode val="edge"/>
          <c:x val="0.15986069577153444"/>
          <c:y val="4.990583011247057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44920389850645"/>
          <c:y val="0.12369516463590952"/>
          <c:w val="0.63509628470854684"/>
          <c:h val="0.67022940402109865"/>
        </c:manualLayout>
      </c:layout>
      <c:lineChart>
        <c:grouping val="standard"/>
        <c:varyColors val="0"/>
        <c:ser>
          <c:idx val="1"/>
          <c:order val="0"/>
          <c:tx>
            <c:strRef>
              <c:f>'Figure 2.3'!$P$3</c:f>
              <c:strCache>
                <c:ptCount val="1"/>
                <c:pt idx="0">
                  <c:v>Grip = 12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2.3'!$Q$2:$S$2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2.3'!$Q$3:$S$3</c:f>
              <c:numCache>
                <c:formatCode>0.00</c:formatCode>
                <c:ptCount val="3"/>
                <c:pt idx="0">
                  <c:v>30.215199999999999</c:v>
                </c:pt>
                <c:pt idx="1">
                  <c:v>31.1737</c:v>
                </c:pt>
                <c:pt idx="2">
                  <c:v>32.132200000000005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7-48B0-90E4-1C0D225005A7}"/>
            </c:ext>
          </c:extLst>
        </c:ser>
        <c:ser>
          <c:idx val="2"/>
          <c:order val="1"/>
          <c:tx>
            <c:strRef>
              <c:f>'Figure 2.3'!$P$4</c:f>
              <c:strCache>
                <c:ptCount val="1"/>
                <c:pt idx="0">
                  <c:v>Grip = 9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2.3'!$Q$2:$S$2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2.3'!$Q$4:$S$4</c:f>
              <c:numCache>
                <c:formatCode>0.00</c:formatCode>
                <c:ptCount val="3"/>
                <c:pt idx="0">
                  <c:v>31.447299999999998</c:v>
                </c:pt>
                <c:pt idx="1">
                  <c:v>28.9558</c:v>
                </c:pt>
                <c:pt idx="2">
                  <c:v>26.464300000000001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7-48B0-90E4-1C0D225005A7}"/>
            </c:ext>
          </c:extLst>
        </c:ser>
        <c:ser>
          <c:idx val="3"/>
          <c:order val="2"/>
          <c:tx>
            <c:strRef>
              <c:f>'Figure 2.3'!$P$5</c:f>
              <c:strCache>
                <c:ptCount val="1"/>
                <c:pt idx="0">
                  <c:v>Grip = 6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'Figure 2.3'!$Q$2:$S$2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2.3'!$Q$5:$S$5</c:f>
              <c:numCache>
                <c:formatCode>0.00</c:formatCode>
                <c:ptCount val="3"/>
                <c:pt idx="0">
                  <c:v>32.679400000000001</c:v>
                </c:pt>
                <c:pt idx="1">
                  <c:v>26.7379</c:v>
                </c:pt>
                <c:pt idx="2">
                  <c:v>20.796400000000002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47-48B0-90E4-1C0D2250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54432"/>
        <c:axId val="67314240"/>
      </c:lineChart>
      <c:catAx>
        <c:axId val="543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Age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67314240"/>
        <c:crosses val="autoZero"/>
        <c:auto val="1"/>
        <c:lblAlgn val="ctr"/>
        <c:lblOffset val="100"/>
        <c:noMultiLvlLbl val="0"/>
      </c:catAx>
      <c:valAx>
        <c:axId val="67314240"/>
        <c:scaling>
          <c:orientation val="minMax"/>
          <c:max val="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Cognition</a:t>
                </a:r>
                <a:r>
                  <a:rPr lang="en-US" baseline="0"/>
                  <a:t> Outcome</a:t>
                </a:r>
                <a:endParaRPr lang="en-US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crossAx val="5435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385848299383052"/>
          <c:y val="0.23279666321423859"/>
          <c:w val="0.22635767858231726"/>
          <c:h val="0.2512090515366104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Age by Grip Strength Interaction for Women</a:t>
            </a:r>
          </a:p>
        </c:rich>
      </c:tx>
      <c:layout>
        <c:manualLayout>
          <c:xMode val="edge"/>
          <c:yMode val="edge"/>
          <c:x val="0.15677532611042491"/>
          <c:y val="3.564702150890754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'Figure 2.3'!$P$8</c:f>
              <c:strCache>
                <c:ptCount val="1"/>
                <c:pt idx="0">
                  <c:v>Grip = 12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2.3'!$Q$7:$S$7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2.3'!$Q$8:$S$8</c:f>
              <c:numCache>
                <c:formatCode>0.00</c:formatCode>
                <c:ptCount val="3"/>
                <c:pt idx="0">
                  <c:v>28.54055</c:v>
                </c:pt>
                <c:pt idx="1">
                  <c:v>27.599899999999998</c:v>
                </c:pt>
                <c:pt idx="2">
                  <c:v>26.659249999999997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3-4D2E-AF33-50B3345500D9}"/>
            </c:ext>
          </c:extLst>
        </c:ser>
        <c:ser>
          <c:idx val="3"/>
          <c:order val="1"/>
          <c:tx>
            <c:strRef>
              <c:f>'Figure 2.3'!$P$9</c:f>
              <c:strCache>
                <c:ptCount val="1"/>
                <c:pt idx="0">
                  <c:v>Grip = 9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triang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cat>
            <c:numRef>
              <c:f>'Figure 2.3'!$Q$7:$S$7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2.3'!$Q$9:$S$9</c:f>
              <c:numCache>
                <c:formatCode>0.00</c:formatCode>
                <c:ptCount val="3"/>
                <c:pt idx="0">
                  <c:v>27.998449999999998</c:v>
                </c:pt>
                <c:pt idx="1">
                  <c:v>25.982299999999999</c:v>
                </c:pt>
                <c:pt idx="2">
                  <c:v>23.966149999999999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3-4D2E-AF33-50B3345500D9}"/>
            </c:ext>
          </c:extLst>
        </c:ser>
        <c:ser>
          <c:idx val="0"/>
          <c:order val="2"/>
          <c:tx>
            <c:strRef>
              <c:f>'Figure 2.3'!$P$10</c:f>
              <c:strCache>
                <c:ptCount val="1"/>
                <c:pt idx="0">
                  <c:v>Grip = 6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circ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cat>
            <c:numRef>
              <c:f>'Figure 2.3'!$Q$7:$S$7</c:f>
              <c:numCache>
                <c:formatCode>General</c:formatCode>
                <c:ptCount val="3"/>
                <c:pt idx="0">
                  <c:v>80</c:v>
                </c:pt>
                <c:pt idx="1">
                  <c:v>85</c:v>
                </c:pt>
                <c:pt idx="2">
                  <c:v>90</c:v>
                </c:pt>
              </c:numCache>
            </c:numRef>
          </c:cat>
          <c:val>
            <c:numRef>
              <c:f>'Figure 2.3'!$Q$10:$S$10</c:f>
              <c:numCache>
                <c:formatCode>0.00</c:formatCode>
                <c:ptCount val="3"/>
                <c:pt idx="0">
                  <c:v>27.456349999999997</c:v>
                </c:pt>
                <c:pt idx="1">
                  <c:v>24.364699999999999</c:v>
                </c:pt>
                <c:pt idx="2">
                  <c:v>21.273050000000001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C3-4D2E-AF33-50B334550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92448"/>
        <c:axId val="67316544"/>
      </c:lineChart>
      <c:catAx>
        <c:axId val="1323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 of Age</a:t>
                </a:r>
              </a:p>
            </c:rich>
          </c:tx>
          <c:overlay val="0"/>
        </c:title>
        <c:numFmt formatCode="General" sourceLinked="1"/>
        <c:majorTickMark val="none"/>
        <c:minorTickMark val="in"/>
        <c:tickLblPos val="nextTo"/>
        <c:crossAx val="67316544"/>
        <c:crosses val="autoZero"/>
        <c:auto val="1"/>
        <c:lblAlgn val="ctr"/>
        <c:lblOffset val="100"/>
        <c:noMultiLvlLbl val="0"/>
      </c:catAx>
      <c:valAx>
        <c:axId val="67316544"/>
        <c:scaling>
          <c:orientation val="minMax"/>
          <c:max val="4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crossAx val="13239244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552089</xdr:colOff>
      <xdr:row>5</xdr:row>
      <xdr:rowOff>155275</xdr:rowOff>
    </xdr:from>
    <xdr:to>
      <xdr:col>18</xdr:col>
      <xdr:colOff>508958</xdr:colOff>
      <xdr:row>22</xdr:row>
      <xdr:rowOff>77638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8626</xdr:colOff>
      <xdr:row>22</xdr:row>
      <xdr:rowOff>103517</xdr:rowOff>
    </xdr:from>
    <xdr:to>
      <xdr:col>18</xdr:col>
      <xdr:colOff>508958</xdr:colOff>
      <xdr:row>39</xdr:row>
      <xdr:rowOff>25880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232911</xdr:colOff>
      <xdr:row>10</xdr:row>
      <xdr:rowOff>155276</xdr:rowOff>
    </xdr:from>
    <xdr:to>
      <xdr:col>12</xdr:col>
      <xdr:colOff>224287</xdr:colOff>
      <xdr:row>28</xdr:row>
      <xdr:rowOff>146650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138023</xdr:colOff>
      <xdr:row>20</xdr:row>
      <xdr:rowOff>163901</xdr:rowOff>
    </xdr:from>
    <xdr:to>
      <xdr:col>8</xdr:col>
      <xdr:colOff>198407</xdr:colOff>
      <xdr:row>38</xdr:row>
      <xdr:rowOff>155275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155275</xdr:colOff>
      <xdr:row>20</xdr:row>
      <xdr:rowOff>146648</xdr:rowOff>
    </xdr:from>
    <xdr:to>
      <xdr:col>15</xdr:col>
      <xdr:colOff>1052423</xdr:colOff>
      <xdr:row>38</xdr:row>
      <xdr:rowOff>138022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X29" sqref="X29"/>
    </sheetView>
  </sheetViews>
  <sheetFormatPr defaultRowHeight="15.75" x14ac:dyDescent="0.25"/>
  <cols>
    <col min="1" max="4" width="9.140625" style="1"/>
    <col min="5" max="5" width="3.7109375" style="1" customWidth="1"/>
    <col min="6" max="7" width="9.140625" style="1"/>
    <col min="8" max="8" width="3.140625" style="1" customWidth="1"/>
    <col min="9" max="9" width="11.140625" style="1" bestFit="1" customWidth="1"/>
    <col min="10" max="10" width="9.140625" style="1"/>
    <col min="11" max="11" width="19.7109375" style="1" bestFit="1" customWidth="1"/>
    <col min="12" max="16384" width="9.140625" style="1"/>
  </cols>
  <sheetData>
    <row r="1" spans="1:19" x14ac:dyDescent="0.25">
      <c r="A1" s="20" t="s">
        <v>10</v>
      </c>
      <c r="B1" s="20"/>
      <c r="C1" s="20"/>
      <c r="D1" s="20"/>
      <c r="F1" s="20" t="s">
        <v>11</v>
      </c>
      <c r="G1" s="20"/>
      <c r="I1" s="7" t="s">
        <v>12</v>
      </c>
    </row>
    <row r="2" spans="1:19" x14ac:dyDescent="0.25">
      <c r="A2" s="7" t="s">
        <v>3</v>
      </c>
      <c r="B2" s="7" t="s">
        <v>0</v>
      </c>
      <c r="C2" s="7" t="s">
        <v>2</v>
      </c>
      <c r="D2" s="7" t="s">
        <v>4</v>
      </c>
      <c r="E2" s="8"/>
      <c r="F2" s="7" t="s">
        <v>5</v>
      </c>
      <c r="G2" s="7" t="s">
        <v>6</v>
      </c>
      <c r="H2" s="8"/>
      <c r="I2" s="7" t="s">
        <v>13</v>
      </c>
      <c r="L2" s="5">
        <v>80</v>
      </c>
      <c r="M2" s="5">
        <v>85</v>
      </c>
      <c r="N2" s="5">
        <v>90</v>
      </c>
      <c r="Q2" s="1" t="s">
        <v>14</v>
      </c>
      <c r="R2" s="1" t="s">
        <v>15</v>
      </c>
      <c r="S2" s="1" t="s">
        <v>16</v>
      </c>
    </row>
    <row r="3" spans="1:19" x14ac:dyDescent="0.25">
      <c r="A3" s="13">
        <v>29.407800000000002</v>
      </c>
      <c r="B3" s="13">
        <v>-0.33400000000000002</v>
      </c>
      <c r="C3" s="13">
        <v>0.61939999999999995</v>
      </c>
      <c r="D3" s="13">
        <v>0.123</v>
      </c>
      <c r="F3" s="1">
        <v>-5</v>
      </c>
      <c r="G3" s="1">
        <v>3</v>
      </c>
      <c r="I3" s="2">
        <f>A3 + (B3*F3) + (C3*G3) + (D3*F3*G3)</f>
        <v>31.091000000000001</v>
      </c>
      <c r="K3" s="1" t="s">
        <v>9</v>
      </c>
      <c r="L3" s="6">
        <f>I3</f>
        <v>31.091000000000001</v>
      </c>
      <c r="M3" s="6">
        <f>I4</f>
        <v>31.266000000000002</v>
      </c>
      <c r="N3" s="6">
        <f>I5</f>
        <v>31.440999999999999</v>
      </c>
      <c r="P3" s="1">
        <v>6</v>
      </c>
      <c r="Q3" s="2">
        <v>31</v>
      </c>
      <c r="R3" s="2">
        <v>27.55</v>
      </c>
      <c r="S3" s="2">
        <v>24.1</v>
      </c>
    </row>
    <row r="4" spans="1:19" x14ac:dyDescent="0.25">
      <c r="A4" s="13">
        <v>29.407800000000002</v>
      </c>
      <c r="B4" s="13">
        <v>-0.33400000000000002</v>
      </c>
      <c r="C4" s="13">
        <v>0.61939999999999995</v>
      </c>
      <c r="D4" s="13">
        <v>0.123</v>
      </c>
      <c r="F4" s="1">
        <v>0</v>
      </c>
      <c r="G4" s="1">
        <v>3</v>
      </c>
      <c r="I4" s="2">
        <f t="shared" ref="I4:I11" si="0">A4 + (B4*F4) + (C4*G4) + (D4*F4*G4)</f>
        <v>31.266000000000002</v>
      </c>
      <c r="K4" s="1" t="s">
        <v>8</v>
      </c>
      <c r="L4" s="6">
        <f>I6</f>
        <v>31.077800000000003</v>
      </c>
      <c r="M4" s="6">
        <f>I7</f>
        <v>29.407800000000002</v>
      </c>
      <c r="N4" s="6">
        <f>I8</f>
        <v>27.7378</v>
      </c>
      <c r="P4" s="1">
        <v>9</v>
      </c>
      <c r="Q4" s="2">
        <v>31.06</v>
      </c>
      <c r="R4" s="2">
        <v>29.41</v>
      </c>
      <c r="S4" s="2">
        <v>27.76</v>
      </c>
    </row>
    <row r="5" spans="1:19" x14ac:dyDescent="0.25">
      <c r="A5" s="13">
        <v>29.407800000000002</v>
      </c>
      <c r="B5" s="13">
        <v>-0.33400000000000002</v>
      </c>
      <c r="C5" s="13">
        <v>0.61939999999999995</v>
      </c>
      <c r="D5" s="13">
        <v>0.123</v>
      </c>
      <c r="F5" s="1">
        <v>5</v>
      </c>
      <c r="G5" s="1">
        <v>3</v>
      </c>
      <c r="I5" s="2">
        <f t="shared" si="0"/>
        <v>31.440999999999999</v>
      </c>
      <c r="K5" s="1" t="s">
        <v>7</v>
      </c>
      <c r="L5" s="6">
        <f>I9</f>
        <v>31.064600000000002</v>
      </c>
      <c r="M5" s="6">
        <f>I10</f>
        <v>27.549600000000002</v>
      </c>
      <c r="N5" s="6">
        <f>I11</f>
        <v>24.034600000000001</v>
      </c>
      <c r="P5" s="1">
        <v>12</v>
      </c>
      <c r="Q5" s="2">
        <v>31.12</v>
      </c>
      <c r="R5" s="2">
        <v>31.27</v>
      </c>
      <c r="S5" s="2">
        <v>31.42</v>
      </c>
    </row>
    <row r="6" spans="1:19" x14ac:dyDescent="0.25">
      <c r="A6" s="13">
        <v>29.407800000000002</v>
      </c>
      <c r="B6" s="13">
        <v>-0.33400000000000002</v>
      </c>
      <c r="C6" s="13">
        <v>0.61939999999999995</v>
      </c>
      <c r="D6" s="13">
        <v>0.123</v>
      </c>
      <c r="F6" s="1">
        <v>-5</v>
      </c>
      <c r="G6" s="1">
        <v>0</v>
      </c>
      <c r="I6" s="2">
        <f t="shared" si="0"/>
        <v>31.077800000000003</v>
      </c>
    </row>
    <row r="7" spans="1:19" x14ac:dyDescent="0.25">
      <c r="A7" s="13">
        <v>29.407800000000002</v>
      </c>
      <c r="B7" s="13">
        <v>-0.33400000000000002</v>
      </c>
      <c r="C7" s="13">
        <v>0.61939999999999995</v>
      </c>
      <c r="D7" s="13">
        <v>0.123</v>
      </c>
      <c r="F7" s="1">
        <v>0</v>
      </c>
      <c r="G7" s="1">
        <v>0</v>
      </c>
      <c r="I7" s="2">
        <f t="shared" si="0"/>
        <v>29.407800000000002</v>
      </c>
    </row>
    <row r="8" spans="1:19" x14ac:dyDescent="0.25">
      <c r="A8" s="13">
        <v>29.407800000000002</v>
      </c>
      <c r="B8" s="13">
        <v>-0.33400000000000002</v>
      </c>
      <c r="C8" s="13">
        <v>0.61939999999999995</v>
      </c>
      <c r="D8" s="13">
        <v>0.123</v>
      </c>
      <c r="F8" s="1">
        <v>5</v>
      </c>
      <c r="G8" s="1">
        <v>0</v>
      </c>
      <c r="I8" s="2">
        <f t="shared" si="0"/>
        <v>27.7378</v>
      </c>
    </row>
    <row r="9" spans="1:19" x14ac:dyDescent="0.25">
      <c r="A9" s="13">
        <v>29.407800000000002</v>
      </c>
      <c r="B9" s="13">
        <v>-0.33400000000000002</v>
      </c>
      <c r="C9" s="13">
        <v>0.61939999999999995</v>
      </c>
      <c r="D9" s="13">
        <v>0.123</v>
      </c>
      <c r="F9" s="1">
        <v>-5</v>
      </c>
      <c r="G9" s="1">
        <v>-3</v>
      </c>
      <c r="I9" s="2">
        <f t="shared" si="0"/>
        <v>31.064600000000002</v>
      </c>
    </row>
    <row r="10" spans="1:19" x14ac:dyDescent="0.25">
      <c r="A10" s="13">
        <v>29.407800000000002</v>
      </c>
      <c r="B10" s="13">
        <v>-0.33400000000000002</v>
      </c>
      <c r="C10" s="13">
        <v>0.61939999999999995</v>
      </c>
      <c r="D10" s="13">
        <v>0.123</v>
      </c>
      <c r="F10" s="1">
        <v>0</v>
      </c>
      <c r="G10" s="1">
        <v>-3</v>
      </c>
      <c r="I10" s="2">
        <f t="shared" si="0"/>
        <v>27.549600000000002</v>
      </c>
    </row>
    <row r="11" spans="1:19" x14ac:dyDescent="0.25">
      <c r="A11" s="13">
        <v>29.407800000000002</v>
      </c>
      <c r="B11" s="13">
        <v>-0.33400000000000002</v>
      </c>
      <c r="C11" s="13">
        <v>0.61939999999999995</v>
      </c>
      <c r="D11" s="13">
        <v>0.123</v>
      </c>
      <c r="F11" s="1">
        <v>5</v>
      </c>
      <c r="G11" s="1">
        <v>-3</v>
      </c>
      <c r="I11" s="2">
        <f t="shared" si="0"/>
        <v>24.034600000000001</v>
      </c>
    </row>
  </sheetData>
  <mergeCells count="2">
    <mergeCell ref="A1:D1"/>
    <mergeCell ref="F1: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"/>
  <sheetViews>
    <sheetView workbookViewId="0">
      <selection activeCell="H38" sqref="H38"/>
    </sheetView>
  </sheetViews>
  <sheetFormatPr defaultRowHeight="15.75" x14ac:dyDescent="0.25"/>
  <cols>
    <col min="1" max="6" width="9.140625" style="1"/>
    <col min="7" max="7" width="3.7109375" style="1" customWidth="1"/>
    <col min="8" max="10" width="9.140625" style="1"/>
    <col min="11" max="11" width="3.140625" style="1" customWidth="1"/>
    <col min="12" max="12" width="11.140625" style="1" bestFit="1" customWidth="1"/>
    <col min="13" max="13" width="9.140625" style="1"/>
    <col min="14" max="14" width="9.85546875" style="1" customWidth="1"/>
    <col min="15" max="16384" width="9.140625" style="1"/>
  </cols>
  <sheetData>
    <row r="1" spans="1:22" x14ac:dyDescent="0.25">
      <c r="A1" s="20" t="s">
        <v>10</v>
      </c>
      <c r="B1" s="20"/>
      <c r="C1" s="20"/>
      <c r="D1" s="20"/>
      <c r="E1" s="20"/>
      <c r="F1" s="20"/>
      <c r="H1" s="20" t="s">
        <v>11</v>
      </c>
      <c r="I1" s="20"/>
      <c r="J1" s="20"/>
      <c r="L1" s="9" t="s">
        <v>12</v>
      </c>
    </row>
    <row r="2" spans="1:22" x14ac:dyDescent="0.25">
      <c r="A2" s="9" t="s">
        <v>3</v>
      </c>
      <c r="B2" s="9" t="s">
        <v>18</v>
      </c>
      <c r="C2" s="9" t="s">
        <v>17</v>
      </c>
      <c r="D2" s="9" t="s">
        <v>19</v>
      </c>
      <c r="E2" s="9" t="s">
        <v>20</v>
      </c>
      <c r="F2" s="9" t="s">
        <v>21</v>
      </c>
      <c r="G2" s="8"/>
      <c r="H2" s="9" t="s">
        <v>22</v>
      </c>
      <c r="I2" s="9" t="s">
        <v>23</v>
      </c>
      <c r="J2" s="9" t="s">
        <v>24</v>
      </c>
      <c r="K2" s="8"/>
      <c r="L2" s="9" t="s">
        <v>13</v>
      </c>
      <c r="O2" s="5" t="s">
        <v>27</v>
      </c>
      <c r="P2" s="5" t="s">
        <v>28</v>
      </c>
      <c r="Q2" s="5" t="s">
        <v>29</v>
      </c>
    </row>
    <row r="3" spans="1:22" x14ac:dyDescent="0.25">
      <c r="A3" s="13">
        <v>29.0701</v>
      </c>
      <c r="B3" s="13">
        <v>-2.8755999999999999</v>
      </c>
      <c r="C3" s="13">
        <v>-6.0559000000000003</v>
      </c>
      <c r="D3" s="13">
        <v>-11.970700000000001</v>
      </c>
      <c r="E3" s="13">
        <v>0.1643</v>
      </c>
      <c r="F3" s="13">
        <v>-7.8750999999999998</v>
      </c>
      <c r="H3" s="1">
        <v>0</v>
      </c>
      <c r="I3" s="1">
        <v>0</v>
      </c>
      <c r="J3" s="1">
        <v>0</v>
      </c>
      <c r="L3" s="2">
        <f>A3 + (B3*H3)  + (C3*I3) + (D3*J3) + (E3*H3*I3) + (F3*H3*J3)</f>
        <v>29.0701</v>
      </c>
      <c r="N3" s="1" t="s">
        <v>25</v>
      </c>
      <c r="O3" s="6">
        <f>L3</f>
        <v>29.0701</v>
      </c>
      <c r="P3" s="6">
        <f>L4</f>
        <v>23.014199999999999</v>
      </c>
      <c r="Q3" s="6">
        <f>L5</f>
        <v>17.099399999999999</v>
      </c>
      <c r="T3" s="2"/>
      <c r="U3" s="2"/>
      <c r="V3" s="2"/>
    </row>
    <row r="4" spans="1:22" x14ac:dyDescent="0.25">
      <c r="A4" s="13">
        <v>29.0701</v>
      </c>
      <c r="B4" s="13">
        <v>-2.8755999999999999</v>
      </c>
      <c r="C4" s="13">
        <v>-6.0559000000000003</v>
      </c>
      <c r="D4" s="13">
        <v>-11.970700000000001</v>
      </c>
      <c r="E4" s="13">
        <v>0.1643</v>
      </c>
      <c r="F4" s="13">
        <v>-7.8750999999999998</v>
      </c>
      <c r="H4" s="1">
        <v>0</v>
      </c>
      <c r="I4" s="1">
        <v>1</v>
      </c>
      <c r="J4" s="1">
        <v>0</v>
      </c>
      <c r="L4" s="2">
        <f t="shared" ref="L4:L8" si="0">A4 + (B4*H4)  + (C4*I4) + (D4*J4) + (E4*H4*I4) + (F4*H4*J4)</f>
        <v>23.014199999999999</v>
      </c>
      <c r="N4" s="1" t="s">
        <v>26</v>
      </c>
      <c r="O4" s="6">
        <f>L6</f>
        <v>26.194500000000001</v>
      </c>
      <c r="P4" s="6">
        <f>L7</f>
        <v>20.302900000000001</v>
      </c>
      <c r="Q4" s="6">
        <f>L8</f>
        <v>6.3487000000000009</v>
      </c>
      <c r="T4" s="2"/>
      <c r="U4" s="2"/>
      <c r="V4" s="2"/>
    </row>
    <row r="5" spans="1:22" x14ac:dyDescent="0.25">
      <c r="A5" s="13">
        <v>29.0701</v>
      </c>
      <c r="B5" s="13">
        <v>-2.8755999999999999</v>
      </c>
      <c r="C5" s="13">
        <v>-6.0559000000000003</v>
      </c>
      <c r="D5" s="13">
        <v>-11.970700000000001</v>
      </c>
      <c r="E5" s="13">
        <v>0.1643</v>
      </c>
      <c r="F5" s="13">
        <v>-7.8750999999999998</v>
      </c>
      <c r="H5" s="1">
        <v>0</v>
      </c>
      <c r="I5" s="1">
        <v>0</v>
      </c>
      <c r="J5" s="1">
        <v>1</v>
      </c>
      <c r="L5" s="2">
        <f t="shared" si="0"/>
        <v>17.099399999999999</v>
      </c>
      <c r="O5" s="6"/>
      <c r="P5" s="6"/>
      <c r="Q5" s="6"/>
      <c r="T5" s="2"/>
      <c r="U5" s="2"/>
      <c r="V5" s="2"/>
    </row>
    <row r="6" spans="1:22" x14ac:dyDescent="0.25">
      <c r="A6" s="13">
        <v>29.0701</v>
      </c>
      <c r="B6" s="13">
        <v>-2.8755999999999999</v>
      </c>
      <c r="C6" s="13">
        <v>-6.0559000000000003</v>
      </c>
      <c r="D6" s="13">
        <v>-11.970700000000001</v>
      </c>
      <c r="E6" s="13">
        <v>0.1643</v>
      </c>
      <c r="F6" s="13">
        <v>-7.8750999999999998</v>
      </c>
      <c r="H6" s="1">
        <v>1</v>
      </c>
      <c r="I6" s="1">
        <v>0</v>
      </c>
      <c r="J6" s="1">
        <v>0</v>
      </c>
      <c r="L6" s="2">
        <f t="shared" si="0"/>
        <v>26.194500000000001</v>
      </c>
    </row>
    <row r="7" spans="1:22" x14ac:dyDescent="0.25">
      <c r="A7" s="13">
        <v>29.0701</v>
      </c>
      <c r="B7" s="13">
        <v>-2.8755999999999999</v>
      </c>
      <c r="C7" s="13">
        <v>-6.0559000000000003</v>
      </c>
      <c r="D7" s="13">
        <v>-11.970700000000001</v>
      </c>
      <c r="E7" s="13">
        <v>0.1643</v>
      </c>
      <c r="F7" s="13">
        <v>-7.8750999999999998</v>
      </c>
      <c r="H7" s="1">
        <v>1</v>
      </c>
      <c r="I7" s="1">
        <v>1</v>
      </c>
      <c r="J7" s="1">
        <v>0</v>
      </c>
      <c r="L7" s="2">
        <f t="shared" si="0"/>
        <v>20.302900000000001</v>
      </c>
    </row>
    <row r="8" spans="1:22" x14ac:dyDescent="0.25">
      <c r="A8" s="13">
        <v>29.0701</v>
      </c>
      <c r="B8" s="13">
        <v>-2.8755999999999999</v>
      </c>
      <c r="C8" s="13">
        <v>-6.0559000000000003</v>
      </c>
      <c r="D8" s="13">
        <v>-11.970700000000001</v>
      </c>
      <c r="E8" s="13">
        <v>0.1643</v>
      </c>
      <c r="F8" s="13">
        <v>-7.8750999999999998</v>
      </c>
      <c r="H8" s="1">
        <v>1</v>
      </c>
      <c r="I8" s="1">
        <v>0</v>
      </c>
      <c r="J8" s="1">
        <v>1</v>
      </c>
      <c r="L8" s="2">
        <f t="shared" si="0"/>
        <v>6.3487000000000009</v>
      </c>
    </row>
    <row r="9" spans="1:22" x14ac:dyDescent="0.25">
      <c r="A9" s="3"/>
      <c r="B9" s="3"/>
      <c r="C9" s="3"/>
      <c r="D9" s="3"/>
      <c r="E9" s="3"/>
      <c r="F9" s="3"/>
      <c r="L9" s="2"/>
    </row>
    <row r="10" spans="1:22" x14ac:dyDescent="0.25">
      <c r="A10" s="3"/>
      <c r="B10" s="3"/>
      <c r="C10" s="3"/>
      <c r="D10" s="3"/>
      <c r="E10" s="3"/>
      <c r="F10" s="3"/>
      <c r="L10" s="2"/>
    </row>
    <row r="11" spans="1:22" x14ac:dyDescent="0.25">
      <c r="A11" s="3"/>
      <c r="B11" s="3"/>
      <c r="C11" s="3"/>
      <c r="D11" s="3"/>
      <c r="E11" s="3"/>
      <c r="F11" s="3"/>
      <c r="L11" s="2"/>
    </row>
  </sheetData>
  <mergeCells count="2">
    <mergeCell ref="A1:F1"/>
    <mergeCell ref="H1:J1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T22" sqref="T22"/>
    </sheetView>
  </sheetViews>
  <sheetFormatPr defaultRowHeight="15.75" x14ac:dyDescent="0.25"/>
  <cols>
    <col min="1" max="8" width="9.140625" style="1"/>
    <col min="9" max="9" width="3.7109375" style="1" customWidth="1"/>
    <col min="10" max="11" width="8" style="1" customWidth="1"/>
    <col min="12" max="12" width="9.140625" style="1"/>
    <col min="13" max="13" width="3.140625" style="1" customWidth="1"/>
    <col min="14" max="14" width="11.140625" style="1" bestFit="1" customWidth="1"/>
    <col min="15" max="15" width="9.140625" style="1"/>
    <col min="16" max="16" width="19.7109375" style="1" bestFit="1" customWidth="1"/>
    <col min="17" max="16384" width="9.140625" style="1"/>
  </cols>
  <sheetData>
    <row r="1" spans="1:24" x14ac:dyDescent="0.25">
      <c r="A1" s="20" t="s">
        <v>10</v>
      </c>
      <c r="B1" s="20"/>
      <c r="C1" s="20"/>
      <c r="D1" s="20"/>
      <c r="E1" s="20"/>
      <c r="F1" s="20"/>
      <c r="G1" s="20"/>
      <c r="H1" s="20"/>
      <c r="J1" s="4"/>
      <c r="K1" s="4"/>
      <c r="L1" s="11" t="s">
        <v>11</v>
      </c>
      <c r="N1" s="10" t="s">
        <v>12</v>
      </c>
    </row>
    <row r="2" spans="1:24" x14ac:dyDescent="0.25">
      <c r="A2" s="10" t="s">
        <v>3</v>
      </c>
      <c r="B2" s="10" t="s">
        <v>0</v>
      </c>
      <c r="C2" s="10" t="s">
        <v>2</v>
      </c>
      <c r="D2" s="10" t="s">
        <v>18</v>
      </c>
      <c r="E2" s="10" t="s">
        <v>4</v>
      </c>
      <c r="F2" s="10" t="s">
        <v>30</v>
      </c>
      <c r="G2" s="10" t="s">
        <v>31</v>
      </c>
      <c r="H2" s="10" t="s">
        <v>32</v>
      </c>
      <c r="I2" s="8"/>
      <c r="J2" s="12" t="s">
        <v>33</v>
      </c>
      <c r="K2" s="12" t="s">
        <v>1</v>
      </c>
      <c r="L2" s="10" t="s">
        <v>22</v>
      </c>
      <c r="M2" s="8"/>
      <c r="N2" s="10" t="s">
        <v>13</v>
      </c>
      <c r="P2" s="1" t="s">
        <v>25</v>
      </c>
      <c r="Q2" s="5">
        <v>80</v>
      </c>
      <c r="R2" s="5">
        <v>85</v>
      </c>
      <c r="S2" s="5">
        <v>90</v>
      </c>
    </row>
    <row r="3" spans="1:24" x14ac:dyDescent="0.25">
      <c r="A3" s="3">
        <v>28.9558</v>
      </c>
      <c r="B3" s="3">
        <v>-0.49830000000000002</v>
      </c>
      <c r="C3" s="3">
        <v>0.73929999999999996</v>
      </c>
      <c r="D3" s="3">
        <v>-2.9735</v>
      </c>
      <c r="E3" s="3">
        <v>0.23</v>
      </c>
      <c r="F3" s="3">
        <v>9.5070000000000002E-2</v>
      </c>
      <c r="G3" s="3">
        <v>-0.2001</v>
      </c>
      <c r="H3" s="3">
        <v>-0.1583</v>
      </c>
      <c r="J3" s="1">
        <v>-5</v>
      </c>
      <c r="K3" s="1">
        <v>3</v>
      </c>
      <c r="L3" s="1">
        <v>0</v>
      </c>
      <c r="N3" s="2">
        <f>A3 + (B3*J3) + (C3*K3) + (D3*L3) + (E3*J3*K3) + (F3*J3*L3) + (G3*K3*L3) + (H3*J3*K3*L3)</f>
        <v>30.215199999999999</v>
      </c>
      <c r="P3" s="1" t="s">
        <v>34</v>
      </c>
      <c r="Q3" s="6">
        <f>N3</f>
        <v>30.215199999999999</v>
      </c>
      <c r="R3" s="6">
        <f>N4</f>
        <v>31.1737</v>
      </c>
      <c r="S3" s="6">
        <f>N5</f>
        <v>32.132200000000005</v>
      </c>
      <c r="V3" s="2"/>
      <c r="W3" s="2"/>
      <c r="X3" s="2"/>
    </row>
    <row r="4" spans="1:24" x14ac:dyDescent="0.25">
      <c r="A4" s="3">
        <v>28.9558</v>
      </c>
      <c r="B4" s="3">
        <v>-0.49830000000000002</v>
      </c>
      <c r="C4" s="3">
        <v>0.73929999999999996</v>
      </c>
      <c r="D4" s="3">
        <v>-2.9735</v>
      </c>
      <c r="E4" s="3">
        <v>0.23</v>
      </c>
      <c r="F4" s="3">
        <v>9.5070000000000002E-2</v>
      </c>
      <c r="G4" s="3">
        <v>-0.2001</v>
      </c>
      <c r="H4" s="3">
        <v>-0.1583</v>
      </c>
      <c r="J4" s="1">
        <v>0</v>
      </c>
      <c r="K4" s="1">
        <v>3</v>
      </c>
      <c r="L4" s="1">
        <v>0</v>
      </c>
      <c r="N4" s="2">
        <f t="shared" ref="N4:N20" si="0">A4 + (B4*J4) + (C4*K4) + (D4*L4) + (E4*J4*K4) + (F4*J4*L4) + (G4*K4*L4) + (H4*J4*K4*L4)</f>
        <v>31.1737</v>
      </c>
      <c r="P4" s="1" t="s">
        <v>35</v>
      </c>
      <c r="Q4" s="6">
        <f>N6</f>
        <v>31.447299999999998</v>
      </c>
      <c r="R4" s="6">
        <f>N7</f>
        <v>28.9558</v>
      </c>
      <c r="S4" s="6">
        <f>N8</f>
        <v>26.464300000000001</v>
      </c>
      <c r="V4" s="2"/>
      <c r="W4" s="2"/>
      <c r="X4" s="2"/>
    </row>
    <row r="5" spans="1:24" x14ac:dyDescent="0.25">
      <c r="A5" s="3">
        <v>28.9558</v>
      </c>
      <c r="B5" s="3">
        <v>-0.49830000000000002</v>
      </c>
      <c r="C5" s="3">
        <v>0.73929999999999996</v>
      </c>
      <c r="D5" s="3">
        <v>-2.9735</v>
      </c>
      <c r="E5" s="3">
        <v>0.23</v>
      </c>
      <c r="F5" s="3">
        <v>9.5070000000000002E-2</v>
      </c>
      <c r="G5" s="3">
        <v>-0.2001</v>
      </c>
      <c r="H5" s="3">
        <v>-0.1583</v>
      </c>
      <c r="J5" s="1">
        <v>5</v>
      </c>
      <c r="K5" s="1">
        <v>3</v>
      </c>
      <c r="L5" s="1">
        <v>0</v>
      </c>
      <c r="N5" s="2">
        <f t="shared" si="0"/>
        <v>32.132200000000005</v>
      </c>
      <c r="P5" s="1" t="s">
        <v>36</v>
      </c>
      <c r="Q5" s="6">
        <f>N9</f>
        <v>32.679400000000001</v>
      </c>
      <c r="R5" s="6">
        <f>N10</f>
        <v>26.7379</v>
      </c>
      <c r="S5" s="6">
        <f>N11</f>
        <v>20.796400000000002</v>
      </c>
      <c r="V5" s="2"/>
      <c r="W5" s="2"/>
      <c r="X5" s="2"/>
    </row>
    <row r="6" spans="1:24" x14ac:dyDescent="0.25">
      <c r="A6" s="3">
        <v>28.9558</v>
      </c>
      <c r="B6" s="3">
        <v>-0.49830000000000002</v>
      </c>
      <c r="C6" s="3">
        <v>0.73929999999999996</v>
      </c>
      <c r="D6" s="3">
        <v>-2.9735</v>
      </c>
      <c r="E6" s="3">
        <v>0.23</v>
      </c>
      <c r="F6" s="3">
        <v>9.5070000000000002E-2</v>
      </c>
      <c r="G6" s="3">
        <v>-0.2001</v>
      </c>
      <c r="H6" s="3">
        <v>-0.1583</v>
      </c>
      <c r="J6" s="1">
        <v>-5</v>
      </c>
      <c r="K6" s="1">
        <v>0</v>
      </c>
      <c r="L6" s="1">
        <v>0</v>
      </c>
      <c r="N6" s="2">
        <f t="shared" si="0"/>
        <v>31.447299999999998</v>
      </c>
    </row>
    <row r="7" spans="1:24" x14ac:dyDescent="0.25">
      <c r="A7" s="3">
        <v>28.9558</v>
      </c>
      <c r="B7" s="3">
        <v>-0.49830000000000002</v>
      </c>
      <c r="C7" s="3">
        <v>0.73929999999999996</v>
      </c>
      <c r="D7" s="3">
        <v>-2.9735</v>
      </c>
      <c r="E7" s="3">
        <v>0.23</v>
      </c>
      <c r="F7" s="3">
        <v>9.5070000000000002E-2</v>
      </c>
      <c r="G7" s="3">
        <v>-0.2001</v>
      </c>
      <c r="H7" s="3">
        <v>-0.1583</v>
      </c>
      <c r="J7" s="1">
        <v>0</v>
      </c>
      <c r="K7" s="1">
        <v>0</v>
      </c>
      <c r="L7" s="1">
        <v>0</v>
      </c>
      <c r="N7" s="2">
        <f t="shared" si="0"/>
        <v>28.9558</v>
      </c>
      <c r="P7" s="1" t="s">
        <v>26</v>
      </c>
      <c r="Q7" s="5">
        <v>80</v>
      </c>
      <c r="R7" s="5">
        <v>85</v>
      </c>
      <c r="S7" s="5">
        <v>90</v>
      </c>
    </row>
    <row r="8" spans="1:24" x14ac:dyDescent="0.25">
      <c r="A8" s="3">
        <v>28.9558</v>
      </c>
      <c r="B8" s="3">
        <v>-0.49830000000000002</v>
      </c>
      <c r="C8" s="3">
        <v>0.73929999999999996</v>
      </c>
      <c r="D8" s="3">
        <v>-2.9735</v>
      </c>
      <c r="E8" s="3">
        <v>0.23</v>
      </c>
      <c r="F8" s="3">
        <v>9.5070000000000002E-2</v>
      </c>
      <c r="G8" s="3">
        <v>-0.2001</v>
      </c>
      <c r="H8" s="3">
        <v>-0.1583</v>
      </c>
      <c r="J8" s="1">
        <v>5</v>
      </c>
      <c r="K8" s="1">
        <v>0</v>
      </c>
      <c r="L8" s="1">
        <v>0</v>
      </c>
      <c r="N8" s="2">
        <f t="shared" si="0"/>
        <v>26.464300000000001</v>
      </c>
      <c r="P8" s="1" t="s">
        <v>34</v>
      </c>
      <c r="Q8" s="6">
        <f>N12</f>
        <v>28.54055</v>
      </c>
      <c r="R8" s="6">
        <f>N13</f>
        <v>27.599899999999998</v>
      </c>
      <c r="S8" s="6">
        <f>N14</f>
        <v>26.659249999999997</v>
      </c>
    </row>
    <row r="9" spans="1:24" x14ac:dyDescent="0.25">
      <c r="A9" s="3">
        <v>28.9558</v>
      </c>
      <c r="B9" s="3">
        <v>-0.49830000000000002</v>
      </c>
      <c r="C9" s="3">
        <v>0.73929999999999996</v>
      </c>
      <c r="D9" s="3">
        <v>-2.9735</v>
      </c>
      <c r="E9" s="3">
        <v>0.23</v>
      </c>
      <c r="F9" s="3">
        <v>9.5070000000000002E-2</v>
      </c>
      <c r="G9" s="3">
        <v>-0.2001</v>
      </c>
      <c r="H9" s="3">
        <v>-0.1583</v>
      </c>
      <c r="J9" s="1">
        <v>-5</v>
      </c>
      <c r="K9" s="1">
        <v>-3</v>
      </c>
      <c r="L9" s="1">
        <v>0</v>
      </c>
      <c r="N9" s="2">
        <f t="shared" si="0"/>
        <v>32.679400000000001</v>
      </c>
      <c r="P9" s="1" t="s">
        <v>35</v>
      </c>
      <c r="Q9" s="6">
        <f>N15</f>
        <v>27.998449999999998</v>
      </c>
      <c r="R9" s="6">
        <f>N16</f>
        <v>25.982299999999999</v>
      </c>
      <c r="S9" s="6">
        <f>N17</f>
        <v>23.966149999999999</v>
      </c>
    </row>
    <row r="10" spans="1:24" x14ac:dyDescent="0.25">
      <c r="A10" s="3">
        <v>28.9558</v>
      </c>
      <c r="B10" s="3">
        <v>-0.49830000000000002</v>
      </c>
      <c r="C10" s="3">
        <v>0.73929999999999996</v>
      </c>
      <c r="D10" s="3">
        <v>-2.9735</v>
      </c>
      <c r="E10" s="3">
        <v>0.23</v>
      </c>
      <c r="F10" s="3">
        <v>9.5070000000000002E-2</v>
      </c>
      <c r="G10" s="3">
        <v>-0.2001</v>
      </c>
      <c r="H10" s="3">
        <v>-0.1583</v>
      </c>
      <c r="J10" s="1">
        <v>0</v>
      </c>
      <c r="K10" s="1">
        <v>-3</v>
      </c>
      <c r="L10" s="1">
        <v>0</v>
      </c>
      <c r="N10" s="2">
        <f t="shared" si="0"/>
        <v>26.7379</v>
      </c>
      <c r="P10" s="1" t="s">
        <v>36</v>
      </c>
      <c r="Q10" s="6">
        <f>N18</f>
        <v>27.456349999999997</v>
      </c>
      <c r="R10" s="6">
        <f>N19</f>
        <v>24.364699999999999</v>
      </c>
      <c r="S10" s="6">
        <f>N20</f>
        <v>21.273050000000001</v>
      </c>
    </row>
    <row r="11" spans="1:24" x14ac:dyDescent="0.25">
      <c r="A11" s="3">
        <v>28.9558</v>
      </c>
      <c r="B11" s="3">
        <v>-0.49830000000000002</v>
      </c>
      <c r="C11" s="3">
        <v>0.73929999999999996</v>
      </c>
      <c r="D11" s="3">
        <v>-2.9735</v>
      </c>
      <c r="E11" s="3">
        <v>0.23</v>
      </c>
      <c r="F11" s="3">
        <v>9.5070000000000002E-2</v>
      </c>
      <c r="G11" s="3">
        <v>-0.2001</v>
      </c>
      <c r="H11" s="3">
        <v>-0.1583</v>
      </c>
      <c r="J11" s="1">
        <v>5</v>
      </c>
      <c r="K11" s="1">
        <v>-3</v>
      </c>
      <c r="L11" s="1">
        <v>0</v>
      </c>
      <c r="N11" s="2">
        <f t="shared" si="0"/>
        <v>20.796400000000002</v>
      </c>
    </row>
    <row r="12" spans="1:24" x14ac:dyDescent="0.25">
      <c r="A12" s="3">
        <v>28.9558</v>
      </c>
      <c r="B12" s="3">
        <v>-0.49830000000000002</v>
      </c>
      <c r="C12" s="3">
        <v>0.73929999999999996</v>
      </c>
      <c r="D12" s="3">
        <v>-2.9735</v>
      </c>
      <c r="E12" s="3">
        <v>0.23</v>
      </c>
      <c r="F12" s="3">
        <v>9.5070000000000002E-2</v>
      </c>
      <c r="G12" s="3">
        <v>-0.2001</v>
      </c>
      <c r="H12" s="3">
        <v>-0.1583</v>
      </c>
      <c r="J12" s="1">
        <v>-5</v>
      </c>
      <c r="K12" s="1">
        <v>3</v>
      </c>
      <c r="L12" s="1">
        <v>1</v>
      </c>
      <c r="N12" s="2">
        <f t="shared" si="0"/>
        <v>28.54055</v>
      </c>
    </row>
    <row r="13" spans="1:24" x14ac:dyDescent="0.25">
      <c r="A13" s="3">
        <v>28.9558</v>
      </c>
      <c r="B13" s="3">
        <v>-0.49830000000000002</v>
      </c>
      <c r="C13" s="3">
        <v>0.73929999999999996</v>
      </c>
      <c r="D13" s="3">
        <v>-2.9735</v>
      </c>
      <c r="E13" s="3">
        <v>0.23</v>
      </c>
      <c r="F13" s="3">
        <v>9.5070000000000002E-2</v>
      </c>
      <c r="G13" s="3">
        <v>-0.2001</v>
      </c>
      <c r="H13" s="3">
        <v>-0.1583</v>
      </c>
      <c r="J13" s="1">
        <v>0</v>
      </c>
      <c r="K13" s="1">
        <v>3</v>
      </c>
      <c r="L13" s="1">
        <v>1</v>
      </c>
      <c r="N13" s="2">
        <f t="shared" si="0"/>
        <v>27.599899999999998</v>
      </c>
    </row>
    <row r="14" spans="1:24" x14ac:dyDescent="0.25">
      <c r="A14" s="3">
        <v>28.9558</v>
      </c>
      <c r="B14" s="3">
        <v>-0.49830000000000002</v>
      </c>
      <c r="C14" s="3">
        <v>0.73929999999999996</v>
      </c>
      <c r="D14" s="3">
        <v>-2.9735</v>
      </c>
      <c r="E14" s="3">
        <v>0.23</v>
      </c>
      <c r="F14" s="3">
        <v>9.5070000000000002E-2</v>
      </c>
      <c r="G14" s="3">
        <v>-0.2001</v>
      </c>
      <c r="H14" s="3">
        <v>-0.1583</v>
      </c>
      <c r="J14" s="1">
        <v>5</v>
      </c>
      <c r="K14" s="1">
        <v>3</v>
      </c>
      <c r="L14" s="1">
        <v>1</v>
      </c>
      <c r="N14" s="2">
        <f t="shared" si="0"/>
        <v>26.659249999999997</v>
      </c>
    </row>
    <row r="15" spans="1:24" x14ac:dyDescent="0.25">
      <c r="A15" s="3">
        <v>28.9558</v>
      </c>
      <c r="B15" s="3">
        <v>-0.49830000000000002</v>
      </c>
      <c r="C15" s="3">
        <v>0.73929999999999996</v>
      </c>
      <c r="D15" s="3">
        <v>-2.9735</v>
      </c>
      <c r="E15" s="3">
        <v>0.23</v>
      </c>
      <c r="F15" s="3">
        <v>9.5070000000000002E-2</v>
      </c>
      <c r="G15" s="3">
        <v>-0.2001</v>
      </c>
      <c r="H15" s="3">
        <v>-0.1583</v>
      </c>
      <c r="J15" s="1">
        <v>-5</v>
      </c>
      <c r="K15" s="1">
        <v>0</v>
      </c>
      <c r="L15" s="1">
        <v>1</v>
      </c>
      <c r="N15" s="2">
        <f t="shared" si="0"/>
        <v>27.998449999999998</v>
      </c>
    </row>
    <row r="16" spans="1:24" x14ac:dyDescent="0.25">
      <c r="A16" s="3">
        <v>28.9558</v>
      </c>
      <c r="B16" s="3">
        <v>-0.49830000000000002</v>
      </c>
      <c r="C16" s="3">
        <v>0.73929999999999996</v>
      </c>
      <c r="D16" s="3">
        <v>-2.9735</v>
      </c>
      <c r="E16" s="3">
        <v>0.23</v>
      </c>
      <c r="F16" s="3">
        <v>9.5070000000000002E-2</v>
      </c>
      <c r="G16" s="3">
        <v>-0.2001</v>
      </c>
      <c r="H16" s="3">
        <v>-0.1583</v>
      </c>
      <c r="J16" s="1">
        <v>0</v>
      </c>
      <c r="K16" s="1">
        <v>0</v>
      </c>
      <c r="L16" s="1">
        <v>1</v>
      </c>
      <c r="N16" s="2">
        <f t="shared" si="0"/>
        <v>25.982299999999999</v>
      </c>
    </row>
    <row r="17" spans="1:14" x14ac:dyDescent="0.25">
      <c r="A17" s="3">
        <v>28.9558</v>
      </c>
      <c r="B17" s="3">
        <v>-0.49830000000000002</v>
      </c>
      <c r="C17" s="3">
        <v>0.73929999999999996</v>
      </c>
      <c r="D17" s="3">
        <v>-2.9735</v>
      </c>
      <c r="E17" s="3">
        <v>0.23</v>
      </c>
      <c r="F17" s="3">
        <v>9.5070000000000002E-2</v>
      </c>
      <c r="G17" s="3">
        <v>-0.2001</v>
      </c>
      <c r="H17" s="3">
        <v>-0.1583</v>
      </c>
      <c r="J17" s="1">
        <v>5</v>
      </c>
      <c r="K17" s="1">
        <v>0</v>
      </c>
      <c r="L17" s="1">
        <v>1</v>
      </c>
      <c r="N17" s="2">
        <f t="shared" si="0"/>
        <v>23.966149999999999</v>
      </c>
    </row>
    <row r="18" spans="1:14" x14ac:dyDescent="0.25">
      <c r="A18" s="3">
        <v>28.9558</v>
      </c>
      <c r="B18" s="3">
        <v>-0.49830000000000002</v>
      </c>
      <c r="C18" s="3">
        <v>0.73929999999999996</v>
      </c>
      <c r="D18" s="3">
        <v>-2.9735</v>
      </c>
      <c r="E18" s="3">
        <v>0.23</v>
      </c>
      <c r="F18" s="3">
        <v>9.5070000000000002E-2</v>
      </c>
      <c r="G18" s="3">
        <v>-0.2001</v>
      </c>
      <c r="H18" s="3">
        <v>-0.1583</v>
      </c>
      <c r="J18" s="1">
        <v>-5</v>
      </c>
      <c r="K18" s="1">
        <v>-3</v>
      </c>
      <c r="L18" s="1">
        <v>1</v>
      </c>
      <c r="N18" s="2">
        <f t="shared" si="0"/>
        <v>27.456349999999997</v>
      </c>
    </row>
    <row r="19" spans="1:14" x14ac:dyDescent="0.25">
      <c r="A19" s="3">
        <v>28.9558</v>
      </c>
      <c r="B19" s="3">
        <v>-0.49830000000000002</v>
      </c>
      <c r="C19" s="3">
        <v>0.73929999999999996</v>
      </c>
      <c r="D19" s="3">
        <v>-2.9735</v>
      </c>
      <c r="E19" s="3">
        <v>0.23</v>
      </c>
      <c r="F19" s="3">
        <v>9.5070000000000002E-2</v>
      </c>
      <c r="G19" s="3">
        <v>-0.2001</v>
      </c>
      <c r="H19" s="3">
        <v>-0.1583</v>
      </c>
      <c r="J19" s="1">
        <v>0</v>
      </c>
      <c r="K19" s="1">
        <v>-3</v>
      </c>
      <c r="L19" s="1">
        <v>1</v>
      </c>
      <c r="N19" s="2">
        <f t="shared" si="0"/>
        <v>24.364699999999999</v>
      </c>
    </row>
    <row r="20" spans="1:14" x14ac:dyDescent="0.25">
      <c r="A20" s="3">
        <v>28.9558</v>
      </c>
      <c r="B20" s="3">
        <v>-0.49830000000000002</v>
      </c>
      <c r="C20" s="3">
        <v>0.73929999999999996</v>
      </c>
      <c r="D20" s="3">
        <v>-2.9735</v>
      </c>
      <c r="E20" s="3">
        <v>0.23</v>
      </c>
      <c r="F20" s="3">
        <v>9.5070000000000002E-2</v>
      </c>
      <c r="G20" s="3">
        <v>-0.2001</v>
      </c>
      <c r="H20" s="3">
        <v>-0.1583</v>
      </c>
      <c r="J20" s="1">
        <v>5</v>
      </c>
      <c r="K20" s="1">
        <v>-3</v>
      </c>
      <c r="L20" s="1">
        <v>1</v>
      </c>
      <c r="N20" s="2">
        <f t="shared" si="0"/>
        <v>21.273050000000001</v>
      </c>
    </row>
  </sheetData>
  <mergeCells count="1">
    <mergeCell ref="A1:H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tabSelected="1" workbookViewId="0">
      <selection activeCell="F15" sqref="F15"/>
    </sheetView>
  </sheetViews>
  <sheetFormatPr defaultRowHeight="15.75" x14ac:dyDescent="0.25"/>
  <cols>
    <col min="1" max="1" width="46.28515625" style="1" customWidth="1"/>
    <col min="2" max="2" width="2.28515625" style="1" customWidth="1"/>
    <col min="3" max="3" width="16.7109375" style="1" customWidth="1"/>
    <col min="4" max="4" width="16.85546875" style="1" customWidth="1"/>
    <col min="5" max="5" width="2.28515625" style="1" customWidth="1"/>
    <col min="6" max="6" width="17" style="1" customWidth="1"/>
    <col min="7" max="7" width="16" style="1" customWidth="1"/>
    <col min="8" max="8" width="23.7109375" style="1" bestFit="1" customWidth="1"/>
    <col min="9" max="16384" width="9.140625" style="1"/>
  </cols>
  <sheetData>
    <row r="1" spans="1:7" x14ac:dyDescent="0.25">
      <c r="A1" s="14"/>
    </row>
    <row r="2" spans="1:7" s="15" customFormat="1" ht="67.5" customHeight="1" x14ac:dyDescent="0.2">
      <c r="A2" s="17" t="s">
        <v>50</v>
      </c>
      <c r="C2" s="18" t="s">
        <v>51</v>
      </c>
      <c r="D2" s="18" t="s">
        <v>54</v>
      </c>
      <c r="F2" s="18" t="s">
        <v>52</v>
      </c>
      <c r="G2" s="18" t="s">
        <v>53</v>
      </c>
    </row>
    <row r="3" spans="1:7" ht="31.5" x14ac:dyDescent="0.25">
      <c r="A3" s="14" t="s">
        <v>45</v>
      </c>
      <c r="C3" s="16">
        <v>0.61939999999999995</v>
      </c>
      <c r="D3" s="16">
        <v>-0.33400000000000002</v>
      </c>
      <c r="F3" s="16">
        <v>0.6179</v>
      </c>
      <c r="G3" s="16">
        <v>-0.33479999999999999</v>
      </c>
    </row>
    <row r="4" spans="1:7" ht="31.5" x14ac:dyDescent="0.25">
      <c r="A4" s="14" t="s">
        <v>47</v>
      </c>
      <c r="C4" s="16">
        <v>2.2120000000000001E-2</v>
      </c>
      <c r="D4" s="16">
        <v>1.4489999999999999E-2</v>
      </c>
      <c r="F4" s="16">
        <v>2.1930000000000002E-2</v>
      </c>
      <c r="G4" s="16">
        <v>1.4370000000000001E-2</v>
      </c>
    </row>
    <row r="5" spans="1:7" ht="31.5" x14ac:dyDescent="0.25">
      <c r="A5" s="14" t="s">
        <v>46</v>
      </c>
      <c r="C5" s="16">
        <v>0.123</v>
      </c>
      <c r="D5" s="16">
        <v>0.123</v>
      </c>
      <c r="F5" s="16">
        <v>0.1222</v>
      </c>
      <c r="G5" s="16">
        <v>0.1222</v>
      </c>
    </row>
    <row r="6" spans="1:7" ht="31.5" x14ac:dyDescent="0.25">
      <c r="A6" s="14" t="s">
        <v>48</v>
      </c>
      <c r="C6" s="16">
        <v>1.6429999999999999E-3</v>
      </c>
      <c r="D6" s="16">
        <v>1.6429999999999999E-3</v>
      </c>
      <c r="F6" s="16">
        <v>1.6280000000000001E-3</v>
      </c>
      <c r="G6" s="16">
        <v>1.6280000000000001E-3</v>
      </c>
    </row>
    <row r="7" spans="1:7" ht="47.25" x14ac:dyDescent="0.25">
      <c r="A7" s="14" t="s">
        <v>49</v>
      </c>
      <c r="C7" s="16">
        <v>2.03E-4</v>
      </c>
      <c r="D7" s="16">
        <v>9.59E-4</v>
      </c>
      <c r="F7" s="16">
        <v>2.0100000000000001E-4</v>
      </c>
      <c r="G7" s="16">
        <v>9.59E-4</v>
      </c>
    </row>
    <row r="8" spans="1:7" x14ac:dyDescent="0.25">
      <c r="A8" s="14" t="s">
        <v>42</v>
      </c>
      <c r="C8" s="16">
        <v>85</v>
      </c>
      <c r="D8" s="16">
        <v>9</v>
      </c>
      <c r="F8" s="16">
        <v>85</v>
      </c>
      <c r="G8" s="16">
        <v>9</v>
      </c>
    </row>
    <row r="10" spans="1:7" ht="31.5" customHeight="1" x14ac:dyDescent="0.25">
      <c r="A10" s="21" t="s">
        <v>55</v>
      </c>
      <c r="B10" s="21"/>
      <c r="C10" s="21"/>
      <c r="D10" s="21"/>
      <c r="E10" s="21"/>
      <c r="F10" s="21"/>
      <c r="G10" s="21"/>
    </row>
    <row r="12" spans="1:7" x14ac:dyDescent="0.25">
      <c r="A12" s="1" t="s">
        <v>37</v>
      </c>
      <c r="C12" s="16">
        <f>(1.96^2)*(C6)-(C5^2)</f>
        <v>-8.8172512000000008E-3</v>
      </c>
      <c r="D12" s="16">
        <f>(1.96^2)*(D6)-(D5^2)</f>
        <v>-8.8172512000000008E-3</v>
      </c>
      <c r="F12" s="16">
        <f>(1.96^2)*(F6)-(F5^2)</f>
        <v>-8.678715200000001E-3</v>
      </c>
      <c r="G12" s="16">
        <f>(1.96^2)*(G6)-(G5^2)</f>
        <v>-8.678715200000001E-3</v>
      </c>
    </row>
    <row r="13" spans="1:7" x14ac:dyDescent="0.25">
      <c r="A13" s="1" t="s">
        <v>38</v>
      </c>
      <c r="C13" s="16">
        <f>2*((1.96^2)*C7-(C3*C5))</f>
        <v>-0.15081271039999999</v>
      </c>
      <c r="D13" s="16">
        <f>2*((1.96^2)*D7-(D3*D5))</f>
        <v>8.9532188799999995E-2</v>
      </c>
      <c r="F13" s="16">
        <f>2*((1.96^2)*F7-(F3*F5))</f>
        <v>-0.14947043679999999</v>
      </c>
      <c r="G13" s="16">
        <f>2*((1.96^2)*G7-(G3*G5))</f>
        <v>8.9193308799999996E-2</v>
      </c>
    </row>
    <row r="14" spans="1:7" x14ac:dyDescent="0.25">
      <c r="A14" s="1" t="s">
        <v>39</v>
      </c>
      <c r="C14" s="16">
        <f>(1.96^2*C4)-(C3^2)</f>
        <v>-0.29868016799999991</v>
      </c>
      <c r="D14" s="16">
        <f>(1.96^2*D4)-(D3^2)</f>
        <v>-5.5891216000000021E-2</v>
      </c>
      <c r="F14" s="16">
        <f>(1.96^2*F4)-(F3^2)</f>
        <v>-0.29755412199999998</v>
      </c>
      <c r="G14" s="16">
        <f>(1.96^2*G4)-(G3^2)</f>
        <v>-5.6887247999999987E-2</v>
      </c>
    </row>
    <row r="15" spans="1:7" x14ac:dyDescent="0.25">
      <c r="C15" s="16"/>
      <c r="D15" s="16"/>
      <c r="F15" s="16"/>
      <c r="G15" s="16"/>
    </row>
    <row r="16" spans="1:7" x14ac:dyDescent="0.25">
      <c r="A16" s="1" t="s">
        <v>40</v>
      </c>
      <c r="C16" s="19">
        <f>((-1*C13)+SQRT((C13^2)-4*C12*C14))/(2*C12)</f>
        <v>-14.818282210331065</v>
      </c>
      <c r="D16" s="19">
        <f>((-1*D13)+SQRT((D13^2)-4*D12*D14))/(2*D12)</f>
        <v>0.66823386386859585</v>
      </c>
      <c r="F16" s="19">
        <f>((-1*F13)+SQRT((F13^2)-4*F12*F14))/(2*F12)</f>
        <v>-14.925543083632578</v>
      </c>
      <c r="G16" s="19">
        <f>((-1*G13)+SQRT((G13^2)-4*G12*G14))/(2*G12)</f>
        <v>0.68321649941194362</v>
      </c>
    </row>
    <row r="17" spans="1:7" x14ac:dyDescent="0.25">
      <c r="A17" s="1" t="s">
        <v>41</v>
      </c>
      <c r="C17" s="19">
        <f>((-1*C13)-SQRT((C13^2)-4*C12*C14))/(2*C12)</f>
        <v>-2.2859951862344312</v>
      </c>
      <c r="D17" s="19">
        <f>((-1*D13)-SQRT((D13^2)-4*D12*D14))/(2*D12)</f>
        <v>9.4859725627329272</v>
      </c>
      <c r="F17" s="19">
        <f>((-1*F13)-SQRT((F13^2)-4*F12*F14))/(2*F12)</f>
        <v>-2.2971025909253311</v>
      </c>
      <c r="G17" s="19">
        <f>((-1*G13)-SQRT((G13^2)-4*G12*G14))/(2*G12)</f>
        <v>9.5940315430171932</v>
      </c>
    </row>
    <row r="18" spans="1:7" x14ac:dyDescent="0.25">
      <c r="A18" s="1" t="s">
        <v>43</v>
      </c>
      <c r="C18" s="19">
        <f>C8+C16</f>
        <v>70.181717789668937</v>
      </c>
      <c r="D18" s="19">
        <f>D8+D16</f>
        <v>9.6682338638685952</v>
      </c>
      <c r="F18" s="19">
        <f>F8+F16</f>
        <v>70.074456916367424</v>
      </c>
      <c r="G18" s="19">
        <f>G8+G16</f>
        <v>9.6832164994119445</v>
      </c>
    </row>
    <row r="19" spans="1:7" x14ac:dyDescent="0.25">
      <c r="A19" s="1" t="s">
        <v>44</v>
      </c>
      <c r="C19" s="19">
        <f>C8+C17</f>
        <v>82.71400481376557</v>
      </c>
      <c r="D19" s="19">
        <f>D8+D17</f>
        <v>18.485972562732925</v>
      </c>
      <c r="F19" s="19">
        <f>F8+F17</f>
        <v>82.702897409074666</v>
      </c>
      <c r="G19" s="19">
        <f>G8+G17</f>
        <v>18.594031543017195</v>
      </c>
    </row>
  </sheetData>
  <mergeCells count="1">
    <mergeCell ref="A10:G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2.1</vt:lpstr>
      <vt:lpstr>Figure 2.2</vt:lpstr>
      <vt:lpstr>Figure 2.3</vt:lpstr>
      <vt:lpstr>Regions of Significance</vt:lpstr>
    </vt:vector>
  </TitlesOfParts>
  <Company>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Lesa Hoffman</dc:creator>
  <cp:lastModifiedBy>Lesa Hoffman</cp:lastModifiedBy>
  <cp:lastPrinted>2010-03-04T14:23:08Z</cp:lastPrinted>
  <dcterms:created xsi:type="dcterms:W3CDTF">2010-02-14T14:49:08Z</dcterms:created>
  <dcterms:modified xsi:type="dcterms:W3CDTF">2019-07-31T17:41:51Z</dcterms:modified>
</cp:coreProperties>
</file>