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19_PSQF7375_Clustered\PSQF7375_Clustered_Example3b\"/>
    </mc:Choice>
  </mc:AlternateContent>
  <xr:revisionPtr revIDLastSave="0" documentId="13_ncr:1_{9BA6C42F-6A02-4BC9-9F1B-23DDBD0B8A54}" xr6:coauthVersionLast="44" xr6:coauthVersionMax="44" xr10:uidLastSave="{00000000-0000-0000-0000-000000000000}"/>
  <bookViews>
    <workbookView xWindow="37125" yWindow="2580" windowWidth="17730" windowHeight="25725" tabRatio="771" activeTab="3" xr2:uid="{00000000-000D-0000-FFFF-FFFF00000000}"/>
  </bookViews>
  <sheets>
    <sheet name="LRTs" sheetId="9" r:id="rId1"/>
    <sheet name="Pseudo-R2" sheetId="11" r:id="rId2"/>
    <sheet name="Confidence Intervals" sheetId="16" r:id="rId3"/>
    <sheet name="Plot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9" l="1"/>
  <c r="D7" i="9"/>
  <c r="F7" i="9" s="1"/>
  <c r="H15" i="11" l="1"/>
  <c r="G15" i="11"/>
  <c r="F15" i="11"/>
  <c r="F14" i="11"/>
  <c r="F7" i="11"/>
  <c r="G8" i="11"/>
  <c r="F8" i="11"/>
  <c r="G5" i="11"/>
  <c r="F5" i="11"/>
  <c r="H14" i="11"/>
  <c r="G14" i="11"/>
  <c r="H12" i="11"/>
  <c r="G12" i="11"/>
  <c r="F12" i="11"/>
  <c r="G7" i="11"/>
  <c r="J10" i="17"/>
  <c r="N6" i="17" s="1"/>
  <c r="J9" i="17"/>
  <c r="M6" i="17" s="1"/>
  <c r="O6" i="17" s="1"/>
  <c r="J8" i="17"/>
  <c r="N5" i="17" s="1"/>
  <c r="J7" i="17"/>
  <c r="M5" i="17" s="1"/>
  <c r="J6" i="17"/>
  <c r="N4" i="17" s="1"/>
  <c r="J5" i="17"/>
  <c r="M4" i="17" s="1"/>
  <c r="J4" i="17"/>
  <c r="N3" i="17" s="1"/>
  <c r="J3" i="17"/>
  <c r="M3" i="17" s="1"/>
  <c r="O4" i="17" l="1"/>
  <c r="O3" i="17"/>
  <c r="O5" i="17"/>
  <c r="E7" i="16"/>
  <c r="F7" i="16" s="1"/>
  <c r="E5" i="16"/>
  <c r="F5" i="16" s="1"/>
  <c r="G5" i="16" l="1"/>
  <c r="G7" i="16"/>
</calcChain>
</file>

<file path=xl/sharedStrings.xml><?xml version="1.0" encoding="utf-8"?>
<sst xmlns="http://schemas.openxmlformats.org/spreadsheetml/2006/main" count="59" uniqueCount="50">
  <si>
    <t>Model</t>
  </si>
  <si>
    <t>Note: It is your job to keep track of whether deviance should go up or down! 
These formulas work with ABSOLUTE VALUES.</t>
  </si>
  <si>
    <t>Exact p 
Value</t>
  </si>
  <si>
    <t>Term</t>
  </si>
  <si>
    <t>Fixed Effect</t>
  </si>
  <si>
    <t>Random Variance</t>
  </si>
  <si>
    <t>1.96*SD</t>
  </si>
  <si>
    <t>Lower CI</t>
  </si>
  <si>
    <t>Upper CI</t>
  </si>
  <si>
    <t xml:space="preserve">95% Random Effects Confidence Interval Calculator </t>
  </si>
  <si>
    <t>School Intercept</t>
  </si>
  <si>
    <t>3c: Random Student Frlunch Slope</t>
  </si>
  <si>
    <t>Frlunch</t>
  </si>
  <si>
    <t>Deviance
(-2LL)</t>
  </si>
  <si>
    <t>Model
DF</t>
  </si>
  <si>
    <t>Abs Value 
-2LL Diff</t>
  </si>
  <si>
    <t>Abs Value DF Diff</t>
  </si>
  <si>
    <t>Coefficients</t>
  </si>
  <si>
    <t>Values</t>
  </si>
  <si>
    <t>Pred</t>
  </si>
  <si>
    <t>Int</t>
  </si>
  <si>
    <t>SM Frlunch</t>
  </si>
  <si>
    <t>FR*SM</t>
  </si>
  <si>
    <t>SM*SM</t>
  </si>
  <si>
    <t>Math</t>
  </si>
  <si>
    <t>No</t>
  </si>
  <si>
    <t>Yes</t>
  </si>
  <si>
    <t>10% Free/Reduced Lunch School</t>
  </si>
  <si>
    <t>30% Free/Reduced Lunch School</t>
  </si>
  <si>
    <t>50% Free/Reduced Lunch School</t>
  </si>
  <si>
    <t>70% Free/Reduced Lunch School</t>
  </si>
  <si>
    <t>1a: Two-Level Empty</t>
  </si>
  <si>
    <t>(diff)</t>
  </si>
  <si>
    <t>Random School Intercept Variance</t>
  </si>
  <si>
    <t>Random School FRlunch Slope Variance</t>
  </si>
  <si>
    <t>% Residual (Kid) Variance Reduced</t>
  </si>
  <si>
    <t>% Random School Intercept Reduced</t>
  </si>
  <si>
    <t>% Random School FRLunch Slope Reduced</t>
  </si>
  <si>
    <t>1: Empty Means, Random Intercept</t>
  </si>
  <si>
    <t>2: Add Fixed Student FRlunch</t>
  </si>
  <si>
    <t>Comparison of model 1</t>
  </si>
  <si>
    <t>3: Add Fixed School FRlunch</t>
  </si>
  <si>
    <t>Comparison of model 2</t>
  </si>
  <si>
    <t>4: Add Random Student FRlunch</t>
  </si>
  <si>
    <t>5: Add Cross-Level FRlunch</t>
  </si>
  <si>
    <t>Comparison of model 4</t>
  </si>
  <si>
    <t>6: Add Quadratic School FRlunch</t>
  </si>
  <si>
    <t>Comparison of model 5</t>
  </si>
  <si>
    <t>Comparison of model 3</t>
  </si>
  <si>
    <t>Residual (Pupil)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</si>
</sst>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"/>
    <numFmt numFmtId="167" formatCode="0.0000"/>
    <numFmt numFmtId="168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3" fillId="0" borderId="0"/>
  </cellStyleXfs>
  <cellXfs count="33">
    <xf numFmtId="0" fontId="0" fillId="0" borderId="0" xfId="0"/>
    <xf numFmtId="0" fontId="7" fillId="0" borderId="0" xfId="2" applyFont="1" applyAlignment="1">
      <alignment horizontal="center" vertical="center" wrapText="1"/>
    </xf>
    <xf numFmtId="167" fontId="7" fillId="0" borderId="0" xfId="2" applyNumberFormat="1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/>
    </xf>
    <xf numFmtId="164" fontId="8" fillId="0" borderId="0" xfId="2" applyNumberFormat="1" applyFont="1" applyAlignment="1">
      <alignment horizontal="center"/>
    </xf>
    <xf numFmtId="166" fontId="8" fillId="0" borderId="0" xfId="2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1" fillId="0" borderId="0" xfId="2" applyFont="1"/>
    <xf numFmtId="3" fontId="1" fillId="0" borderId="0" xfId="2" applyNumberFormat="1" applyFont="1" applyAlignment="1">
      <alignment horizontal="center"/>
    </xf>
    <xf numFmtId="0" fontId="1" fillId="0" borderId="0" xfId="2" applyFont="1" applyAlignment="1">
      <alignment horizontal="center"/>
    </xf>
    <xf numFmtId="168" fontId="1" fillId="0" borderId="0" xfId="2" applyNumberFormat="1" applyFont="1" applyAlignment="1">
      <alignment horizontal="center"/>
    </xf>
    <xf numFmtId="166" fontId="1" fillId="0" borderId="0" xfId="2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167" fontId="10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left" wrapText="1" indent="2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horizontal="center"/>
    </xf>
    <xf numFmtId="2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2" fontId="0" fillId="0" borderId="0" xfId="0" applyNumberFormat="1" applyFont="1"/>
    <xf numFmtId="0" fontId="8" fillId="0" borderId="0" xfId="2" applyFont="1" applyAlignment="1">
      <alignment horizontal="center" wrapText="1"/>
    </xf>
    <xf numFmtId="0" fontId="6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8744637028541"/>
          <c:y val="0.29551318342501176"/>
          <c:w val="0.85831265717993732"/>
          <c:h val="0.53266507361269111"/>
        </c:manualLayout>
      </c:layout>
      <c:lineChart>
        <c:grouping val="standard"/>
        <c:varyColors val="0"/>
        <c:ser>
          <c:idx val="0"/>
          <c:order val="0"/>
          <c:tx>
            <c:v>10% Free/Reduced Lunch School</c:v>
          </c:tx>
          <c:marker>
            <c:symbol val="none"/>
          </c:marker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53.407768000000004</c:v>
              </c:pt>
              <c:pt idx="1">
                <c:v>43.462668000000001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12-4495-B30C-F91FB4848743}"/>
            </c:ext>
          </c:extLst>
        </c:ser>
        <c:ser>
          <c:idx val="1"/>
          <c:order val="1"/>
          <c:tx>
            <c:v>30% Free/Reduced Lunch School</c:v>
          </c:tx>
          <c:marker>
            <c:symbol val="none"/>
          </c:marker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50.362200000000001</c:v>
              </c:pt>
              <c:pt idx="1">
                <c:v>41.520499999999998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12-4495-B30C-F91FB4848743}"/>
            </c:ext>
          </c:extLst>
        </c:ser>
        <c:ser>
          <c:idx val="2"/>
          <c:order val="2"/>
          <c:tx>
            <c:v>50% Free/Reduced Lunch School</c:v>
          </c:tx>
          <c:marker>
            <c:symbol val="none"/>
          </c:marker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46.232968</c:v>
              </c:pt>
              <c:pt idx="1">
                <c:v>38.494667999999997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A12-4495-B30C-F91FB4848743}"/>
            </c:ext>
          </c:extLst>
        </c:ser>
        <c:ser>
          <c:idx val="3"/>
          <c:order val="3"/>
          <c:tx>
            <c:v>70% Free/Reduced Lunch School</c:v>
          </c:tx>
          <c:marker>
            <c:symbol val="none"/>
          </c:marker>
          <c:val>
            <c:numLit>
              <c:formatCode>General</c:formatCode>
              <c:ptCount val="2"/>
              <c:pt idx="0">
                <c:v>41.020071999999999</c:v>
              </c:pt>
              <c:pt idx="1">
                <c:v>34.385171999999997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A12-4495-B30C-F91FB484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58304"/>
        <c:axId val="96421568"/>
      </c:lineChart>
      <c:catAx>
        <c:axId val="109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Child Receives Free/Reduced Lunch?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6421568"/>
        <c:crosses val="autoZero"/>
        <c:auto val="1"/>
        <c:lblAlgn val="ctr"/>
        <c:lblOffset val="100"/>
        <c:noMultiLvlLbl val="0"/>
      </c:catAx>
      <c:valAx>
        <c:axId val="96421568"/>
        <c:scaling>
          <c:orientation val="minMax"/>
          <c:max val="60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 Performance</a:t>
                </a:r>
              </a:p>
            </c:rich>
          </c:tx>
          <c:layout>
            <c:manualLayout>
              <c:xMode val="edge"/>
              <c:yMode val="edge"/>
              <c:x val="3.133925199240805E-2"/>
              <c:y val="0.35421204077535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985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032262399219413"/>
          <c:y val="1.6216216216216221E-2"/>
          <c:w val="0.54677424737492264"/>
          <c:h val="0.254054054054054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63620</xdr:colOff>
      <xdr:row>6</xdr:row>
      <xdr:rowOff>180616</xdr:rowOff>
    </xdr:from>
    <xdr:to>
      <xdr:col>17</xdr:col>
      <xdr:colOff>324389</xdr:colOff>
      <xdr:row>24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0.04172</cdr:x>
      <cdr:y>0.01728</cdr:y>
    </cdr:from>
    <cdr:to>
      <cdr:x>0.47386</cdr:x>
      <cdr:y>0.25204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444" y="58190"/>
          <a:ext cx="2460568" cy="781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200">
              <a:latin typeface="+mn-lt"/>
              <a:cs typeface="Arial" pitchFamily="34" charset="0"/>
            </a:rPr>
            <a:t>Predicted Math Performance </a:t>
          </a:r>
          <a:br>
            <a:rPr lang="en-US" sz="1200">
              <a:latin typeface="+mn-lt"/>
              <a:cs typeface="Arial" pitchFamily="34" charset="0"/>
            </a:rPr>
          </a:br>
          <a:r>
            <a:rPr lang="en-US" sz="1200">
              <a:latin typeface="+mn-lt"/>
              <a:cs typeface="Arial" pitchFamily="34" charset="0"/>
            </a:rPr>
            <a:t>by Student and School Mean Free/Reduced</a:t>
          </a:r>
          <a:r>
            <a:rPr lang="en-US" sz="1200" baseline="0">
              <a:latin typeface="+mn-lt"/>
              <a:cs typeface="Arial" pitchFamily="34" charset="0"/>
            </a:rPr>
            <a:t> Lunch Status</a:t>
          </a:r>
          <a:endParaRPr lang="en-US" sz="1200">
            <a:latin typeface="+mn-lt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115" zoomScaleNormal="115" workbookViewId="0">
      <pane ySplit="3" topLeftCell="A4" activePane="bottomLeft" state="frozen"/>
      <selection pane="bottomLeft" activeCell="B18" sqref="B18"/>
    </sheetView>
  </sheetViews>
  <sheetFormatPr defaultColWidth="9" defaultRowHeight="12.75" x14ac:dyDescent="0.2"/>
  <cols>
    <col min="1" max="1" width="28.5703125" style="12" bestFit="1" customWidth="1"/>
    <col min="2" max="2" width="11.85546875" style="22" customWidth="1"/>
    <col min="3" max="3" width="6" style="14" bestFit="1" customWidth="1"/>
    <col min="4" max="5" width="8.7109375" style="14" bestFit="1" customWidth="1"/>
    <col min="6" max="6" width="11.85546875" style="16" bestFit="1" customWidth="1"/>
    <col min="7" max="16384" width="9" style="12"/>
  </cols>
  <sheetData>
    <row r="1" spans="1:7" ht="30.6" customHeight="1" x14ac:dyDescent="0.2">
      <c r="A1" s="31" t="s">
        <v>1</v>
      </c>
      <c r="B1" s="31"/>
      <c r="C1" s="31"/>
      <c r="D1" s="31"/>
      <c r="E1" s="31"/>
      <c r="F1" s="31"/>
    </row>
    <row r="3" spans="1:7" ht="31.9" customHeight="1" x14ac:dyDescent="0.2">
      <c r="A3" s="3" t="s">
        <v>0</v>
      </c>
      <c r="B3" s="1" t="s">
        <v>13</v>
      </c>
      <c r="C3" s="1" t="s">
        <v>14</v>
      </c>
      <c r="D3" s="1" t="s">
        <v>15</v>
      </c>
      <c r="E3" s="1" t="s">
        <v>16</v>
      </c>
      <c r="F3" s="2" t="s">
        <v>2</v>
      </c>
      <c r="G3" s="4"/>
    </row>
    <row r="4" spans="1:7" x14ac:dyDescent="0.2">
      <c r="A4" s="4"/>
      <c r="B4" s="5"/>
      <c r="C4" s="4"/>
      <c r="D4" s="4"/>
      <c r="E4" s="4"/>
      <c r="F4" s="6"/>
      <c r="G4" s="4"/>
    </row>
    <row r="5" spans="1:7" x14ac:dyDescent="0.2">
      <c r="A5" s="21" t="s">
        <v>41</v>
      </c>
      <c r="B5" s="13">
        <v>108962</v>
      </c>
      <c r="C5" s="14">
        <v>5</v>
      </c>
      <c r="D5" s="12"/>
      <c r="E5" s="12"/>
      <c r="F5" s="12"/>
    </row>
    <row r="6" spans="1:7" x14ac:dyDescent="0.2">
      <c r="A6" s="21" t="s">
        <v>43</v>
      </c>
      <c r="B6" s="13">
        <v>108874</v>
      </c>
      <c r="C6" s="14">
        <v>7</v>
      </c>
      <c r="D6" s="15"/>
    </row>
    <row r="7" spans="1:7" x14ac:dyDescent="0.2">
      <c r="A7" s="20" t="s">
        <v>48</v>
      </c>
      <c r="B7" s="13"/>
      <c r="D7" s="15">
        <f>ABS(B5-B6)</f>
        <v>88</v>
      </c>
      <c r="E7" s="14">
        <f>ABS(C5-C6)</f>
        <v>2</v>
      </c>
      <c r="F7" s="16">
        <f>CHIDIST(D7,E7)</f>
        <v>7.7811322411337966E-20</v>
      </c>
    </row>
    <row r="8" spans="1:7" x14ac:dyDescent="0.2">
      <c r="A8" s="21"/>
      <c r="B8" s="13"/>
      <c r="D8" s="15"/>
    </row>
    <row r="9" spans="1:7" x14ac:dyDescent="0.2">
      <c r="A9" s="20"/>
      <c r="B9" s="13"/>
      <c r="D9" s="15"/>
    </row>
    <row r="10" spans="1:7" x14ac:dyDescent="0.2">
      <c r="A10" s="21"/>
      <c r="B10" s="13"/>
      <c r="D10" s="15"/>
    </row>
    <row r="11" spans="1:7" x14ac:dyDescent="0.2">
      <c r="A11" s="20"/>
      <c r="B11" s="13"/>
      <c r="D11" s="15"/>
    </row>
    <row r="12" spans="1:7" x14ac:dyDescent="0.2">
      <c r="A12" s="20"/>
      <c r="B12" s="15"/>
      <c r="D12" s="15"/>
    </row>
    <row r="13" spans="1:7" x14ac:dyDescent="0.2">
      <c r="A13" s="21"/>
      <c r="B13" s="15"/>
      <c r="D13" s="15"/>
    </row>
  </sheetData>
  <mergeCells count="1">
    <mergeCell ref="A1:F1"/>
  </mergeCells>
  <phoneticPr fontId="4" type="noConversion"/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RowHeight="12.75" x14ac:dyDescent="0.2"/>
  <cols>
    <col min="1" max="1" width="33.28515625" style="21" customWidth="1"/>
    <col min="2" max="2" width="9.7109375" style="23" customWidth="1"/>
    <col min="3" max="3" width="13.28515625" style="23" customWidth="1"/>
    <col min="4" max="4" width="14.140625" style="23" customWidth="1"/>
    <col min="5" max="5" width="4.140625" style="21" customWidth="1"/>
    <col min="6" max="6" width="11.28515625" style="24" customWidth="1"/>
    <col min="7" max="7" width="11.28515625" style="24" bestFit="1" customWidth="1"/>
    <col min="8" max="8" width="14.28515625" style="24" customWidth="1"/>
    <col min="9" max="256" width="9" style="21"/>
    <col min="257" max="257" width="34.85546875" style="21" customWidth="1"/>
    <col min="258" max="258" width="9.7109375" style="21" customWidth="1"/>
    <col min="259" max="259" width="13.28515625" style="21" customWidth="1"/>
    <col min="260" max="260" width="14.140625" style="21" customWidth="1"/>
    <col min="261" max="261" width="4.140625" style="21" customWidth="1"/>
    <col min="262" max="262" width="11.28515625" style="21" customWidth="1"/>
    <col min="263" max="263" width="11.28515625" style="21" bestFit="1" customWidth="1"/>
    <col min="264" max="264" width="14.28515625" style="21" customWidth="1"/>
    <col min="265" max="512" width="9" style="21"/>
    <col min="513" max="513" width="34.85546875" style="21" customWidth="1"/>
    <col min="514" max="514" width="9.7109375" style="21" customWidth="1"/>
    <col min="515" max="515" width="13.28515625" style="21" customWidth="1"/>
    <col min="516" max="516" width="14.140625" style="21" customWidth="1"/>
    <col min="517" max="517" width="4.140625" style="21" customWidth="1"/>
    <col min="518" max="518" width="11.28515625" style="21" customWidth="1"/>
    <col min="519" max="519" width="11.28515625" style="21" bestFit="1" customWidth="1"/>
    <col min="520" max="520" width="14.28515625" style="21" customWidth="1"/>
    <col min="521" max="768" width="9" style="21"/>
    <col min="769" max="769" width="34.85546875" style="21" customWidth="1"/>
    <col min="770" max="770" width="9.7109375" style="21" customWidth="1"/>
    <col min="771" max="771" width="13.28515625" style="21" customWidth="1"/>
    <col min="772" max="772" width="14.140625" style="21" customWidth="1"/>
    <col min="773" max="773" width="4.140625" style="21" customWidth="1"/>
    <col min="774" max="774" width="11.28515625" style="21" customWidth="1"/>
    <col min="775" max="775" width="11.28515625" style="21" bestFit="1" customWidth="1"/>
    <col min="776" max="776" width="14.28515625" style="21" customWidth="1"/>
    <col min="777" max="1024" width="9" style="21"/>
    <col min="1025" max="1025" width="34.85546875" style="21" customWidth="1"/>
    <col min="1026" max="1026" width="9.7109375" style="21" customWidth="1"/>
    <col min="1027" max="1027" width="13.28515625" style="21" customWidth="1"/>
    <col min="1028" max="1028" width="14.140625" style="21" customWidth="1"/>
    <col min="1029" max="1029" width="4.140625" style="21" customWidth="1"/>
    <col min="1030" max="1030" width="11.28515625" style="21" customWidth="1"/>
    <col min="1031" max="1031" width="11.28515625" style="21" bestFit="1" customWidth="1"/>
    <col min="1032" max="1032" width="14.28515625" style="21" customWidth="1"/>
    <col min="1033" max="1280" width="9" style="21"/>
    <col min="1281" max="1281" width="34.85546875" style="21" customWidth="1"/>
    <col min="1282" max="1282" width="9.7109375" style="21" customWidth="1"/>
    <col min="1283" max="1283" width="13.28515625" style="21" customWidth="1"/>
    <col min="1284" max="1284" width="14.140625" style="21" customWidth="1"/>
    <col min="1285" max="1285" width="4.140625" style="21" customWidth="1"/>
    <col min="1286" max="1286" width="11.28515625" style="21" customWidth="1"/>
    <col min="1287" max="1287" width="11.28515625" style="21" bestFit="1" customWidth="1"/>
    <col min="1288" max="1288" width="14.28515625" style="21" customWidth="1"/>
    <col min="1289" max="1536" width="9" style="21"/>
    <col min="1537" max="1537" width="34.85546875" style="21" customWidth="1"/>
    <col min="1538" max="1538" width="9.7109375" style="21" customWidth="1"/>
    <col min="1539" max="1539" width="13.28515625" style="21" customWidth="1"/>
    <col min="1540" max="1540" width="14.140625" style="21" customWidth="1"/>
    <col min="1541" max="1541" width="4.140625" style="21" customWidth="1"/>
    <col min="1542" max="1542" width="11.28515625" style="21" customWidth="1"/>
    <col min="1543" max="1543" width="11.28515625" style="21" bestFit="1" customWidth="1"/>
    <col min="1544" max="1544" width="14.28515625" style="21" customWidth="1"/>
    <col min="1545" max="1792" width="9" style="21"/>
    <col min="1793" max="1793" width="34.85546875" style="21" customWidth="1"/>
    <col min="1794" max="1794" width="9.7109375" style="21" customWidth="1"/>
    <col min="1795" max="1795" width="13.28515625" style="21" customWidth="1"/>
    <col min="1796" max="1796" width="14.140625" style="21" customWidth="1"/>
    <col min="1797" max="1797" width="4.140625" style="21" customWidth="1"/>
    <col min="1798" max="1798" width="11.28515625" style="21" customWidth="1"/>
    <col min="1799" max="1799" width="11.28515625" style="21" bestFit="1" customWidth="1"/>
    <col min="1800" max="1800" width="14.28515625" style="21" customWidth="1"/>
    <col min="1801" max="2048" width="9" style="21"/>
    <col min="2049" max="2049" width="34.85546875" style="21" customWidth="1"/>
    <col min="2050" max="2050" width="9.7109375" style="21" customWidth="1"/>
    <col min="2051" max="2051" width="13.28515625" style="21" customWidth="1"/>
    <col min="2052" max="2052" width="14.140625" style="21" customWidth="1"/>
    <col min="2053" max="2053" width="4.140625" style="21" customWidth="1"/>
    <col min="2054" max="2054" width="11.28515625" style="21" customWidth="1"/>
    <col min="2055" max="2055" width="11.28515625" style="21" bestFit="1" customWidth="1"/>
    <col min="2056" max="2056" width="14.28515625" style="21" customWidth="1"/>
    <col min="2057" max="2304" width="9" style="21"/>
    <col min="2305" max="2305" width="34.85546875" style="21" customWidth="1"/>
    <col min="2306" max="2306" width="9.7109375" style="21" customWidth="1"/>
    <col min="2307" max="2307" width="13.28515625" style="21" customWidth="1"/>
    <col min="2308" max="2308" width="14.140625" style="21" customWidth="1"/>
    <col min="2309" max="2309" width="4.140625" style="21" customWidth="1"/>
    <col min="2310" max="2310" width="11.28515625" style="21" customWidth="1"/>
    <col min="2311" max="2311" width="11.28515625" style="21" bestFit="1" customWidth="1"/>
    <col min="2312" max="2312" width="14.28515625" style="21" customWidth="1"/>
    <col min="2313" max="2560" width="9" style="21"/>
    <col min="2561" max="2561" width="34.85546875" style="21" customWidth="1"/>
    <col min="2562" max="2562" width="9.7109375" style="21" customWidth="1"/>
    <col min="2563" max="2563" width="13.28515625" style="21" customWidth="1"/>
    <col min="2564" max="2564" width="14.140625" style="21" customWidth="1"/>
    <col min="2565" max="2565" width="4.140625" style="21" customWidth="1"/>
    <col min="2566" max="2566" width="11.28515625" style="21" customWidth="1"/>
    <col min="2567" max="2567" width="11.28515625" style="21" bestFit="1" customWidth="1"/>
    <col min="2568" max="2568" width="14.28515625" style="21" customWidth="1"/>
    <col min="2569" max="2816" width="9" style="21"/>
    <col min="2817" max="2817" width="34.85546875" style="21" customWidth="1"/>
    <col min="2818" max="2818" width="9.7109375" style="21" customWidth="1"/>
    <col min="2819" max="2819" width="13.28515625" style="21" customWidth="1"/>
    <col min="2820" max="2820" width="14.140625" style="21" customWidth="1"/>
    <col min="2821" max="2821" width="4.140625" style="21" customWidth="1"/>
    <col min="2822" max="2822" width="11.28515625" style="21" customWidth="1"/>
    <col min="2823" max="2823" width="11.28515625" style="21" bestFit="1" customWidth="1"/>
    <col min="2824" max="2824" width="14.28515625" style="21" customWidth="1"/>
    <col min="2825" max="3072" width="9" style="21"/>
    <col min="3073" max="3073" width="34.85546875" style="21" customWidth="1"/>
    <col min="3074" max="3074" width="9.7109375" style="21" customWidth="1"/>
    <col min="3075" max="3075" width="13.28515625" style="21" customWidth="1"/>
    <col min="3076" max="3076" width="14.140625" style="21" customWidth="1"/>
    <col min="3077" max="3077" width="4.140625" style="21" customWidth="1"/>
    <col min="3078" max="3078" width="11.28515625" style="21" customWidth="1"/>
    <col min="3079" max="3079" width="11.28515625" style="21" bestFit="1" customWidth="1"/>
    <col min="3080" max="3080" width="14.28515625" style="21" customWidth="1"/>
    <col min="3081" max="3328" width="9" style="21"/>
    <col min="3329" max="3329" width="34.85546875" style="21" customWidth="1"/>
    <col min="3330" max="3330" width="9.7109375" style="21" customWidth="1"/>
    <col min="3331" max="3331" width="13.28515625" style="21" customWidth="1"/>
    <col min="3332" max="3332" width="14.140625" style="21" customWidth="1"/>
    <col min="3333" max="3333" width="4.140625" style="21" customWidth="1"/>
    <col min="3334" max="3334" width="11.28515625" style="21" customWidth="1"/>
    <col min="3335" max="3335" width="11.28515625" style="21" bestFit="1" customWidth="1"/>
    <col min="3336" max="3336" width="14.28515625" style="21" customWidth="1"/>
    <col min="3337" max="3584" width="9" style="21"/>
    <col min="3585" max="3585" width="34.85546875" style="21" customWidth="1"/>
    <col min="3586" max="3586" width="9.7109375" style="21" customWidth="1"/>
    <col min="3587" max="3587" width="13.28515625" style="21" customWidth="1"/>
    <col min="3588" max="3588" width="14.140625" style="21" customWidth="1"/>
    <col min="3589" max="3589" width="4.140625" style="21" customWidth="1"/>
    <col min="3590" max="3590" width="11.28515625" style="21" customWidth="1"/>
    <col min="3591" max="3591" width="11.28515625" style="21" bestFit="1" customWidth="1"/>
    <col min="3592" max="3592" width="14.28515625" style="21" customWidth="1"/>
    <col min="3593" max="3840" width="9" style="21"/>
    <col min="3841" max="3841" width="34.85546875" style="21" customWidth="1"/>
    <col min="3842" max="3842" width="9.7109375" style="21" customWidth="1"/>
    <col min="3843" max="3843" width="13.28515625" style="21" customWidth="1"/>
    <col min="3844" max="3844" width="14.140625" style="21" customWidth="1"/>
    <col min="3845" max="3845" width="4.140625" style="21" customWidth="1"/>
    <col min="3846" max="3846" width="11.28515625" style="21" customWidth="1"/>
    <col min="3847" max="3847" width="11.28515625" style="21" bestFit="1" customWidth="1"/>
    <col min="3848" max="3848" width="14.28515625" style="21" customWidth="1"/>
    <col min="3849" max="4096" width="9" style="21"/>
    <col min="4097" max="4097" width="34.85546875" style="21" customWidth="1"/>
    <col min="4098" max="4098" width="9.7109375" style="21" customWidth="1"/>
    <col min="4099" max="4099" width="13.28515625" style="21" customWidth="1"/>
    <col min="4100" max="4100" width="14.140625" style="21" customWidth="1"/>
    <col min="4101" max="4101" width="4.140625" style="21" customWidth="1"/>
    <col min="4102" max="4102" width="11.28515625" style="21" customWidth="1"/>
    <col min="4103" max="4103" width="11.28515625" style="21" bestFit="1" customWidth="1"/>
    <col min="4104" max="4104" width="14.28515625" style="21" customWidth="1"/>
    <col min="4105" max="4352" width="9" style="21"/>
    <col min="4353" max="4353" width="34.85546875" style="21" customWidth="1"/>
    <col min="4354" max="4354" width="9.7109375" style="21" customWidth="1"/>
    <col min="4355" max="4355" width="13.28515625" style="21" customWidth="1"/>
    <col min="4356" max="4356" width="14.140625" style="21" customWidth="1"/>
    <col min="4357" max="4357" width="4.140625" style="21" customWidth="1"/>
    <col min="4358" max="4358" width="11.28515625" style="21" customWidth="1"/>
    <col min="4359" max="4359" width="11.28515625" style="21" bestFit="1" customWidth="1"/>
    <col min="4360" max="4360" width="14.28515625" style="21" customWidth="1"/>
    <col min="4361" max="4608" width="9" style="21"/>
    <col min="4609" max="4609" width="34.85546875" style="21" customWidth="1"/>
    <col min="4610" max="4610" width="9.7109375" style="21" customWidth="1"/>
    <col min="4611" max="4611" width="13.28515625" style="21" customWidth="1"/>
    <col min="4612" max="4612" width="14.140625" style="21" customWidth="1"/>
    <col min="4613" max="4613" width="4.140625" style="21" customWidth="1"/>
    <col min="4614" max="4614" width="11.28515625" style="21" customWidth="1"/>
    <col min="4615" max="4615" width="11.28515625" style="21" bestFit="1" customWidth="1"/>
    <col min="4616" max="4616" width="14.28515625" style="21" customWidth="1"/>
    <col min="4617" max="4864" width="9" style="21"/>
    <col min="4865" max="4865" width="34.85546875" style="21" customWidth="1"/>
    <col min="4866" max="4866" width="9.7109375" style="21" customWidth="1"/>
    <col min="4867" max="4867" width="13.28515625" style="21" customWidth="1"/>
    <col min="4868" max="4868" width="14.140625" style="21" customWidth="1"/>
    <col min="4869" max="4869" width="4.140625" style="21" customWidth="1"/>
    <col min="4870" max="4870" width="11.28515625" style="21" customWidth="1"/>
    <col min="4871" max="4871" width="11.28515625" style="21" bestFit="1" customWidth="1"/>
    <col min="4872" max="4872" width="14.28515625" style="21" customWidth="1"/>
    <col min="4873" max="5120" width="9" style="21"/>
    <col min="5121" max="5121" width="34.85546875" style="21" customWidth="1"/>
    <col min="5122" max="5122" width="9.7109375" style="21" customWidth="1"/>
    <col min="5123" max="5123" width="13.28515625" style="21" customWidth="1"/>
    <col min="5124" max="5124" width="14.140625" style="21" customWidth="1"/>
    <col min="5125" max="5125" width="4.140625" style="21" customWidth="1"/>
    <col min="5126" max="5126" width="11.28515625" style="21" customWidth="1"/>
    <col min="5127" max="5127" width="11.28515625" style="21" bestFit="1" customWidth="1"/>
    <col min="5128" max="5128" width="14.28515625" style="21" customWidth="1"/>
    <col min="5129" max="5376" width="9" style="21"/>
    <col min="5377" max="5377" width="34.85546875" style="21" customWidth="1"/>
    <col min="5378" max="5378" width="9.7109375" style="21" customWidth="1"/>
    <col min="5379" max="5379" width="13.28515625" style="21" customWidth="1"/>
    <col min="5380" max="5380" width="14.140625" style="21" customWidth="1"/>
    <col min="5381" max="5381" width="4.140625" style="21" customWidth="1"/>
    <col min="5382" max="5382" width="11.28515625" style="21" customWidth="1"/>
    <col min="5383" max="5383" width="11.28515625" style="21" bestFit="1" customWidth="1"/>
    <col min="5384" max="5384" width="14.28515625" style="21" customWidth="1"/>
    <col min="5385" max="5632" width="9" style="21"/>
    <col min="5633" max="5633" width="34.85546875" style="21" customWidth="1"/>
    <col min="5634" max="5634" width="9.7109375" style="21" customWidth="1"/>
    <col min="5635" max="5635" width="13.28515625" style="21" customWidth="1"/>
    <col min="5636" max="5636" width="14.140625" style="21" customWidth="1"/>
    <col min="5637" max="5637" width="4.140625" style="21" customWidth="1"/>
    <col min="5638" max="5638" width="11.28515625" style="21" customWidth="1"/>
    <col min="5639" max="5639" width="11.28515625" style="21" bestFit="1" customWidth="1"/>
    <col min="5640" max="5640" width="14.28515625" style="21" customWidth="1"/>
    <col min="5641" max="5888" width="9" style="21"/>
    <col min="5889" max="5889" width="34.85546875" style="21" customWidth="1"/>
    <col min="5890" max="5890" width="9.7109375" style="21" customWidth="1"/>
    <col min="5891" max="5891" width="13.28515625" style="21" customWidth="1"/>
    <col min="5892" max="5892" width="14.140625" style="21" customWidth="1"/>
    <col min="5893" max="5893" width="4.140625" style="21" customWidth="1"/>
    <col min="5894" max="5894" width="11.28515625" style="21" customWidth="1"/>
    <col min="5895" max="5895" width="11.28515625" style="21" bestFit="1" customWidth="1"/>
    <col min="5896" max="5896" width="14.28515625" style="21" customWidth="1"/>
    <col min="5897" max="6144" width="9" style="21"/>
    <col min="6145" max="6145" width="34.85546875" style="21" customWidth="1"/>
    <col min="6146" max="6146" width="9.7109375" style="21" customWidth="1"/>
    <col min="6147" max="6147" width="13.28515625" style="21" customWidth="1"/>
    <col min="6148" max="6148" width="14.140625" style="21" customWidth="1"/>
    <col min="6149" max="6149" width="4.140625" style="21" customWidth="1"/>
    <col min="6150" max="6150" width="11.28515625" style="21" customWidth="1"/>
    <col min="6151" max="6151" width="11.28515625" style="21" bestFit="1" customWidth="1"/>
    <col min="6152" max="6152" width="14.28515625" style="21" customWidth="1"/>
    <col min="6153" max="6400" width="9" style="21"/>
    <col min="6401" max="6401" width="34.85546875" style="21" customWidth="1"/>
    <col min="6402" max="6402" width="9.7109375" style="21" customWidth="1"/>
    <col min="6403" max="6403" width="13.28515625" style="21" customWidth="1"/>
    <col min="6404" max="6404" width="14.140625" style="21" customWidth="1"/>
    <col min="6405" max="6405" width="4.140625" style="21" customWidth="1"/>
    <col min="6406" max="6406" width="11.28515625" style="21" customWidth="1"/>
    <col min="6407" max="6407" width="11.28515625" style="21" bestFit="1" customWidth="1"/>
    <col min="6408" max="6408" width="14.28515625" style="21" customWidth="1"/>
    <col min="6409" max="6656" width="9" style="21"/>
    <col min="6657" max="6657" width="34.85546875" style="21" customWidth="1"/>
    <col min="6658" max="6658" width="9.7109375" style="21" customWidth="1"/>
    <col min="6659" max="6659" width="13.28515625" style="21" customWidth="1"/>
    <col min="6660" max="6660" width="14.140625" style="21" customWidth="1"/>
    <col min="6661" max="6661" width="4.140625" style="21" customWidth="1"/>
    <col min="6662" max="6662" width="11.28515625" style="21" customWidth="1"/>
    <col min="6663" max="6663" width="11.28515625" style="21" bestFit="1" customWidth="1"/>
    <col min="6664" max="6664" width="14.28515625" style="21" customWidth="1"/>
    <col min="6665" max="6912" width="9" style="21"/>
    <col min="6913" max="6913" width="34.85546875" style="21" customWidth="1"/>
    <col min="6914" max="6914" width="9.7109375" style="21" customWidth="1"/>
    <col min="6915" max="6915" width="13.28515625" style="21" customWidth="1"/>
    <col min="6916" max="6916" width="14.140625" style="21" customWidth="1"/>
    <col min="6917" max="6917" width="4.140625" style="21" customWidth="1"/>
    <col min="6918" max="6918" width="11.28515625" style="21" customWidth="1"/>
    <col min="6919" max="6919" width="11.28515625" style="21" bestFit="1" customWidth="1"/>
    <col min="6920" max="6920" width="14.28515625" style="21" customWidth="1"/>
    <col min="6921" max="7168" width="9" style="21"/>
    <col min="7169" max="7169" width="34.85546875" style="21" customWidth="1"/>
    <col min="7170" max="7170" width="9.7109375" style="21" customWidth="1"/>
    <col min="7171" max="7171" width="13.28515625" style="21" customWidth="1"/>
    <col min="7172" max="7172" width="14.140625" style="21" customWidth="1"/>
    <col min="7173" max="7173" width="4.140625" style="21" customWidth="1"/>
    <col min="7174" max="7174" width="11.28515625" style="21" customWidth="1"/>
    <col min="7175" max="7175" width="11.28515625" style="21" bestFit="1" customWidth="1"/>
    <col min="7176" max="7176" width="14.28515625" style="21" customWidth="1"/>
    <col min="7177" max="7424" width="9" style="21"/>
    <col min="7425" max="7425" width="34.85546875" style="21" customWidth="1"/>
    <col min="7426" max="7426" width="9.7109375" style="21" customWidth="1"/>
    <col min="7427" max="7427" width="13.28515625" style="21" customWidth="1"/>
    <col min="7428" max="7428" width="14.140625" style="21" customWidth="1"/>
    <col min="7429" max="7429" width="4.140625" style="21" customWidth="1"/>
    <col min="7430" max="7430" width="11.28515625" style="21" customWidth="1"/>
    <col min="7431" max="7431" width="11.28515625" style="21" bestFit="1" customWidth="1"/>
    <col min="7432" max="7432" width="14.28515625" style="21" customWidth="1"/>
    <col min="7433" max="7680" width="9" style="21"/>
    <col min="7681" max="7681" width="34.85546875" style="21" customWidth="1"/>
    <col min="7682" max="7682" width="9.7109375" style="21" customWidth="1"/>
    <col min="7683" max="7683" width="13.28515625" style="21" customWidth="1"/>
    <col min="7684" max="7684" width="14.140625" style="21" customWidth="1"/>
    <col min="7685" max="7685" width="4.140625" style="21" customWidth="1"/>
    <col min="7686" max="7686" width="11.28515625" style="21" customWidth="1"/>
    <col min="7687" max="7687" width="11.28515625" style="21" bestFit="1" customWidth="1"/>
    <col min="7688" max="7688" width="14.28515625" style="21" customWidth="1"/>
    <col min="7689" max="7936" width="9" style="21"/>
    <col min="7937" max="7937" width="34.85546875" style="21" customWidth="1"/>
    <col min="7938" max="7938" width="9.7109375" style="21" customWidth="1"/>
    <col min="7939" max="7939" width="13.28515625" style="21" customWidth="1"/>
    <col min="7940" max="7940" width="14.140625" style="21" customWidth="1"/>
    <col min="7941" max="7941" width="4.140625" style="21" customWidth="1"/>
    <col min="7942" max="7942" width="11.28515625" style="21" customWidth="1"/>
    <col min="7943" max="7943" width="11.28515625" style="21" bestFit="1" customWidth="1"/>
    <col min="7944" max="7944" width="14.28515625" style="21" customWidth="1"/>
    <col min="7945" max="8192" width="9" style="21"/>
    <col min="8193" max="8193" width="34.85546875" style="21" customWidth="1"/>
    <col min="8194" max="8194" width="9.7109375" style="21" customWidth="1"/>
    <col min="8195" max="8195" width="13.28515625" style="21" customWidth="1"/>
    <col min="8196" max="8196" width="14.140625" style="21" customWidth="1"/>
    <col min="8197" max="8197" width="4.140625" style="21" customWidth="1"/>
    <col min="8198" max="8198" width="11.28515625" style="21" customWidth="1"/>
    <col min="8199" max="8199" width="11.28515625" style="21" bestFit="1" customWidth="1"/>
    <col min="8200" max="8200" width="14.28515625" style="21" customWidth="1"/>
    <col min="8201" max="8448" width="9" style="21"/>
    <col min="8449" max="8449" width="34.85546875" style="21" customWidth="1"/>
    <col min="8450" max="8450" width="9.7109375" style="21" customWidth="1"/>
    <col min="8451" max="8451" width="13.28515625" style="21" customWidth="1"/>
    <col min="8452" max="8452" width="14.140625" style="21" customWidth="1"/>
    <col min="8453" max="8453" width="4.140625" style="21" customWidth="1"/>
    <col min="8454" max="8454" width="11.28515625" style="21" customWidth="1"/>
    <col min="8455" max="8455" width="11.28515625" style="21" bestFit="1" customWidth="1"/>
    <col min="8456" max="8456" width="14.28515625" style="21" customWidth="1"/>
    <col min="8457" max="8704" width="9" style="21"/>
    <col min="8705" max="8705" width="34.85546875" style="21" customWidth="1"/>
    <col min="8706" max="8706" width="9.7109375" style="21" customWidth="1"/>
    <col min="8707" max="8707" width="13.28515625" style="21" customWidth="1"/>
    <col min="8708" max="8708" width="14.140625" style="21" customWidth="1"/>
    <col min="8709" max="8709" width="4.140625" style="21" customWidth="1"/>
    <col min="8710" max="8710" width="11.28515625" style="21" customWidth="1"/>
    <col min="8711" max="8711" width="11.28515625" style="21" bestFit="1" customWidth="1"/>
    <col min="8712" max="8712" width="14.28515625" style="21" customWidth="1"/>
    <col min="8713" max="8960" width="9" style="21"/>
    <col min="8961" max="8961" width="34.85546875" style="21" customWidth="1"/>
    <col min="8962" max="8962" width="9.7109375" style="21" customWidth="1"/>
    <col min="8963" max="8963" width="13.28515625" style="21" customWidth="1"/>
    <col min="8964" max="8964" width="14.140625" style="21" customWidth="1"/>
    <col min="8965" max="8965" width="4.140625" style="21" customWidth="1"/>
    <col min="8966" max="8966" width="11.28515625" style="21" customWidth="1"/>
    <col min="8967" max="8967" width="11.28515625" style="21" bestFit="1" customWidth="1"/>
    <col min="8968" max="8968" width="14.28515625" style="21" customWidth="1"/>
    <col min="8969" max="9216" width="9" style="21"/>
    <col min="9217" max="9217" width="34.85546875" style="21" customWidth="1"/>
    <col min="9218" max="9218" width="9.7109375" style="21" customWidth="1"/>
    <col min="9219" max="9219" width="13.28515625" style="21" customWidth="1"/>
    <col min="9220" max="9220" width="14.140625" style="21" customWidth="1"/>
    <col min="9221" max="9221" width="4.140625" style="21" customWidth="1"/>
    <col min="9222" max="9222" width="11.28515625" style="21" customWidth="1"/>
    <col min="9223" max="9223" width="11.28515625" style="21" bestFit="1" customWidth="1"/>
    <col min="9224" max="9224" width="14.28515625" style="21" customWidth="1"/>
    <col min="9225" max="9472" width="9" style="21"/>
    <col min="9473" max="9473" width="34.85546875" style="21" customWidth="1"/>
    <col min="9474" max="9474" width="9.7109375" style="21" customWidth="1"/>
    <col min="9475" max="9475" width="13.28515625" style="21" customWidth="1"/>
    <col min="9476" max="9476" width="14.140625" style="21" customWidth="1"/>
    <col min="9477" max="9477" width="4.140625" style="21" customWidth="1"/>
    <col min="9478" max="9478" width="11.28515625" style="21" customWidth="1"/>
    <col min="9479" max="9479" width="11.28515625" style="21" bestFit="1" customWidth="1"/>
    <col min="9480" max="9480" width="14.28515625" style="21" customWidth="1"/>
    <col min="9481" max="9728" width="9" style="21"/>
    <col min="9729" max="9729" width="34.85546875" style="21" customWidth="1"/>
    <col min="9730" max="9730" width="9.7109375" style="21" customWidth="1"/>
    <col min="9731" max="9731" width="13.28515625" style="21" customWidth="1"/>
    <col min="9732" max="9732" width="14.140625" style="21" customWidth="1"/>
    <col min="9733" max="9733" width="4.140625" style="21" customWidth="1"/>
    <col min="9734" max="9734" width="11.28515625" style="21" customWidth="1"/>
    <col min="9735" max="9735" width="11.28515625" style="21" bestFit="1" customWidth="1"/>
    <col min="9736" max="9736" width="14.28515625" style="21" customWidth="1"/>
    <col min="9737" max="9984" width="9" style="21"/>
    <col min="9985" max="9985" width="34.85546875" style="21" customWidth="1"/>
    <col min="9986" max="9986" width="9.7109375" style="21" customWidth="1"/>
    <col min="9987" max="9987" width="13.28515625" style="21" customWidth="1"/>
    <col min="9988" max="9988" width="14.140625" style="21" customWidth="1"/>
    <col min="9989" max="9989" width="4.140625" style="21" customWidth="1"/>
    <col min="9990" max="9990" width="11.28515625" style="21" customWidth="1"/>
    <col min="9991" max="9991" width="11.28515625" style="21" bestFit="1" customWidth="1"/>
    <col min="9992" max="9992" width="14.28515625" style="21" customWidth="1"/>
    <col min="9993" max="10240" width="9" style="21"/>
    <col min="10241" max="10241" width="34.85546875" style="21" customWidth="1"/>
    <col min="10242" max="10242" width="9.7109375" style="21" customWidth="1"/>
    <col min="10243" max="10243" width="13.28515625" style="21" customWidth="1"/>
    <col min="10244" max="10244" width="14.140625" style="21" customWidth="1"/>
    <col min="10245" max="10245" width="4.140625" style="21" customWidth="1"/>
    <col min="10246" max="10246" width="11.28515625" style="21" customWidth="1"/>
    <col min="10247" max="10247" width="11.28515625" style="21" bestFit="1" customWidth="1"/>
    <col min="10248" max="10248" width="14.28515625" style="21" customWidth="1"/>
    <col min="10249" max="10496" width="9" style="21"/>
    <col min="10497" max="10497" width="34.85546875" style="21" customWidth="1"/>
    <col min="10498" max="10498" width="9.7109375" style="21" customWidth="1"/>
    <col min="10499" max="10499" width="13.28515625" style="21" customWidth="1"/>
    <col min="10500" max="10500" width="14.140625" style="21" customWidth="1"/>
    <col min="10501" max="10501" width="4.140625" style="21" customWidth="1"/>
    <col min="10502" max="10502" width="11.28515625" style="21" customWidth="1"/>
    <col min="10503" max="10503" width="11.28515625" style="21" bestFit="1" customWidth="1"/>
    <col min="10504" max="10504" width="14.28515625" style="21" customWidth="1"/>
    <col min="10505" max="10752" width="9" style="21"/>
    <col min="10753" max="10753" width="34.85546875" style="21" customWidth="1"/>
    <col min="10754" max="10754" width="9.7109375" style="21" customWidth="1"/>
    <col min="10755" max="10755" width="13.28515625" style="21" customWidth="1"/>
    <col min="10756" max="10756" width="14.140625" style="21" customWidth="1"/>
    <col min="10757" max="10757" width="4.140625" style="21" customWidth="1"/>
    <col min="10758" max="10758" width="11.28515625" style="21" customWidth="1"/>
    <col min="10759" max="10759" width="11.28515625" style="21" bestFit="1" customWidth="1"/>
    <col min="10760" max="10760" width="14.28515625" style="21" customWidth="1"/>
    <col min="10761" max="11008" width="9" style="21"/>
    <col min="11009" max="11009" width="34.85546875" style="21" customWidth="1"/>
    <col min="11010" max="11010" width="9.7109375" style="21" customWidth="1"/>
    <col min="11011" max="11011" width="13.28515625" style="21" customWidth="1"/>
    <col min="11012" max="11012" width="14.140625" style="21" customWidth="1"/>
    <col min="11013" max="11013" width="4.140625" style="21" customWidth="1"/>
    <col min="11014" max="11014" width="11.28515625" style="21" customWidth="1"/>
    <col min="11015" max="11015" width="11.28515625" style="21" bestFit="1" customWidth="1"/>
    <col min="11016" max="11016" width="14.28515625" style="21" customWidth="1"/>
    <col min="11017" max="11264" width="9" style="21"/>
    <col min="11265" max="11265" width="34.85546875" style="21" customWidth="1"/>
    <col min="11266" max="11266" width="9.7109375" style="21" customWidth="1"/>
    <col min="11267" max="11267" width="13.28515625" style="21" customWidth="1"/>
    <col min="11268" max="11268" width="14.140625" style="21" customWidth="1"/>
    <col min="11269" max="11269" width="4.140625" style="21" customWidth="1"/>
    <col min="11270" max="11270" width="11.28515625" style="21" customWidth="1"/>
    <col min="11271" max="11271" width="11.28515625" style="21" bestFit="1" customWidth="1"/>
    <col min="11272" max="11272" width="14.28515625" style="21" customWidth="1"/>
    <col min="11273" max="11520" width="9" style="21"/>
    <col min="11521" max="11521" width="34.85546875" style="21" customWidth="1"/>
    <col min="11522" max="11522" width="9.7109375" style="21" customWidth="1"/>
    <col min="11523" max="11523" width="13.28515625" style="21" customWidth="1"/>
    <col min="11524" max="11524" width="14.140625" style="21" customWidth="1"/>
    <col min="11525" max="11525" width="4.140625" style="21" customWidth="1"/>
    <col min="11526" max="11526" width="11.28515625" style="21" customWidth="1"/>
    <col min="11527" max="11527" width="11.28515625" style="21" bestFit="1" customWidth="1"/>
    <col min="11528" max="11528" width="14.28515625" style="21" customWidth="1"/>
    <col min="11529" max="11776" width="9" style="21"/>
    <col min="11777" max="11777" width="34.85546875" style="21" customWidth="1"/>
    <col min="11778" max="11778" width="9.7109375" style="21" customWidth="1"/>
    <col min="11779" max="11779" width="13.28515625" style="21" customWidth="1"/>
    <col min="11780" max="11780" width="14.140625" style="21" customWidth="1"/>
    <col min="11781" max="11781" width="4.140625" style="21" customWidth="1"/>
    <col min="11782" max="11782" width="11.28515625" style="21" customWidth="1"/>
    <col min="11783" max="11783" width="11.28515625" style="21" bestFit="1" customWidth="1"/>
    <col min="11784" max="11784" width="14.28515625" style="21" customWidth="1"/>
    <col min="11785" max="12032" width="9" style="21"/>
    <col min="12033" max="12033" width="34.85546875" style="21" customWidth="1"/>
    <col min="12034" max="12034" width="9.7109375" style="21" customWidth="1"/>
    <col min="12035" max="12035" width="13.28515625" style="21" customWidth="1"/>
    <col min="12036" max="12036" width="14.140625" style="21" customWidth="1"/>
    <col min="12037" max="12037" width="4.140625" style="21" customWidth="1"/>
    <col min="12038" max="12038" width="11.28515625" style="21" customWidth="1"/>
    <col min="12039" max="12039" width="11.28515625" style="21" bestFit="1" customWidth="1"/>
    <col min="12040" max="12040" width="14.28515625" style="21" customWidth="1"/>
    <col min="12041" max="12288" width="9" style="21"/>
    <col min="12289" max="12289" width="34.85546875" style="21" customWidth="1"/>
    <col min="12290" max="12290" width="9.7109375" style="21" customWidth="1"/>
    <col min="12291" max="12291" width="13.28515625" style="21" customWidth="1"/>
    <col min="12292" max="12292" width="14.140625" style="21" customWidth="1"/>
    <col min="12293" max="12293" width="4.140625" style="21" customWidth="1"/>
    <col min="12294" max="12294" width="11.28515625" style="21" customWidth="1"/>
    <col min="12295" max="12295" width="11.28515625" style="21" bestFit="1" customWidth="1"/>
    <col min="12296" max="12296" width="14.28515625" style="21" customWidth="1"/>
    <col min="12297" max="12544" width="9" style="21"/>
    <col min="12545" max="12545" width="34.85546875" style="21" customWidth="1"/>
    <col min="12546" max="12546" width="9.7109375" style="21" customWidth="1"/>
    <col min="12547" max="12547" width="13.28515625" style="21" customWidth="1"/>
    <col min="12548" max="12548" width="14.140625" style="21" customWidth="1"/>
    <col min="12549" max="12549" width="4.140625" style="21" customWidth="1"/>
    <col min="12550" max="12550" width="11.28515625" style="21" customWidth="1"/>
    <col min="12551" max="12551" width="11.28515625" style="21" bestFit="1" customWidth="1"/>
    <col min="12552" max="12552" width="14.28515625" style="21" customWidth="1"/>
    <col min="12553" max="12800" width="9" style="21"/>
    <col min="12801" max="12801" width="34.85546875" style="21" customWidth="1"/>
    <col min="12802" max="12802" width="9.7109375" style="21" customWidth="1"/>
    <col min="12803" max="12803" width="13.28515625" style="21" customWidth="1"/>
    <col min="12804" max="12804" width="14.140625" style="21" customWidth="1"/>
    <col min="12805" max="12805" width="4.140625" style="21" customWidth="1"/>
    <col min="12806" max="12806" width="11.28515625" style="21" customWidth="1"/>
    <col min="12807" max="12807" width="11.28515625" style="21" bestFit="1" customWidth="1"/>
    <col min="12808" max="12808" width="14.28515625" style="21" customWidth="1"/>
    <col min="12809" max="13056" width="9" style="21"/>
    <col min="13057" max="13057" width="34.85546875" style="21" customWidth="1"/>
    <col min="13058" max="13058" width="9.7109375" style="21" customWidth="1"/>
    <col min="13059" max="13059" width="13.28515625" style="21" customWidth="1"/>
    <col min="13060" max="13060" width="14.140625" style="21" customWidth="1"/>
    <col min="13061" max="13061" width="4.140625" style="21" customWidth="1"/>
    <col min="13062" max="13062" width="11.28515625" style="21" customWidth="1"/>
    <col min="13063" max="13063" width="11.28515625" style="21" bestFit="1" customWidth="1"/>
    <col min="13064" max="13064" width="14.28515625" style="21" customWidth="1"/>
    <col min="13065" max="13312" width="9" style="21"/>
    <col min="13313" max="13313" width="34.85546875" style="21" customWidth="1"/>
    <col min="13314" max="13314" width="9.7109375" style="21" customWidth="1"/>
    <col min="13315" max="13315" width="13.28515625" style="21" customWidth="1"/>
    <col min="13316" max="13316" width="14.140625" style="21" customWidth="1"/>
    <col min="13317" max="13317" width="4.140625" style="21" customWidth="1"/>
    <col min="13318" max="13318" width="11.28515625" style="21" customWidth="1"/>
    <col min="13319" max="13319" width="11.28515625" style="21" bestFit="1" customWidth="1"/>
    <col min="13320" max="13320" width="14.28515625" style="21" customWidth="1"/>
    <col min="13321" max="13568" width="9" style="21"/>
    <col min="13569" max="13569" width="34.85546875" style="21" customWidth="1"/>
    <col min="13570" max="13570" width="9.7109375" style="21" customWidth="1"/>
    <col min="13571" max="13571" width="13.28515625" style="21" customWidth="1"/>
    <col min="13572" max="13572" width="14.140625" style="21" customWidth="1"/>
    <col min="13573" max="13573" width="4.140625" style="21" customWidth="1"/>
    <col min="13574" max="13574" width="11.28515625" style="21" customWidth="1"/>
    <col min="13575" max="13575" width="11.28515625" style="21" bestFit="1" customWidth="1"/>
    <col min="13576" max="13576" width="14.28515625" style="21" customWidth="1"/>
    <col min="13577" max="13824" width="9" style="21"/>
    <col min="13825" max="13825" width="34.85546875" style="21" customWidth="1"/>
    <col min="13826" max="13826" width="9.7109375" style="21" customWidth="1"/>
    <col min="13827" max="13827" width="13.28515625" style="21" customWidth="1"/>
    <col min="13828" max="13828" width="14.140625" style="21" customWidth="1"/>
    <col min="13829" max="13829" width="4.140625" style="21" customWidth="1"/>
    <col min="13830" max="13830" width="11.28515625" style="21" customWidth="1"/>
    <col min="13831" max="13831" width="11.28515625" style="21" bestFit="1" customWidth="1"/>
    <col min="13832" max="13832" width="14.28515625" style="21" customWidth="1"/>
    <col min="13833" max="14080" width="9" style="21"/>
    <col min="14081" max="14081" width="34.85546875" style="21" customWidth="1"/>
    <col min="14082" max="14082" width="9.7109375" style="21" customWidth="1"/>
    <col min="14083" max="14083" width="13.28515625" style="21" customWidth="1"/>
    <col min="14084" max="14084" width="14.140625" style="21" customWidth="1"/>
    <col min="14085" max="14085" width="4.140625" style="21" customWidth="1"/>
    <col min="14086" max="14086" width="11.28515625" style="21" customWidth="1"/>
    <col min="14087" max="14087" width="11.28515625" style="21" bestFit="1" customWidth="1"/>
    <col min="14088" max="14088" width="14.28515625" style="21" customWidth="1"/>
    <col min="14089" max="14336" width="9" style="21"/>
    <col min="14337" max="14337" width="34.85546875" style="21" customWidth="1"/>
    <col min="14338" max="14338" width="9.7109375" style="21" customWidth="1"/>
    <col min="14339" max="14339" width="13.28515625" style="21" customWidth="1"/>
    <col min="14340" max="14340" width="14.140625" style="21" customWidth="1"/>
    <col min="14341" max="14341" width="4.140625" style="21" customWidth="1"/>
    <col min="14342" max="14342" width="11.28515625" style="21" customWidth="1"/>
    <col min="14343" max="14343" width="11.28515625" style="21" bestFit="1" customWidth="1"/>
    <col min="14344" max="14344" width="14.28515625" style="21" customWidth="1"/>
    <col min="14345" max="14592" width="9" style="21"/>
    <col min="14593" max="14593" width="34.85546875" style="21" customWidth="1"/>
    <col min="14594" max="14594" width="9.7109375" style="21" customWidth="1"/>
    <col min="14595" max="14595" width="13.28515625" style="21" customWidth="1"/>
    <col min="14596" max="14596" width="14.140625" style="21" customWidth="1"/>
    <col min="14597" max="14597" width="4.140625" style="21" customWidth="1"/>
    <col min="14598" max="14598" width="11.28515625" style="21" customWidth="1"/>
    <col min="14599" max="14599" width="11.28515625" style="21" bestFit="1" customWidth="1"/>
    <col min="14600" max="14600" width="14.28515625" style="21" customWidth="1"/>
    <col min="14601" max="14848" width="9" style="21"/>
    <col min="14849" max="14849" width="34.85546875" style="21" customWidth="1"/>
    <col min="14850" max="14850" width="9.7109375" style="21" customWidth="1"/>
    <col min="14851" max="14851" width="13.28515625" style="21" customWidth="1"/>
    <col min="14852" max="14852" width="14.140625" style="21" customWidth="1"/>
    <col min="14853" max="14853" width="4.140625" style="21" customWidth="1"/>
    <col min="14854" max="14854" width="11.28515625" style="21" customWidth="1"/>
    <col min="14855" max="14855" width="11.28515625" style="21" bestFit="1" customWidth="1"/>
    <col min="14856" max="14856" width="14.28515625" style="21" customWidth="1"/>
    <col min="14857" max="15104" width="9" style="21"/>
    <col min="15105" max="15105" width="34.85546875" style="21" customWidth="1"/>
    <col min="15106" max="15106" width="9.7109375" style="21" customWidth="1"/>
    <col min="15107" max="15107" width="13.28515625" style="21" customWidth="1"/>
    <col min="15108" max="15108" width="14.140625" style="21" customWidth="1"/>
    <col min="15109" max="15109" width="4.140625" style="21" customWidth="1"/>
    <col min="15110" max="15110" width="11.28515625" style="21" customWidth="1"/>
    <col min="15111" max="15111" width="11.28515625" style="21" bestFit="1" customWidth="1"/>
    <col min="15112" max="15112" width="14.28515625" style="21" customWidth="1"/>
    <col min="15113" max="15360" width="9" style="21"/>
    <col min="15361" max="15361" width="34.85546875" style="21" customWidth="1"/>
    <col min="15362" max="15362" width="9.7109375" style="21" customWidth="1"/>
    <col min="15363" max="15363" width="13.28515625" style="21" customWidth="1"/>
    <col min="15364" max="15364" width="14.140625" style="21" customWidth="1"/>
    <col min="15365" max="15365" width="4.140625" style="21" customWidth="1"/>
    <col min="15366" max="15366" width="11.28515625" style="21" customWidth="1"/>
    <col min="15367" max="15367" width="11.28515625" style="21" bestFit="1" customWidth="1"/>
    <col min="15368" max="15368" width="14.28515625" style="21" customWidth="1"/>
    <col min="15369" max="15616" width="9" style="21"/>
    <col min="15617" max="15617" width="34.85546875" style="21" customWidth="1"/>
    <col min="15618" max="15618" width="9.7109375" style="21" customWidth="1"/>
    <col min="15619" max="15619" width="13.28515625" style="21" customWidth="1"/>
    <col min="15620" max="15620" width="14.140625" style="21" customWidth="1"/>
    <col min="15621" max="15621" width="4.140625" style="21" customWidth="1"/>
    <col min="15622" max="15622" width="11.28515625" style="21" customWidth="1"/>
    <col min="15623" max="15623" width="11.28515625" style="21" bestFit="1" customWidth="1"/>
    <col min="15624" max="15624" width="14.28515625" style="21" customWidth="1"/>
    <col min="15625" max="15872" width="9" style="21"/>
    <col min="15873" max="15873" width="34.85546875" style="21" customWidth="1"/>
    <col min="15874" max="15874" width="9.7109375" style="21" customWidth="1"/>
    <col min="15875" max="15875" width="13.28515625" style="21" customWidth="1"/>
    <col min="15876" max="15876" width="14.140625" style="21" customWidth="1"/>
    <col min="15877" max="15877" width="4.140625" style="21" customWidth="1"/>
    <col min="15878" max="15878" width="11.28515625" style="21" customWidth="1"/>
    <col min="15879" max="15879" width="11.28515625" style="21" bestFit="1" customWidth="1"/>
    <col min="15880" max="15880" width="14.28515625" style="21" customWidth="1"/>
    <col min="15881" max="16128" width="9" style="21"/>
    <col min="16129" max="16129" width="34.85546875" style="21" customWidth="1"/>
    <col min="16130" max="16130" width="9.7109375" style="21" customWidth="1"/>
    <col min="16131" max="16131" width="13.28515625" style="21" customWidth="1"/>
    <col min="16132" max="16132" width="14.140625" style="21" customWidth="1"/>
    <col min="16133" max="16133" width="4.140625" style="21" customWidth="1"/>
    <col min="16134" max="16134" width="11.28515625" style="21" customWidth="1"/>
    <col min="16135" max="16135" width="11.28515625" style="21" bestFit="1" customWidth="1"/>
    <col min="16136" max="16136" width="14.28515625" style="21" customWidth="1"/>
    <col min="16137" max="16384" width="9" style="21"/>
  </cols>
  <sheetData>
    <row r="1" spans="1:8" ht="51" x14ac:dyDescent="0.2">
      <c r="A1" s="17" t="s">
        <v>0</v>
      </c>
      <c r="B1" s="18" t="s">
        <v>49</v>
      </c>
      <c r="C1" s="18" t="s">
        <v>33</v>
      </c>
      <c r="D1" s="18" t="s">
        <v>34</v>
      </c>
      <c r="E1" s="17"/>
      <c r="F1" s="19" t="s">
        <v>35</v>
      </c>
      <c r="G1" s="19" t="s">
        <v>36</v>
      </c>
      <c r="H1" s="19" t="s">
        <v>37</v>
      </c>
    </row>
    <row r="3" spans="1:8" x14ac:dyDescent="0.2">
      <c r="A3" s="11" t="s">
        <v>38</v>
      </c>
      <c r="B3" s="23">
        <v>253.18</v>
      </c>
      <c r="C3" s="23">
        <v>45.368200000000002</v>
      </c>
      <c r="F3" s="23"/>
      <c r="G3" s="23"/>
      <c r="H3" s="23"/>
    </row>
    <row r="4" spans="1:8" x14ac:dyDescent="0.2">
      <c r="A4" s="21" t="s">
        <v>39</v>
      </c>
      <c r="B4" s="23">
        <v>239.35</v>
      </c>
      <c r="C4" s="23">
        <v>27.2239</v>
      </c>
    </row>
    <row r="5" spans="1:8" x14ac:dyDescent="0.2">
      <c r="A5" s="20" t="s">
        <v>40</v>
      </c>
      <c r="F5" s="23">
        <f>100*((B3-B4)/B3)</f>
        <v>5.46251678647603</v>
      </c>
      <c r="G5" s="23">
        <f>100*((C3-C4)/C3)</f>
        <v>39.993431522520176</v>
      </c>
    </row>
    <row r="6" spans="1:8" x14ac:dyDescent="0.2">
      <c r="A6" s="21" t="s">
        <v>41</v>
      </c>
      <c r="B6" s="23">
        <v>239.41</v>
      </c>
      <c r="C6" s="23">
        <v>13.888400000000001</v>
      </c>
    </row>
    <row r="7" spans="1:8" x14ac:dyDescent="0.2">
      <c r="A7" s="20" t="s">
        <v>42</v>
      </c>
      <c r="F7" s="23">
        <f>100*((B4-B6)/B4)</f>
        <v>-2.5067892208064452E-2</v>
      </c>
      <c r="G7" s="23">
        <f>100*((C4-C6)/C4)</f>
        <v>48.984531973743657</v>
      </c>
    </row>
    <row r="8" spans="1:8" x14ac:dyDescent="0.2">
      <c r="A8" s="20" t="s">
        <v>40</v>
      </c>
      <c r="F8" s="23">
        <f>100*((B3-B6)/B3)</f>
        <v>5.4388182320878462</v>
      </c>
      <c r="G8" s="23">
        <f>100*((C3-C6)/C3)</f>
        <v>69.387368244717663</v>
      </c>
    </row>
    <row r="10" spans="1:8" x14ac:dyDescent="0.2">
      <c r="A10" s="21" t="s">
        <v>43</v>
      </c>
      <c r="B10" s="23">
        <v>236.84</v>
      </c>
      <c r="C10" s="23">
        <v>20.373899999999999</v>
      </c>
      <c r="D10" s="23">
        <v>12.9489</v>
      </c>
    </row>
    <row r="11" spans="1:8" x14ac:dyDescent="0.2">
      <c r="A11" s="21" t="s">
        <v>44</v>
      </c>
      <c r="B11" s="23">
        <v>236.82</v>
      </c>
      <c r="C11" s="23">
        <v>20.363099999999999</v>
      </c>
      <c r="D11" s="23">
        <v>12.263</v>
      </c>
    </row>
    <row r="12" spans="1:8" x14ac:dyDescent="0.2">
      <c r="A12" s="20" t="s">
        <v>45</v>
      </c>
      <c r="F12" s="23">
        <f>100*((B10-B11)/B10)</f>
        <v>8.44451950684438E-3</v>
      </c>
      <c r="G12" s="23">
        <f>100*((C10-C11)/C10)</f>
        <v>5.3008996804733997E-2</v>
      </c>
      <c r="H12" s="23">
        <f>100*((D10-D11)/D10)</f>
        <v>5.2969750326282554</v>
      </c>
    </row>
    <row r="13" spans="1:8" x14ac:dyDescent="0.2">
      <c r="A13" s="21" t="s">
        <v>46</v>
      </c>
      <c r="B13" s="23">
        <v>236.82</v>
      </c>
      <c r="C13" s="23">
        <v>19.652000000000001</v>
      </c>
      <c r="D13" s="23">
        <v>12.305400000000001</v>
      </c>
    </row>
    <row r="14" spans="1:8" x14ac:dyDescent="0.2">
      <c r="A14" s="20" t="s">
        <v>47</v>
      </c>
      <c r="F14" s="23">
        <f>100*((B11-B13)/B11)</f>
        <v>0</v>
      </c>
      <c r="G14" s="23">
        <f>100*((C11-C13)/C11)</f>
        <v>3.4921009080149799</v>
      </c>
      <c r="H14" s="23">
        <f>100*((D11-D13)/D11)</f>
        <v>-0.34575552474925109</v>
      </c>
    </row>
    <row r="15" spans="1:8" x14ac:dyDescent="0.2">
      <c r="A15" s="20" t="s">
        <v>45</v>
      </c>
      <c r="F15" s="23">
        <f>100*((B10-B13)/B10)</f>
        <v>8.44451950684438E-3</v>
      </c>
      <c r="G15" s="23">
        <f>100*((C10-C13)/C10)</f>
        <v>3.543258777160966</v>
      </c>
      <c r="H15" s="23">
        <f>100*((D10-D13)/D10)</f>
        <v>4.9695340916989048</v>
      </c>
    </row>
  </sheetData>
  <phoneticPr fontId="4" type="noConversion"/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8" sqref="D8"/>
    </sheetView>
  </sheetViews>
  <sheetFormatPr defaultColWidth="9" defaultRowHeight="15" x14ac:dyDescent="0.25"/>
  <cols>
    <col min="1" max="1" width="29.42578125" style="25" customWidth="1"/>
    <col min="2" max="2" width="15.85546875" style="25" customWidth="1"/>
    <col min="3" max="3" width="10.42578125" style="25" bestFit="1" customWidth="1"/>
    <col min="4" max="4" width="16.42578125" style="25" customWidth="1"/>
    <col min="5" max="5" width="10" style="25" customWidth="1"/>
    <col min="6" max="16384" width="9" style="25"/>
  </cols>
  <sheetData>
    <row r="1" spans="1:7" x14ac:dyDescent="0.25">
      <c r="A1" s="28" t="s">
        <v>9</v>
      </c>
      <c r="B1" s="28"/>
    </row>
    <row r="3" spans="1:7" x14ac:dyDescent="0.25">
      <c r="A3" s="29" t="s">
        <v>0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7</v>
      </c>
      <c r="G3" s="29" t="s">
        <v>8</v>
      </c>
    </row>
    <row r="5" spans="1:7" x14ac:dyDescent="0.25">
      <c r="A5" s="25" t="s">
        <v>31</v>
      </c>
      <c r="B5" s="25" t="s">
        <v>10</v>
      </c>
      <c r="C5" s="25">
        <v>47.755899999999997</v>
      </c>
      <c r="D5" s="25">
        <v>45.368200000000002</v>
      </c>
      <c r="E5" s="30">
        <f>1.96*SQRT(D5)</f>
        <v>13.201760379585746</v>
      </c>
      <c r="F5" s="30">
        <f xml:space="preserve"> C5-E5</f>
        <v>34.554139620414247</v>
      </c>
      <c r="G5" s="30">
        <f>C5+E5</f>
        <v>60.957660379585747</v>
      </c>
    </row>
    <row r="6" spans="1:7" x14ac:dyDescent="0.25">
      <c r="E6" s="30"/>
      <c r="F6" s="30"/>
      <c r="G6" s="30"/>
    </row>
    <row r="7" spans="1:7" x14ac:dyDescent="0.25">
      <c r="A7" s="25" t="s">
        <v>11</v>
      </c>
      <c r="B7" s="25" t="s">
        <v>12</v>
      </c>
      <c r="C7" s="25">
        <v>-8.4458000000000002</v>
      </c>
      <c r="D7" s="25">
        <v>12.9489</v>
      </c>
      <c r="E7" s="30">
        <f>1.96*SQRT(D7)</f>
        <v>7.0529776860557272</v>
      </c>
      <c r="F7" s="30">
        <f xml:space="preserve"> C7-E7</f>
        <v>-15.498777686055728</v>
      </c>
      <c r="G7" s="30">
        <f>C7+E7</f>
        <v>-1.392822313944273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tabSelected="1" workbookViewId="0">
      <selection activeCell="D25" sqref="D25"/>
    </sheetView>
  </sheetViews>
  <sheetFormatPr defaultColWidth="9" defaultRowHeight="15" x14ac:dyDescent="0.25"/>
  <cols>
    <col min="1" max="2" width="9" style="25"/>
    <col min="3" max="3" width="9.7109375" style="25" bestFit="1" customWidth="1"/>
    <col min="4" max="5" width="9" style="25"/>
    <col min="6" max="6" width="2.7109375" style="25" customWidth="1"/>
    <col min="7" max="7" width="9" style="25"/>
    <col min="8" max="8" width="10.42578125" style="25" bestFit="1" customWidth="1"/>
    <col min="9" max="9" width="2.7109375" style="25" customWidth="1"/>
    <col min="10" max="10" width="9" style="25"/>
    <col min="11" max="11" width="3.7109375" style="25" customWidth="1"/>
    <col min="12" max="12" width="30.140625" style="25" bestFit="1" customWidth="1"/>
    <col min="13" max="16384" width="9" style="25"/>
  </cols>
  <sheetData>
    <row r="1" spans="1:15" x14ac:dyDescent="0.25">
      <c r="A1" s="32" t="s">
        <v>17</v>
      </c>
      <c r="B1" s="32"/>
      <c r="C1" s="32"/>
      <c r="D1" s="32"/>
      <c r="E1" s="32"/>
      <c r="G1" s="32" t="s">
        <v>18</v>
      </c>
      <c r="H1" s="32"/>
      <c r="J1" s="10" t="s">
        <v>19</v>
      </c>
    </row>
    <row r="2" spans="1:15" x14ac:dyDescent="0.25">
      <c r="A2" s="7" t="s">
        <v>20</v>
      </c>
      <c r="B2" s="7" t="s">
        <v>12</v>
      </c>
      <c r="C2" s="7" t="s">
        <v>21</v>
      </c>
      <c r="D2" s="7" t="s">
        <v>22</v>
      </c>
      <c r="E2" s="7" t="s">
        <v>23</v>
      </c>
      <c r="G2" s="8" t="s">
        <v>12</v>
      </c>
      <c r="H2" s="8" t="s">
        <v>21</v>
      </c>
      <c r="J2" s="8" t="s">
        <v>24</v>
      </c>
      <c r="M2" s="10" t="s">
        <v>25</v>
      </c>
      <c r="N2" s="10" t="s">
        <v>26</v>
      </c>
      <c r="O2" s="9" t="s">
        <v>32</v>
      </c>
    </row>
    <row r="3" spans="1:15" x14ac:dyDescent="0.25">
      <c r="A3" s="26">
        <v>50.8596</v>
      </c>
      <c r="B3" s="26">
        <v>-8.8241999999999994</v>
      </c>
      <c r="C3" s="26">
        <v>-17.975999999999999</v>
      </c>
      <c r="D3" s="26">
        <v>5.4257999999999997</v>
      </c>
      <c r="E3" s="26">
        <v>-14.13035</v>
      </c>
      <c r="G3" s="25">
        <v>0</v>
      </c>
      <c r="H3" s="27">
        <v>-0.2</v>
      </c>
      <c r="J3" s="26">
        <f>A3 +(B3*G3) + (C3*H3) + (D3*G3*H3) +(E3*H3*H3)</f>
        <v>53.889586000000001</v>
      </c>
      <c r="L3" s="25" t="s">
        <v>27</v>
      </c>
      <c r="M3" s="27">
        <f>J3</f>
        <v>53.889586000000001</v>
      </c>
      <c r="N3" s="27">
        <f>J4</f>
        <v>43.980226000000002</v>
      </c>
      <c r="O3" s="27">
        <f>M3-N3</f>
        <v>9.9093599999999995</v>
      </c>
    </row>
    <row r="4" spans="1:15" x14ac:dyDescent="0.25">
      <c r="A4" s="26">
        <v>50.8596</v>
      </c>
      <c r="B4" s="26">
        <v>-8.8241999999999994</v>
      </c>
      <c r="C4" s="26">
        <v>-17.975999999999999</v>
      </c>
      <c r="D4" s="26">
        <v>5.4257999999999997</v>
      </c>
      <c r="E4" s="26">
        <v>-14.13035</v>
      </c>
      <c r="G4" s="25">
        <v>1</v>
      </c>
      <c r="H4" s="27">
        <v>-0.2</v>
      </c>
      <c r="J4" s="26">
        <f t="shared" ref="J4:J10" si="0">A4 +(B4*G4) + (C4*H4) + (D4*G4*H4) +(E4*H4*H4)</f>
        <v>43.980226000000002</v>
      </c>
      <c r="L4" s="25" t="s">
        <v>28</v>
      </c>
      <c r="M4" s="27">
        <f>J5</f>
        <v>50.8596</v>
      </c>
      <c r="N4" s="27">
        <f>J6</f>
        <v>42.035400000000003</v>
      </c>
      <c r="O4" s="27">
        <f t="shared" ref="O4:O6" si="1">M4-N4</f>
        <v>8.8241999999999976</v>
      </c>
    </row>
    <row r="5" spans="1:15" x14ac:dyDescent="0.25">
      <c r="A5" s="26">
        <v>50.8596</v>
      </c>
      <c r="B5" s="26">
        <v>-8.8241999999999994</v>
      </c>
      <c r="C5" s="26">
        <v>-17.975999999999999</v>
      </c>
      <c r="D5" s="26">
        <v>5.4257999999999997</v>
      </c>
      <c r="E5" s="26">
        <v>-14.13035</v>
      </c>
      <c r="G5" s="25">
        <v>0</v>
      </c>
      <c r="H5" s="27">
        <v>0</v>
      </c>
      <c r="J5" s="26">
        <f t="shared" si="0"/>
        <v>50.8596</v>
      </c>
      <c r="L5" s="25" t="s">
        <v>29</v>
      </c>
      <c r="M5" s="27">
        <f>J7</f>
        <v>46.699186000000005</v>
      </c>
      <c r="N5" s="27">
        <f>J8</f>
        <v>38.960146000000009</v>
      </c>
      <c r="O5" s="27">
        <f t="shared" si="1"/>
        <v>7.7390399999999957</v>
      </c>
    </row>
    <row r="6" spans="1:15" x14ac:dyDescent="0.25">
      <c r="A6" s="26">
        <v>50.8596</v>
      </c>
      <c r="B6" s="26">
        <v>-8.8241999999999994</v>
      </c>
      <c r="C6" s="26">
        <v>-17.975999999999999</v>
      </c>
      <c r="D6" s="26">
        <v>5.4257999999999997</v>
      </c>
      <c r="E6" s="26">
        <v>-14.13035</v>
      </c>
      <c r="G6" s="25">
        <v>1</v>
      </c>
      <c r="H6" s="27">
        <v>0</v>
      </c>
      <c r="J6" s="26">
        <f t="shared" si="0"/>
        <v>42.035400000000003</v>
      </c>
      <c r="L6" s="25" t="s">
        <v>30</v>
      </c>
      <c r="M6" s="27">
        <f>J9</f>
        <v>41.408344000000007</v>
      </c>
      <c r="N6" s="27">
        <f>J10</f>
        <v>34.754463999999999</v>
      </c>
      <c r="O6" s="27">
        <f t="shared" si="1"/>
        <v>6.653880000000008</v>
      </c>
    </row>
    <row r="7" spans="1:15" x14ac:dyDescent="0.25">
      <c r="A7" s="26">
        <v>50.8596</v>
      </c>
      <c r="B7" s="26">
        <v>-8.8241999999999994</v>
      </c>
      <c r="C7" s="26">
        <v>-17.975999999999999</v>
      </c>
      <c r="D7" s="26">
        <v>5.4257999999999997</v>
      </c>
      <c r="E7" s="26">
        <v>-14.13035</v>
      </c>
      <c r="G7" s="25">
        <v>0</v>
      </c>
      <c r="H7" s="27">
        <v>0.2</v>
      </c>
      <c r="J7" s="26">
        <f t="shared" si="0"/>
        <v>46.699186000000005</v>
      </c>
    </row>
    <row r="8" spans="1:15" x14ac:dyDescent="0.25">
      <c r="A8" s="26">
        <v>50.8596</v>
      </c>
      <c r="B8" s="26">
        <v>-8.8241999999999994</v>
      </c>
      <c r="C8" s="26">
        <v>-17.975999999999999</v>
      </c>
      <c r="D8" s="26">
        <v>5.4257999999999997</v>
      </c>
      <c r="E8" s="26">
        <v>-14.13035</v>
      </c>
      <c r="G8" s="25">
        <v>1</v>
      </c>
      <c r="H8" s="27">
        <v>0.2</v>
      </c>
      <c r="J8" s="26">
        <f t="shared" si="0"/>
        <v>38.960146000000009</v>
      </c>
    </row>
    <row r="9" spans="1:15" x14ac:dyDescent="0.25">
      <c r="A9" s="26">
        <v>50.8596</v>
      </c>
      <c r="B9" s="26">
        <v>-8.8241999999999994</v>
      </c>
      <c r="C9" s="26">
        <v>-17.975999999999999</v>
      </c>
      <c r="D9" s="26">
        <v>5.4257999999999997</v>
      </c>
      <c r="E9" s="26">
        <v>-14.13035</v>
      </c>
      <c r="G9" s="25">
        <v>0</v>
      </c>
      <c r="H9" s="27">
        <v>0.4</v>
      </c>
      <c r="J9" s="26">
        <f t="shared" si="0"/>
        <v>41.408344000000007</v>
      </c>
    </row>
    <row r="10" spans="1:15" x14ac:dyDescent="0.25">
      <c r="A10" s="26">
        <v>50.8596</v>
      </c>
      <c r="B10" s="26">
        <v>-8.8241999999999994</v>
      </c>
      <c r="C10" s="26">
        <v>-17.975999999999999</v>
      </c>
      <c r="D10" s="26">
        <v>5.4257999999999997</v>
      </c>
      <c r="E10" s="26">
        <v>-14.13035</v>
      </c>
      <c r="G10" s="25">
        <v>1</v>
      </c>
      <c r="H10" s="27">
        <v>0.4</v>
      </c>
      <c r="J10" s="26">
        <f t="shared" si="0"/>
        <v>34.754463999999999</v>
      </c>
    </row>
  </sheetData>
  <mergeCells count="2">
    <mergeCell ref="A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LRTs</vt:lpstr>
      <vt:lpstr>Pseudo-R2</vt:lpstr>
      <vt:lpstr>Confidence Intervals</vt:lpstr>
      <vt:lpstr>Plot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2019-09-30T20:58:00Z</dcterms:modified>
</cp:coreProperties>
</file>