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tinuum\eng\elec\y3s2\ee356\projects\ee356-project\ee356-project\altium_pcb\PCB_Project\Project Outputs for PCB_Project\Bill of Materials\"/>
    </mc:Choice>
  </mc:AlternateContent>
  <xr:revisionPtr revIDLastSave="0" documentId="8_{E6A3D6E5-1D89-47F8-BFE7-3715AC088CA0}" xr6:coauthVersionLast="41" xr6:coauthVersionMax="41" xr10:uidLastSave="{00000000-0000-0000-0000-000000000000}"/>
  <bookViews>
    <workbookView xWindow="0" yWindow="4245" windowWidth="28800" windowHeight="113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<sst xmlns="http://schemas.openxmlformats.org/spreadsheetml/2006/main" count="185" uniqueCount="133">
  <si>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</si>
  <si>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</si>
  <si>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</si>
  <si>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</si>
  <si>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</si>
  <si>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</si>
  <si>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</si>
  <si>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</si>
  <si>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</si>
  <si>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</si>
  <si>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</si>
  <si>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</si>
  <si>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</si>
  <si>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</si>
  <si>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</si>
  <si>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</si>
  <si>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</si>
  <si>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</si>
  <si>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</si>
  <si>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</si>
  <si>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</si>
  <si>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</si>
  <si>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</si>
  <si>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</si>
  <si>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</si>
  <si>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</si>
  <si>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</si>
  <si>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</si>
  <si>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</si>
  <si>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</si>
  <si>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</si>
  <si>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</si>
  <si>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</si>
  <si>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</si>
  <si>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</si>
  <si>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</si>
  <si>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19 Feb 2023</t>
  </si>
  <si>
    <t>0816h</t>
  </si>
  <si>
    <t>&lt;Parameter ClientWebsite not found&gt;</t>
  </si>
  <si>
    <t>1000</t>
  </si>
  <si>
    <t>USD</t>
  </si>
  <si>
    <t>Category</t>
  </si>
  <si>
    <t>Uncategorized</t>
  </si>
  <si>
    <t>Through-Hole Resistors</t>
  </si>
  <si>
    <t>Resistor Arrays</t>
  </si>
  <si>
    <t>LinearRegulator</t>
  </si>
  <si>
    <t>LED Displays</t>
  </si>
  <si>
    <t>Diode</t>
  </si>
  <si>
    <t>Crystals</t>
  </si>
  <si>
    <t>Connectors</t>
  </si>
  <si>
    <t>Manufacturer 1</t>
  </si>
  <si>
    <t>Jameco Valuepro</t>
  </si>
  <si>
    <t>Yageo</t>
  </si>
  <si>
    <t>Bourns</t>
  </si>
  <si>
    <t>ON Semiconductor / Fairchild</t>
  </si>
  <si>
    <t>Lumex</t>
  </si>
  <si>
    <t>Broadcom Avago</t>
  </si>
  <si>
    <t>TXC</t>
  </si>
  <si>
    <t>Sullins</t>
  </si>
  <si>
    <t>Microchip</t>
  </si>
  <si>
    <t>Texas Instruments</t>
  </si>
  <si>
    <t>Murata</t>
  </si>
  <si>
    <t>KEMET</t>
  </si>
  <si>
    <t>TI National Semiconductor</t>
  </si>
  <si>
    <t>Manufacturer Part Number 1</t>
  </si>
  <si>
    <t>KRS-1273B-R</t>
  </si>
  <si>
    <t>CFR-25JB-52-220R</t>
  </si>
  <si>
    <t>4309R-101-102LF</t>
  </si>
  <si>
    <t>LM7805CT</t>
  </si>
  <si>
    <t>LDS-A5642RI</t>
  </si>
  <si>
    <t>SSA-LXB10HW-GF/LP</t>
  </si>
  <si>
    <t>HLMP-4700</t>
  </si>
  <si>
    <t>9B-16.000MBBK-B</t>
  </si>
  <si>
    <t>PPTC021LFBN-RC</t>
  </si>
  <si>
    <t>ATMEGA328P-PU</t>
  </si>
  <si>
    <t>SN74HC595N</t>
  </si>
  <si>
    <t>SN74LS47N</t>
  </si>
  <si>
    <t>RCER71E106K3A2H03B</t>
  </si>
  <si>
    <t>C315C220K1G5TA</t>
  </si>
  <si>
    <t>LM3914N-1</t>
  </si>
  <si>
    <t>SN74LS165AN</t>
  </si>
  <si>
    <t>Case/Package</t>
  </si>
  <si>
    <t>Axial</t>
  </si>
  <si>
    <t>SIP</t>
  </si>
  <si>
    <t>DIP</t>
  </si>
  <si>
    <t>Metal</t>
  </si>
  <si>
    <t>Radial</t>
  </si>
  <si>
    <t>Description</t>
  </si>
  <si>
    <t>Switch Push Button Tactile Off Momentary (On) Single Pole Single Throw Cap: 155389 155409</t>
  </si>
  <si>
    <t>General Type Carbon Film Resistor 2.2kOhm 1/4W 5% Axial Bulk</t>
  </si>
  <si>
    <t>General Type Carbon Film Resistor 3.3kOhm 1/4W 5% Axial Bulk</t>
  </si>
  <si>
    <t>General Type Carbon Film Resistor 220Ohm 1/4W 5% Axial Bulk</t>
  </si>
  <si>
    <t>Res Thick Film NET 1K Ohm 2% 1.13W ±100ppm/°C BUS Molded 9-Pin SIP Pin Thru-Hole</t>
  </si>
  <si>
    <t>Positive Voltage Regulator, 5 V, 1 A, -40 to 125 degC, 3-Pin TO-220, RoHS, Tube</t>
  </si>
  <si>
    <t>Single Digit Seven Segment Green 0.56" Common Anode Through Hole LED Display</t>
  </si>
  <si>
    <t>LED ARRAY 10X25MM 10SEG RED DIFF</t>
  </si>
  <si>
    <t>LED RED DIFFUSED T-1 3/4 T/H</t>
  </si>
  <si>
    <t>Crystal 16MHz ±50ppm (Tol) ±50ppm (Stability) 20pF FUND 30Ohm 2-Pin DIP HC-49/S Thru-Hole Bulk</t>
  </si>
  <si>
    <t>Female, 2C, Straight, .100"CC; 3.20mm Tail, No Mt. 100u" Tin; PBT, Phos Bronze, 105 C</t>
  </si>
  <si>
    <t>8-bit AVR Microcontroller, 32KB Flash, 1KB EEPROM, 2KB SRAM, 28-pin PDIP, Industrial Grade (-40°C to 85°C)</t>
  </si>
  <si>
    <t>8-Bit Shift Registers With 3-State Output Registers, N0016A, TUBE</t>
  </si>
  <si>
    <t>BCD-to-7-Segment Decoder / Driver, 4.75 to 5.25 V, 0 to 70 degC, 16-pin DIP (N16), Pb-Free (RoHS)</t>
  </si>
  <si>
    <t>Cap Ceramic 10uF 25V X7R ±10% Radial 2.5mm +125°C Automotive Bulk</t>
  </si>
  <si>
    <t>Capacitor, Ceramic, 22 pF, +/-10 %, 100 V, -55 to 125 degC, 2-Pin THD, RoHS, Bulk</t>
  </si>
  <si>
    <t>IC DRVR DOT/BAR DISPLAY 18DIP</t>
  </si>
  <si>
    <t>Serial-out shift registers, N0016A, TUBE</t>
  </si>
  <si>
    <t>Quantity</t>
  </si>
  <si>
    <t>Supplier 1</t>
  </si>
  <si>
    <t>Jameco</t>
  </si>
  <si>
    <t>Digi-Key</t>
  </si>
  <si>
    <t>Avnet</t>
  </si>
  <si>
    <t>Farnell</t>
  </si>
  <si>
    <t>Future Electronics</t>
  </si>
  <si>
    <t>Arrow Electronics</t>
  </si>
  <si>
    <t>Rs</t>
  </si>
  <si>
    <t>Newark</t>
  </si>
  <si>
    <t>Supplier Part Number 1</t>
  </si>
  <si>
    <t>220QBK-ND</t>
  </si>
  <si>
    <t>32K9075</t>
  </si>
  <si>
    <t>S7000-ND</t>
  </si>
  <si>
    <t>296-3712-5-ND</t>
  </si>
  <si>
    <t>28AH5081</t>
  </si>
  <si>
    <t>Supplier Order Qty 1</t>
  </si>
  <si>
    <t>Supplier Stock 1</t>
  </si>
  <si>
    <t>Supplier Unit Price 1</t>
  </si>
  <si>
    <t>Supplier Subtotal 1</t>
  </si>
  <si>
    <t>Supplier Currency 1</t>
  </si>
  <si>
    <t>D:\continuum\eng\elec\y3s2\ee356\projects\ee356-project\ee356-project\altium_pcb\PCB_Project\PCB_Project.PrjPcb</t>
  </si>
  <si>
    <t>56</t>
  </si>
  <si>
    <t>19 Feb 2023 0816h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</si>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</sst>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44976</v>
      </c>
      <c r="E8" s="22">
        <f ca="1">NOW()</f>
        <v>44976.344890856482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50</v>
      </c>
      <c r="E9" s="36" t="s">
        <v>64</v>
      </c>
      <c r="F9" s="36" t="s">
        <v>81</v>
      </c>
      <c r="G9" s="36" t="s">
        <v>87</v>
      </c>
      <c r="H9" s="36" t="s">
        <v>106</v>
      </c>
      <c r="I9" s="36" t="s">
        <v>107</v>
      </c>
      <c r="J9" s="36" t="s">
        <v>116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51</v>
      </c>
      <c r="E10" s="30" t="s">
        <v>65</v>
      </c>
      <c r="F10" s="30"/>
      <c r="G10" s="30" t="s">
        <v>88</v>
      </c>
      <c r="H10" s="30">
        <v>2</v>
      </c>
      <c r="I10" s="77" t="s">
        <v>108</v>
      </c>
      <c r="J10" s="30">
        <v>155380</v>
      </c>
      <c r="K10" s="41">
        <v>2000</v>
      </c>
      <c r="L10" s="41">
        <v>2125</v>
      </c>
      <c r="M10" s="85">
        <v>0.22500000000000001</v>
      </c>
      <c r="N10" s="85">
        <v>450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52</v>
      </c>
      <c r="E11" s="32" t="s">
        <v>66</v>
      </c>
      <c r="F11" s="32" t="s">
        <v>82</v>
      </c>
      <c r="G11" s="32" t="s">
        <v>89</v>
      </c>
      <c r="H11" s="32">
        <v>1</v>
      </c>
      <c r="I11" s="78" t="s">
        <v>109</v>
      </c>
      <c r="J11" s="32" t="s">
        <v>117</v>
      </c>
      <c r="K11" s="42">
        <v>1000</v>
      </c>
      <c r="L11" s="42">
        <v>0</v>
      </c>
      <c r="M11" s="86">
        <v>1.1440000000000001E-2</v>
      </c>
      <c r="N11" s="86">
        <v>11.44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43</v>
      </c>
      <c r="D12" s="28" t="s">
        <v>52</v>
      </c>
      <c r="E12" s="30" t="s">
        <v>66</v>
      </c>
      <c r="F12" s="30" t="s">
        <v>82</v>
      </c>
      <c r="G12" s="30" t="s">
        <v>90</v>
      </c>
      <c r="H12" s="30">
        <v>5</v>
      </c>
      <c r="I12" s="77" t="s">
        <v>109</v>
      </c>
      <c r="J12" s="30" t="s">
        <v>117</v>
      </c>
      <c r="K12" s="41">
        <v>5000</v>
      </c>
      <c r="L12" s="41">
        <v>0</v>
      </c>
      <c r="M12" s="85">
        <v>8.8400000000000006E-3</v>
      </c>
      <c r="N12" s="85">
        <v>44.2</v>
      </c>
      <c r="O12" s="68" t="s">
        <v>40</v>
      </c>
    </row>
    <row r="13" spans="1:15" s="2" customFormat="1" ht="13.5" customHeight="1" x14ac:dyDescent="0.2">
      <c r="A13" s="57"/>
      <c r="B13" s="31">
        <f>ROW(B13) - ROW($B$9)</f>
        <v>4</v>
      </c>
      <c r="C13" s="32" t="s">
        <v>43</v>
      </c>
      <c r="D13" s="32" t="s">
        <v>52</v>
      </c>
      <c r="E13" s="32" t="s">
        <v>66</v>
      </c>
      <c r="F13" s="32" t="s">
        <v>82</v>
      </c>
      <c r="G13" s="32" t="s">
        <v>91</v>
      </c>
      <c r="H13" s="32">
        <v>16</v>
      </c>
      <c r="I13" s="78" t="s">
        <v>109</v>
      </c>
      <c r="J13" s="32" t="s">
        <v>117</v>
      </c>
      <c r="K13" s="42">
        <v>16000</v>
      </c>
      <c r="L13" s="42">
        <v>0</v>
      </c>
      <c r="M13" s="86">
        <v>8.8400000000000006E-3</v>
      </c>
      <c r="N13" s="86">
        <v>141.44</v>
      </c>
      <c r="O13" s="69" t="s">
        <v>40</v>
      </c>
    </row>
    <row r="14" spans="1:15" s="2" customFormat="1" ht="13.5" customHeight="1" x14ac:dyDescent="0.2">
      <c r="A14" s="57"/>
      <c r="B14" s="29">
        <f>ROW(B14) - ROW($B$9)</f>
        <v>5</v>
      </c>
      <c r="C14" s="28" t="s">
        <v>44</v>
      </c>
      <c r="D14" s="28" t="s">
        <v>53</v>
      </c>
      <c r="E14" s="30" t="s">
        <v>67</v>
      </c>
      <c r="F14" s="30" t="s">
        <v>83</v>
      </c>
      <c r="G14" s="30" t="s">
        <v>92</v>
      </c>
      <c r="H14" s="30">
        <v>4</v>
      </c>
      <c r="I14" s="77" t="s">
        <v>110</v>
      </c>
      <c r="J14" s="30" t="s">
        <v>118</v>
      </c>
      <c r="K14" s="41">
        <v>4000</v>
      </c>
      <c r="L14" s="41">
        <v>21</v>
      </c>
      <c r="M14" s="85">
        <v>1.42</v>
      </c>
      <c r="N14" s="85">
        <v>5680</v>
      </c>
      <c r="O14" s="68" t="s">
        <v>40</v>
      </c>
    </row>
    <row r="15" spans="1:15" s="2" customFormat="1" ht="13.5" customHeight="1" x14ac:dyDescent="0.2">
      <c r="A15" s="57"/>
      <c r="B15" s="31">
        <f>ROW(B15) - ROW($B$9)</f>
        <v>6</v>
      </c>
      <c r="C15" s="32" t="s">
        <v>45</v>
      </c>
      <c r="D15" s="32" t="s">
        <v>54</v>
      </c>
      <c r="E15" s="32" t="s">
        <v>68</v>
      </c>
      <c r="F15" s="32"/>
      <c r="G15" s="32" t="s">
        <v>93</v>
      </c>
      <c r="H15" s="32">
        <v>1</v>
      </c>
      <c r="I15" s="78" t="s">
        <v>111</v>
      </c>
      <c r="J15" s="32">
        <v>1102157</v>
      </c>
      <c r="K15" s="42">
        <v>1000</v>
      </c>
      <c r="L15" s="42">
        <v>0</v>
      </c>
      <c r="M15" s="86">
        <v>0.39187</v>
      </c>
      <c r="N15" s="86">
        <v>391.87</v>
      </c>
      <c r="O15" s="69" t="s">
        <v>40</v>
      </c>
    </row>
    <row r="16" spans="1:15" s="2" customFormat="1" ht="13.5" customHeight="1" x14ac:dyDescent="0.2">
      <c r="A16" s="57"/>
      <c r="B16" s="29">
        <f>ROW(B16) - ROW($B$9)</f>
        <v>7</v>
      </c>
      <c r="C16" s="28" t="s">
        <v>46</v>
      </c>
      <c r="D16" s="28" t="s">
        <v>55</v>
      </c>
      <c r="E16" s="30" t="s">
        <v>69</v>
      </c>
      <c r="F16" s="30" t="s">
        <v>84</v>
      </c>
      <c r="G16" s="30" t="s">
        <v>94</v>
      </c>
      <c r="H16" s="30">
        <v>2</v>
      </c>
      <c r="I16" s="77" t="s">
        <v>112</v>
      </c>
      <c r="J16" s="30">
        <v>8628562</v>
      </c>
      <c r="K16" s="41">
        <v>2000</v>
      </c>
      <c r="L16" s="41">
        <v>0</v>
      </c>
      <c r="M16" s="85">
        <v>0.80500000000000005</v>
      </c>
      <c r="N16" s="85">
        <v>1610</v>
      </c>
      <c r="O16" s="68" t="s">
        <v>40</v>
      </c>
    </row>
    <row r="17" spans="1:15" s="2" customFormat="1" ht="13.5" customHeight="1" x14ac:dyDescent="0.2">
      <c r="A17" s="57"/>
      <c r="B17" s="31">
        <f>ROW(B17) - ROW($B$9)</f>
        <v>8</v>
      </c>
      <c r="C17" s="32" t="s">
        <v>47</v>
      </c>
      <c r="D17" s="32" t="s">
        <v>55</v>
      </c>
      <c r="E17" s="32" t="s">
        <v>70</v>
      </c>
      <c r="F17" s="32"/>
      <c r="G17" s="32" t="s">
        <v>95</v>
      </c>
      <c r="H17" s="32">
        <v>1</v>
      </c>
      <c r="I17" s="78" t="s">
        <v>111</v>
      </c>
      <c r="J17" s="32">
        <v>1020492</v>
      </c>
      <c r="K17" s="42">
        <v>1000</v>
      </c>
      <c r="L17" s="42">
        <v>130</v>
      </c>
      <c r="M17" s="86">
        <v>1.01</v>
      </c>
      <c r="N17" s="86">
        <v>1008.17</v>
      </c>
      <c r="O17" s="69" t="s">
        <v>40</v>
      </c>
    </row>
    <row r="18" spans="1:15" s="2" customFormat="1" ht="13.5" customHeight="1" x14ac:dyDescent="0.2">
      <c r="A18" s="57"/>
      <c r="B18" s="29">
        <f>ROW(B18) - ROW($B$9)</f>
        <v>9</v>
      </c>
      <c r="C18" s="28" t="s">
        <v>47</v>
      </c>
      <c r="D18" s="28" t="s">
        <v>56</v>
      </c>
      <c r="E18" s="30" t="s">
        <v>71</v>
      </c>
      <c r="F18" s="30"/>
      <c r="G18" s="30" t="s">
        <v>96</v>
      </c>
      <c r="H18" s="30">
        <v>2</v>
      </c>
      <c r="I18" s="77" t="s">
        <v>111</v>
      </c>
      <c r="J18" s="30">
        <v>1003232</v>
      </c>
      <c r="K18" s="41">
        <v>2000</v>
      </c>
      <c r="L18" s="41">
        <v>66866</v>
      </c>
      <c r="M18" s="85">
        <v>0.26205000000000001</v>
      </c>
      <c r="N18" s="85">
        <v>524.11</v>
      </c>
      <c r="O18" s="68" t="s">
        <v>40</v>
      </c>
    </row>
    <row r="19" spans="1:15" s="2" customFormat="1" ht="13.5" customHeight="1" x14ac:dyDescent="0.2">
      <c r="A19" s="57"/>
      <c r="B19" s="31">
        <f>ROW(B19) - ROW($B$9)</f>
        <v>10</v>
      </c>
      <c r="C19" s="32" t="s">
        <v>48</v>
      </c>
      <c r="D19" s="32" t="s">
        <v>57</v>
      </c>
      <c r="E19" s="32" t="s">
        <v>72</v>
      </c>
      <c r="F19" s="32" t="s">
        <v>85</v>
      </c>
      <c r="G19" s="32" t="s">
        <v>97</v>
      </c>
      <c r="H19" s="32">
        <v>1</v>
      </c>
      <c r="I19" s="78" t="s">
        <v>113</v>
      </c>
      <c r="J19" s="32" t="s">
        <v>72</v>
      </c>
      <c r="K19" s="42">
        <v>1000</v>
      </c>
      <c r="L19" s="42">
        <v>908</v>
      </c>
      <c r="M19" s="86">
        <v>0.13969999999999999</v>
      </c>
      <c r="N19" s="86">
        <v>139.69999999999999</v>
      </c>
      <c r="O19" s="69" t="s">
        <v>40</v>
      </c>
    </row>
    <row r="20" spans="1:15" s="2" customFormat="1" ht="13.5" customHeight="1" x14ac:dyDescent="0.2">
      <c r="A20" s="57"/>
      <c r="B20" s="29">
        <f>ROW(B20) - ROW($B$9)</f>
        <v>11</v>
      </c>
      <c r="C20" s="28" t="s">
        <v>49</v>
      </c>
      <c r="D20" s="28" t="s">
        <v>58</v>
      </c>
      <c r="E20" s="30" t="s">
        <v>73</v>
      </c>
      <c r="F20" s="30"/>
      <c r="G20" s="30" t="s">
        <v>98</v>
      </c>
      <c r="H20" s="30">
        <v>1</v>
      </c>
      <c r="I20" s="77" t="s">
        <v>109</v>
      </c>
      <c r="J20" s="30" t="s">
        <v>119</v>
      </c>
      <c r="K20" s="41">
        <v>1000</v>
      </c>
      <c r="L20" s="41">
        <v>122307</v>
      </c>
      <c r="M20" s="85">
        <v>0.15278</v>
      </c>
      <c r="N20" s="85">
        <v>152.78</v>
      </c>
      <c r="O20" s="68" t="s">
        <v>40</v>
      </c>
    </row>
    <row r="21" spans="1:15" s="2" customFormat="1" ht="13.5" customHeight="1" x14ac:dyDescent="0.2">
      <c r="A21" s="57"/>
      <c r="B21" s="31">
        <f>ROW(B21) - ROW($B$9)</f>
        <v>12</v>
      </c>
      <c r="C21" s="32"/>
      <c r="D21" s="32"/>
      <c r="E21" s="32"/>
      <c r="F21" s="32"/>
      <c r="G21" s="32"/>
      <c r="H21" s="32">
        <v>3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/>
      <c r="D22" s="28"/>
      <c r="E22" s="30"/>
      <c r="F22" s="30"/>
      <c r="G22" s="30"/>
      <c r="H22" s="30">
        <v>4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/>
      <c r="D23" s="32" t="s">
        <v>59</v>
      </c>
      <c r="E23" s="32" t="s">
        <v>74</v>
      </c>
      <c r="F23" s="32"/>
      <c r="G23" s="32" t="s">
        <v>99</v>
      </c>
      <c r="H23" s="32">
        <v>1</v>
      </c>
      <c r="I23" s="78" t="s">
        <v>114</v>
      </c>
      <c r="J23" s="32">
        <v>1310276</v>
      </c>
      <c r="K23" s="42">
        <v>1000</v>
      </c>
      <c r="L23" s="42">
        <v>0</v>
      </c>
      <c r="M23" s="86">
        <v>2.75</v>
      </c>
      <c r="N23" s="86">
        <v>2753.98</v>
      </c>
      <c r="O23" s="69" t="s">
        <v>40</v>
      </c>
    </row>
    <row r="24" spans="1:15" s="2" customFormat="1" ht="13.5" customHeight="1" x14ac:dyDescent="0.2">
      <c r="A24" s="57"/>
      <c r="B24" s="29">
        <f>ROW(B24) - ROW($B$9)</f>
        <v>15</v>
      </c>
      <c r="C24" s="28"/>
      <c r="D24" s="28" t="s">
        <v>60</v>
      </c>
      <c r="E24" s="30" t="s">
        <v>75</v>
      </c>
      <c r="F24" s="30"/>
      <c r="G24" s="30" t="s">
        <v>100</v>
      </c>
      <c r="H24" s="30">
        <v>1</v>
      </c>
      <c r="I24" s="77" t="s">
        <v>114</v>
      </c>
      <c r="J24" s="30">
        <v>1000763</v>
      </c>
      <c r="K24" s="41">
        <v>1000</v>
      </c>
      <c r="L24" s="41">
        <v>3750</v>
      </c>
      <c r="M24" s="85">
        <v>0.45617000000000002</v>
      </c>
      <c r="N24" s="85">
        <v>456.17</v>
      </c>
      <c r="O24" s="68" t="s">
        <v>40</v>
      </c>
    </row>
    <row r="25" spans="1:15" s="2" customFormat="1" ht="13.5" customHeight="1" x14ac:dyDescent="0.2">
      <c r="A25" s="57"/>
      <c r="B25" s="31">
        <f>ROW(B25) - ROW($B$9)</f>
        <v>16</v>
      </c>
      <c r="C25" s="32"/>
      <c r="D25" s="32" t="s">
        <v>60</v>
      </c>
      <c r="E25" s="32" t="s">
        <v>76</v>
      </c>
      <c r="F25" s="32"/>
      <c r="G25" s="32" t="s">
        <v>101</v>
      </c>
      <c r="H25" s="32">
        <v>2</v>
      </c>
      <c r="I25" s="78" t="s">
        <v>109</v>
      </c>
      <c r="J25" s="32" t="s">
        <v>120</v>
      </c>
      <c r="K25" s="42">
        <v>2000</v>
      </c>
      <c r="L25" s="42">
        <v>5887</v>
      </c>
      <c r="M25" s="86">
        <v>0.82076000000000005</v>
      </c>
      <c r="N25" s="86">
        <v>1641.52</v>
      </c>
      <c r="O25" s="69" t="s">
        <v>40</v>
      </c>
    </row>
    <row r="26" spans="1:15" s="2" customFormat="1" ht="13.5" customHeight="1" x14ac:dyDescent="0.2">
      <c r="A26" s="57"/>
      <c r="B26" s="29">
        <f>ROW(B26) - ROW($B$9)</f>
        <v>17</v>
      </c>
      <c r="C26" s="28"/>
      <c r="D26" s="28" t="s">
        <v>61</v>
      </c>
      <c r="E26" s="30" t="s">
        <v>77</v>
      </c>
      <c r="F26" s="30" t="s">
        <v>86</v>
      </c>
      <c r="G26" s="30" t="s">
        <v>102</v>
      </c>
      <c r="H26" s="30">
        <v>2</v>
      </c>
      <c r="I26" s="77" t="s">
        <v>112</v>
      </c>
      <c r="J26" s="30">
        <v>2087210</v>
      </c>
      <c r="K26" s="41">
        <v>2000</v>
      </c>
      <c r="L26" s="41">
        <v>0</v>
      </c>
      <c r="M26" s="85">
        <v>0.36</v>
      </c>
      <c r="N26" s="85">
        <v>720</v>
      </c>
      <c r="O26" s="68" t="s">
        <v>40</v>
      </c>
    </row>
    <row r="27" spans="1:15" s="2" customFormat="1" ht="13.5" customHeight="1" x14ac:dyDescent="0.2">
      <c r="A27" s="57"/>
      <c r="B27" s="31">
        <f>ROW(B27) - ROW($B$9)</f>
        <v>18</v>
      </c>
      <c r="C27" s="32"/>
      <c r="D27" s="32" t="s">
        <v>62</v>
      </c>
      <c r="E27" s="32" t="s">
        <v>78</v>
      </c>
      <c r="F27" s="32"/>
      <c r="G27" s="32" t="s">
        <v>103</v>
      </c>
      <c r="H27" s="32">
        <v>3</v>
      </c>
      <c r="I27" s="78" t="s">
        <v>111</v>
      </c>
      <c r="J27" s="32">
        <v>2938971</v>
      </c>
      <c r="K27" s="42">
        <v>3000</v>
      </c>
      <c r="L27" s="42">
        <v>0</v>
      </c>
      <c r="M27" s="86">
        <v>0.14194999999999999</v>
      </c>
      <c r="N27" s="86">
        <v>425.84</v>
      </c>
      <c r="O27" s="69" t="s">
        <v>40</v>
      </c>
    </row>
    <row r="28" spans="1:15" s="2" customFormat="1" ht="13.5" customHeight="1" x14ac:dyDescent="0.2">
      <c r="A28" s="57"/>
      <c r="B28" s="29">
        <f>ROW(B28) - ROW($B$9)</f>
        <v>19</v>
      </c>
      <c r="C28" s="28"/>
      <c r="D28" s="28" t="s">
        <v>63</v>
      </c>
      <c r="E28" s="30" t="s">
        <v>79</v>
      </c>
      <c r="F28" s="30" t="s">
        <v>84</v>
      </c>
      <c r="G28" s="30" t="s">
        <v>104</v>
      </c>
      <c r="H28" s="30">
        <v>1</v>
      </c>
      <c r="I28" s="77"/>
      <c r="J28" s="30"/>
      <c r="K28" s="41"/>
      <c r="L28" s="41">
        <v>0</v>
      </c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 t="s">
        <v>60</v>
      </c>
      <c r="E29" s="32" t="s">
        <v>80</v>
      </c>
      <c r="F29" s="32"/>
      <c r="G29" s="32" t="s">
        <v>105</v>
      </c>
      <c r="H29" s="32">
        <v>3</v>
      </c>
      <c r="I29" s="78" t="s">
        <v>115</v>
      </c>
      <c r="J29" s="32" t="s">
        <v>121</v>
      </c>
      <c r="K29" s="42">
        <v>3000</v>
      </c>
      <c r="L29" s="42">
        <v>0</v>
      </c>
      <c r="M29" s="86">
        <v>0.70299999999999996</v>
      </c>
      <c r="N29" s="86">
        <v>2109</v>
      </c>
      <c r="O29" s="69" t="s">
        <v>40</v>
      </c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56</v>
      </c>
      <c r="I30" s="79"/>
      <c r="J30" s="43"/>
      <c r="K30" s="48">
        <f>SUM(K10:K29)</f>
        <v>48000</v>
      </c>
      <c r="L30" s="47"/>
      <c r="M30" s="47"/>
      <c r="N30" s="47">
        <f>SUM(N10:N29)</f>
        <v>18260.22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5"/>
      <c r="G32" s="5"/>
      <c r="H32" s="96" t="s">
        <v>39</v>
      </c>
      <c r="I32" s="84" t="s">
        <v>29</v>
      </c>
      <c r="J32" s="46" t="s">
        <v>23</v>
      </c>
      <c r="K32" s="39"/>
      <c r="L32" s="88">
        <f>N30</f>
        <v>18260.22</v>
      </c>
      <c r="M32" s="89"/>
      <c r="N32" s="97" t="s">
        <v>40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28</v>
      </c>
      <c r="K33" s="6"/>
      <c r="L33" s="90">
        <f>L32/H32</f>
        <v>18.26022</v>
      </c>
      <c r="M33" s="90"/>
      <c r="N33" s="98" t="s">
        <v>40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128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129</v>
      </c>
    </row>
    <row r="11" spans="1:2" x14ac:dyDescent="0.2">
      <c r="A11" s="26" t="s">
        <v>10</v>
      </c>
      <c r="B11" s="101" t="s">
        <v>130</v>
      </c>
    </row>
    <row r="12" spans="1:2" x14ac:dyDescent="0.2">
      <c r="A12" s="25" t="s">
        <v>11</v>
      </c>
      <c r="B12" s="100" t="s">
        <v>131</v>
      </c>
    </row>
    <row r="13" spans="1:2" x14ac:dyDescent="0.2">
      <c r="A13" s="26" t="s">
        <v>12</v>
      </c>
      <c r="B13" s="101" t="s">
        <v>132</v>
      </c>
    </row>
    <row r="14" spans="1:2" x14ac:dyDescent="0.2">
      <c r="A14" s="25" t="s">
        <v>13</v>
      </c>
      <c r="B14" s="100" t="s">
        <v>130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Mahela Pandukabhaya</cp:lastModifiedBy>
  <cp:lastPrinted>2012-02-04T13:58:31Z</cp:lastPrinted>
  <dcterms:created xsi:type="dcterms:W3CDTF">2002-11-05T15:28:02Z</dcterms:created>
  <dcterms:modified xsi:type="dcterms:W3CDTF">2023-02-19T02:46:39Z</dcterms:modified>
</cp:coreProperties>
</file>