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98965/Dropbox/CS383/"/>
    </mc:Choice>
  </mc:AlternateContent>
  <xr:revisionPtr revIDLastSave="0" documentId="8_{680580A0-461F-9947-83EF-CBD5473E4C6A}" xr6:coauthVersionLast="45" xr6:coauthVersionMax="45" xr10:uidLastSave="{00000000-0000-0000-0000-000000000000}"/>
  <bookViews>
    <workbookView xWindow="0" yWindow="0" windowWidth="28800" windowHeight="18000" xr2:uid="{E656BF53-8C2F-9143-90A0-23AA440D0AB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3" l="1"/>
  <c r="H9" i="3"/>
  <c r="G9" i="3"/>
  <c r="H8" i="3"/>
  <c r="H7" i="3"/>
  <c r="H6" i="3"/>
  <c r="H5" i="3"/>
  <c r="P5" i="3"/>
  <c r="P6" i="3"/>
  <c r="P7" i="3"/>
  <c r="P8" i="3"/>
  <c r="P9" i="3"/>
  <c r="P4" i="3"/>
  <c r="P10" i="3" s="1"/>
  <c r="T5" i="3"/>
  <c r="T6" i="3"/>
  <c r="T7" i="3"/>
  <c r="U7" i="3" s="1"/>
  <c r="T8" i="3"/>
  <c r="U8" i="3" s="1"/>
  <c r="T9" i="3"/>
  <c r="T4" i="3"/>
  <c r="G8" i="3"/>
  <c r="C8" i="3" s="1"/>
  <c r="G7" i="3"/>
  <c r="I7" i="3" s="1"/>
  <c r="G6" i="3"/>
  <c r="G5" i="3"/>
  <c r="G4" i="3"/>
  <c r="L9" i="3"/>
  <c r="M9" i="3" s="1"/>
  <c r="L7" i="3"/>
  <c r="O32" i="3"/>
  <c r="O31" i="3"/>
  <c r="L8" i="3" s="1"/>
  <c r="M8" i="3" s="1"/>
  <c r="O30" i="3"/>
  <c r="L6" i="3" s="1"/>
  <c r="O29" i="3"/>
  <c r="O28" i="3"/>
  <c r="L4" i="3" s="1"/>
  <c r="O26" i="3"/>
  <c r="O27" i="3"/>
  <c r="L5" i="3" s="1"/>
  <c r="M5" i="3" s="1"/>
  <c r="S10" i="3"/>
  <c r="K10" i="3"/>
  <c r="U9" i="3"/>
  <c r="O9" i="3"/>
  <c r="Q9" i="3" s="1"/>
  <c r="D9" i="3"/>
  <c r="O8" i="3"/>
  <c r="I8" i="3"/>
  <c r="O7" i="3"/>
  <c r="Q7" i="3" s="1"/>
  <c r="U6" i="3"/>
  <c r="O6" i="3"/>
  <c r="Q6" i="3" s="1"/>
  <c r="I6" i="3"/>
  <c r="U5" i="3"/>
  <c r="O5" i="3"/>
  <c r="Q5" i="3" s="1"/>
  <c r="I5" i="3"/>
  <c r="U4" i="3"/>
  <c r="O4" i="3"/>
  <c r="O10" i="3" s="1"/>
  <c r="L10" i="3" l="1"/>
  <c r="M4" i="3"/>
  <c r="D6" i="3"/>
  <c r="M6" i="3"/>
  <c r="C7" i="3"/>
  <c r="C4" i="3"/>
  <c r="D7" i="3"/>
  <c r="E7" i="3" s="1"/>
  <c r="C5" i="3"/>
  <c r="D5" i="3"/>
  <c r="C9" i="3"/>
  <c r="I9" i="3"/>
  <c r="H10" i="3"/>
  <c r="Q8" i="3"/>
  <c r="U10" i="3"/>
  <c r="D8" i="3"/>
  <c r="E8" i="3" s="1"/>
  <c r="D4" i="3"/>
  <c r="E5" i="3"/>
  <c r="E9" i="3"/>
  <c r="I4" i="3"/>
  <c r="G10" i="3"/>
  <c r="Q4" i="3"/>
  <c r="Q10" i="3" s="1"/>
  <c r="C6" i="3"/>
  <c r="E6" i="3" s="1"/>
  <c r="M7" i="3"/>
  <c r="T10" i="3"/>
  <c r="M10" i="3" l="1"/>
  <c r="E4" i="3"/>
  <c r="I10" i="3"/>
  <c r="D10" i="3"/>
  <c r="E10" i="3"/>
  <c r="C10" i="3"/>
  <c r="M9" i="2" l="1"/>
  <c r="M8" i="2"/>
  <c r="M7" i="2"/>
  <c r="M6" i="2"/>
  <c r="M5" i="2"/>
  <c r="M4" i="2"/>
  <c r="F50" i="1" l="1"/>
  <c r="F28" i="1"/>
  <c r="F13" i="1"/>
</calcChain>
</file>

<file path=xl/sharedStrings.xml><?xml version="1.0" encoding="utf-8"?>
<sst xmlns="http://schemas.openxmlformats.org/spreadsheetml/2006/main" count="195" uniqueCount="90">
  <si>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</si>
  <si>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</si>
  <si>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</si>
  <si>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</si>
  <si>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</si>
  <si>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</si>
  <si>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</si>
  <si>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</si>
  <si>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</si>
  <si>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</si>
  <si>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</si>
  <si>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</si>
  <si>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</si>
  <si>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</si>
  <si>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</si>
  <si>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</si>
  <si>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</si>
  <si>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</si>
  <si>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</si>
  <si>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</si>
  <si>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</si>
  <si>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</si>
  <si>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</si>
  <si>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</si>
  <si>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</si>
  <si>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</si>
  <si>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</si>
  <si>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</si>
  <si>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</si>
  <si>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</si>
  <si>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</si>
  <si>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</si>
  <si>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</si>
  <si>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Programming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</si>
  <si>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</si>
  <si>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</si>
  <si>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</si>
  <si>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</si>
  <si>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</si>
  <si>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</si>
  <si>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</si>
  <si>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</si>
  <si>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</si>
  <si>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</si>
  <si>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</si>
  <si>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</si>
  <si>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</si>
  <si>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</si>
  <si>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</si>
  <si>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</si>
  <si>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</si>
  <si>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</si>
  <si>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</si>
  <si>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Programming Ammo Pickup/Exchange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</si>
  <si>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</si>
  <si>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</si>
  <si>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</si>
  <si>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</si>
  <si>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</si>
  <si>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</si>
  <si>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</si>
  <si>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</si>
  <si>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</si>
  <si>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</si>
  <si>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</si>
  <si>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</si>
  <si>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</si>
  <si>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</si>
  <si>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</si>
  <si>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Coding</t>
  </si>
  <si>
    <t>Meetings</t>
  </si>
  <si>
    <t>Systems Analysis</t>
  </si>
  <si>
    <t>Budgeted</t>
  </si>
  <si>
    <t>Actual</t>
  </si>
  <si>
    <t>Deficit</t>
  </si>
  <si>
    <t>tbd</t>
  </si>
  <si>
    <t>Overhead</t>
  </si>
  <si>
    <t>tdb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</si>
  <si>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</si>
  <si>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</si>
  <si>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</si>
  <si>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</si>
  <si>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</si>
  <si>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</si>
  <si>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</si>
  <si>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Tuning AI</t>
  </si>
  <si>
    <t>Integration</t>
  </si>
  <si>
    <t>Final Touchups/Refinements</t>
  </si>
  <si>
    <t>3,6</t>
  </si>
  <si>
    <t>3+9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</si>
</sst>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9" borderId="9" xfId="0" applyFill="1" applyBorder="1"/>
    <xf numFmtId="8" fontId="0" fillId="9" borderId="6" xfId="0" applyNumberFormat="1" applyFill="1" applyBorder="1"/>
    <xf numFmtId="8" fontId="0" fillId="9" borderId="7" xfId="0" applyNumberFormat="1" applyFill="1" applyBorder="1"/>
    <xf numFmtId="8" fontId="0" fillId="9" borderId="8" xfId="0" applyNumberFormat="1" applyFill="1" applyBorder="1"/>
    <xf numFmtId="8" fontId="0" fillId="9" borderId="9" xfId="0" applyNumberFormat="1" applyFill="1" applyBorder="1"/>
    <xf numFmtId="8" fontId="0" fillId="9" borderId="10" xfId="0" applyNumberFormat="1" applyFill="1" applyBorder="1"/>
    <xf numFmtId="8" fontId="0" fillId="9" borderId="11" xfId="0" applyNumberFormat="1" applyFill="1" applyBorder="1"/>
    <xf numFmtId="0" fontId="0" fillId="6" borderId="12" xfId="0" applyFill="1" applyBorder="1"/>
    <xf numFmtId="0" fontId="0" fillId="5" borderId="12" xfId="0" applyFill="1" applyBorder="1"/>
    <xf numFmtId="0" fontId="0" fillId="0" borderId="0" xfId="0" applyFill="1" applyAlignment="1">
      <alignment horizontal="left"/>
    </xf>
    <xf numFmtId="0" fontId="0" fillId="3" borderId="12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98965/Downloads/Master_Gantt_Sampl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76"/>
  <sheetViews>
    <sheetView tabSelected="1" topLeftCell="A71" zoomScale="115" workbookViewId="0">
      <selection activeCell="A78" sqref="A78:E86"/>
    </sheetView>
  </sheetViews>
  <sheetFormatPr baseColWidth="10" defaultColWidth="10.6640625" defaultRowHeight="16"/>
  <sheetData>
    <row r="1" spans="1:68">
      <c r="A1" s="58" t="s">
        <v>0</v>
      </c>
      <c r="B1" s="59"/>
      <c r="C1" s="59"/>
      <c r="D1" s="59"/>
      <c r="E1" s="58" t="s">
        <v>48</v>
      </c>
      <c r="F1" s="58"/>
      <c r="G1" s="1" t="s">
        <v>1</v>
      </c>
      <c r="H1" s="1" t="s">
        <v>2</v>
      </c>
      <c r="I1" s="17" t="s">
        <v>45</v>
      </c>
      <c r="J1" s="14" t="s">
        <v>41</v>
      </c>
      <c r="K1" s="7" t="s">
        <v>42</v>
      </c>
      <c r="L1" s="10" t="s">
        <v>50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59" t="s">
        <v>4</v>
      </c>
      <c r="B3" s="59"/>
      <c r="C3" s="59"/>
      <c r="D3" s="59"/>
      <c r="E3">
        <v>1</v>
      </c>
      <c r="F3">
        <v>1</v>
      </c>
      <c r="G3">
        <v>0.5</v>
      </c>
      <c r="H3" s="14" t="s">
        <v>41</v>
      </c>
      <c r="I3" s="14"/>
    </row>
    <row r="4" spans="1:68">
      <c r="A4" s="59" t="s">
        <v>5</v>
      </c>
      <c r="B4" s="59"/>
      <c r="C4" s="59"/>
      <c r="D4" s="59"/>
      <c r="E4">
        <v>2</v>
      </c>
      <c r="F4">
        <v>1</v>
      </c>
      <c r="H4" s="12" t="s">
        <v>45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59" t="s">
        <v>6</v>
      </c>
      <c r="B5" s="59"/>
      <c r="C5" s="59"/>
      <c r="D5" s="59"/>
      <c r="E5">
        <v>3</v>
      </c>
      <c r="F5">
        <v>5</v>
      </c>
      <c r="H5" s="12" t="s">
        <v>45</v>
      </c>
      <c r="J5" s="16">
        <v>1</v>
      </c>
      <c r="K5" s="15"/>
      <c r="L5" s="15"/>
      <c r="M5" s="15"/>
      <c r="N5" s="15"/>
    </row>
    <row r="6" spans="1:68">
      <c r="A6" s="57" t="s">
        <v>7</v>
      </c>
      <c r="B6" s="57"/>
      <c r="C6" s="57"/>
      <c r="D6" s="57"/>
      <c r="E6">
        <v>4</v>
      </c>
      <c r="F6">
        <v>5</v>
      </c>
      <c r="H6" s="12" t="s">
        <v>45</v>
      </c>
      <c r="O6" s="16">
        <v>3</v>
      </c>
      <c r="P6" s="15"/>
      <c r="Q6" s="15"/>
      <c r="R6" s="15"/>
      <c r="S6" s="15"/>
    </row>
    <row r="7" spans="1:68">
      <c r="A7" s="57" t="s">
        <v>8</v>
      </c>
      <c r="B7" s="57"/>
      <c r="C7" s="57"/>
      <c r="D7" s="57"/>
      <c r="E7">
        <v>5</v>
      </c>
      <c r="F7">
        <v>4</v>
      </c>
      <c r="H7" s="12" t="s">
        <v>45</v>
      </c>
      <c r="T7" s="16">
        <v>4</v>
      </c>
      <c r="U7" s="15"/>
      <c r="V7" s="15"/>
      <c r="W7" s="15"/>
    </row>
    <row r="8" spans="1:68">
      <c r="A8" s="57" t="s">
        <v>9</v>
      </c>
      <c r="B8" s="57"/>
      <c r="C8" s="57"/>
      <c r="D8" s="57"/>
      <c r="E8">
        <v>6</v>
      </c>
      <c r="F8">
        <v>2</v>
      </c>
      <c r="H8" s="12" t="s">
        <v>45</v>
      </c>
      <c r="X8" s="16">
        <v>5</v>
      </c>
      <c r="Y8" s="15"/>
    </row>
    <row r="9" spans="1:68">
      <c r="A9" s="57" t="s">
        <v>10</v>
      </c>
      <c r="B9" s="57"/>
      <c r="C9" s="57"/>
      <c r="D9" s="57"/>
      <c r="E9">
        <v>7</v>
      </c>
      <c r="F9">
        <v>2</v>
      </c>
      <c r="G9" s="13"/>
      <c r="H9" s="12" t="s">
        <v>45</v>
      </c>
      <c r="Z9" s="15" t="s">
        <v>49</v>
      </c>
      <c r="AA9" s="15"/>
    </row>
    <row r="10" spans="1:68">
      <c r="A10" s="57" t="s">
        <v>11</v>
      </c>
      <c r="B10" s="57"/>
      <c r="C10" s="57"/>
      <c r="D10" s="57"/>
      <c r="E10">
        <v>8</v>
      </c>
      <c r="F10">
        <v>5</v>
      </c>
      <c r="H10" s="12" t="s">
        <v>45</v>
      </c>
      <c r="AB10" s="16">
        <v>7</v>
      </c>
      <c r="AC10" s="15"/>
      <c r="AD10" s="15"/>
      <c r="AE10" s="15"/>
      <c r="AF10" s="15"/>
    </row>
    <row r="11" spans="1:68">
      <c r="A11" s="57" t="s">
        <v>12</v>
      </c>
      <c r="B11" s="57"/>
      <c r="C11" s="57"/>
      <c r="D11" s="57"/>
      <c r="E11">
        <v>9</v>
      </c>
      <c r="F11">
        <v>3</v>
      </c>
      <c r="H11" s="12" t="s">
        <v>45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55" t="s">
        <v>43</v>
      </c>
      <c r="B12" s="55"/>
      <c r="C12" s="55"/>
      <c r="D12" s="55"/>
      <c r="E12" s="10"/>
      <c r="F12" s="10"/>
      <c r="G12">
        <v>2</v>
      </c>
      <c r="I12" t="s">
        <v>44</v>
      </c>
    </row>
    <row r="13" spans="1:68">
      <c r="A13" s="57" t="s">
        <v>25</v>
      </c>
      <c r="B13" s="57"/>
      <c r="C13" s="57"/>
      <c r="D13" s="57"/>
      <c r="F13">
        <f>SUM(F3:F11)</f>
        <v>28</v>
      </c>
      <c r="G13">
        <v>2.5</v>
      </c>
    </row>
    <row r="14" spans="1:68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14</v>
      </c>
      <c r="B15" s="8"/>
      <c r="C15" s="8"/>
      <c r="D15" s="8"/>
      <c r="E15">
        <v>1</v>
      </c>
      <c r="F15">
        <v>2</v>
      </c>
      <c r="G15">
        <v>2</v>
      </c>
      <c r="H15" s="7" t="s">
        <v>42</v>
      </c>
      <c r="I15" s="7"/>
      <c r="J15" s="7"/>
      <c r="K15" s="13"/>
      <c r="L15" s="13"/>
    </row>
    <row r="16" spans="1:68">
      <c r="A16" s="8" t="s">
        <v>15</v>
      </c>
      <c r="B16" s="8"/>
      <c r="C16" s="8"/>
      <c r="D16" s="8"/>
      <c r="E16">
        <v>2</v>
      </c>
      <c r="F16">
        <v>2</v>
      </c>
      <c r="G16">
        <v>1</v>
      </c>
      <c r="H16" s="14" t="s">
        <v>41</v>
      </c>
      <c r="I16" s="14"/>
      <c r="J16" s="14"/>
      <c r="K16" s="13"/>
      <c r="L16" s="13"/>
    </row>
    <row r="17" spans="1:70">
      <c r="A17" s="8" t="s">
        <v>16</v>
      </c>
      <c r="B17" s="8"/>
      <c r="C17" s="8"/>
      <c r="D17" s="8"/>
      <c r="E17">
        <v>3</v>
      </c>
      <c r="F17">
        <v>2</v>
      </c>
      <c r="G17">
        <v>1</v>
      </c>
      <c r="H17" s="14" t="s">
        <v>41</v>
      </c>
      <c r="I17" s="14"/>
      <c r="J17" s="14"/>
      <c r="K17" s="13"/>
      <c r="L17" s="13"/>
    </row>
    <row r="18" spans="1:70">
      <c r="A18" s="8" t="s">
        <v>17</v>
      </c>
      <c r="B18" s="8"/>
      <c r="C18" s="8"/>
      <c r="D18" s="8"/>
      <c r="E18">
        <v>4</v>
      </c>
      <c r="F18">
        <v>4</v>
      </c>
      <c r="G18">
        <v>1</v>
      </c>
      <c r="H18" s="14" t="s">
        <v>41</v>
      </c>
      <c r="I18" s="13"/>
      <c r="J18" s="13"/>
      <c r="K18" s="14" t="s">
        <v>51</v>
      </c>
      <c r="L18" s="14"/>
      <c r="M18" s="14"/>
      <c r="N18" s="14"/>
    </row>
    <row r="19" spans="1:70">
      <c r="A19" s="8" t="s">
        <v>18</v>
      </c>
      <c r="B19" s="8"/>
      <c r="C19" s="8"/>
      <c r="D19" s="8"/>
      <c r="E19">
        <v>5</v>
      </c>
      <c r="F19">
        <v>3</v>
      </c>
      <c r="H19" s="12" t="s">
        <v>45</v>
      </c>
      <c r="M19" s="13"/>
      <c r="N19" s="13"/>
      <c r="O19" s="16">
        <v>4</v>
      </c>
      <c r="P19" s="15"/>
      <c r="Q19" s="15"/>
      <c r="R19" s="10"/>
      <c r="S19" s="10"/>
      <c r="T19" s="10"/>
      <c r="U19" s="10"/>
      <c r="V19" s="10"/>
      <c r="W19" s="10"/>
    </row>
    <row r="20" spans="1:70">
      <c r="A20" s="8" t="s">
        <v>19</v>
      </c>
      <c r="B20" s="8"/>
      <c r="C20" s="8"/>
      <c r="D20" s="8"/>
      <c r="E20">
        <v>6</v>
      </c>
      <c r="F20">
        <v>3</v>
      </c>
      <c r="H20" s="12" t="s">
        <v>45</v>
      </c>
      <c r="O20" s="16">
        <v>4</v>
      </c>
      <c r="P20" s="15"/>
      <c r="Q20" s="15"/>
    </row>
    <row r="21" spans="1:70">
      <c r="A21" s="56" t="s">
        <v>53</v>
      </c>
      <c r="B21" s="56"/>
      <c r="C21" s="56"/>
      <c r="D21" s="56"/>
      <c r="E21">
        <v>7</v>
      </c>
      <c r="F21">
        <v>6</v>
      </c>
      <c r="H21" s="12" t="s">
        <v>45</v>
      </c>
      <c r="R21" s="16">
        <v>6</v>
      </c>
      <c r="S21" s="15"/>
      <c r="T21" s="15"/>
      <c r="U21" s="15"/>
      <c r="V21" s="15"/>
      <c r="W21" s="15"/>
    </row>
    <row r="22" spans="1:70">
      <c r="A22" s="8" t="s">
        <v>20</v>
      </c>
      <c r="B22" s="8"/>
      <c r="C22" s="8"/>
      <c r="D22" s="8"/>
      <c r="E22">
        <v>8</v>
      </c>
      <c r="F22">
        <v>6</v>
      </c>
      <c r="H22" s="12" t="s">
        <v>45</v>
      </c>
      <c r="X22" s="15" t="s">
        <v>52</v>
      </c>
      <c r="Y22" s="15"/>
      <c r="Z22" s="15"/>
      <c r="AA22" s="15"/>
      <c r="AB22" s="15"/>
      <c r="AC22" s="15"/>
    </row>
    <row r="23" spans="1:70">
      <c r="A23" s="8" t="s">
        <v>21</v>
      </c>
      <c r="B23" s="8"/>
      <c r="C23" s="8"/>
      <c r="D23" s="8"/>
      <c r="E23">
        <v>9</v>
      </c>
      <c r="F23">
        <v>6</v>
      </c>
      <c r="H23" s="12" t="s">
        <v>45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22</v>
      </c>
      <c r="B24" s="8"/>
      <c r="C24" s="8"/>
      <c r="D24" s="8"/>
      <c r="E24">
        <v>10</v>
      </c>
      <c r="F24">
        <v>6</v>
      </c>
      <c r="H24" s="12" t="s">
        <v>45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23</v>
      </c>
      <c r="B25" s="8"/>
      <c r="C25" s="8"/>
      <c r="D25" s="8"/>
      <c r="E25">
        <v>11</v>
      </c>
      <c r="F25">
        <v>4</v>
      </c>
      <c r="H25" s="12" t="s">
        <v>45</v>
      </c>
      <c r="I25" s="15"/>
      <c r="J25" s="15"/>
      <c r="K25" s="15"/>
      <c r="L25" s="15"/>
      <c r="M25" s="13"/>
      <c r="N25" s="13"/>
    </row>
    <row r="26" spans="1:70">
      <c r="A26" s="8" t="s">
        <v>24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43</v>
      </c>
      <c r="B27" s="11"/>
      <c r="C27" s="11"/>
      <c r="D27" s="11"/>
      <c r="E27" s="10"/>
      <c r="F27" s="10"/>
    </row>
    <row r="28" spans="1:70">
      <c r="A28" s="8" t="s">
        <v>25</v>
      </c>
      <c r="B28" s="8"/>
      <c r="C28" s="8"/>
      <c r="D28" s="8"/>
      <c r="F28">
        <f>SUM(F15:F26)</f>
        <v>48</v>
      </c>
      <c r="G28">
        <v>5</v>
      </c>
    </row>
    <row r="29" spans="1:70">
      <c r="A29" s="2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27</v>
      </c>
      <c r="B30" s="3"/>
      <c r="C30" s="3"/>
      <c r="D30" s="3"/>
      <c r="E30">
        <v>1</v>
      </c>
      <c r="F30">
        <v>1</v>
      </c>
      <c r="H30" s="12" t="s">
        <v>46</v>
      </c>
      <c r="I30" s="15"/>
    </row>
    <row r="31" spans="1:70">
      <c r="A31" s="5" t="s">
        <v>28</v>
      </c>
      <c r="B31" s="5"/>
      <c r="C31" s="5"/>
      <c r="D31" s="5"/>
      <c r="E31">
        <v>2</v>
      </c>
      <c r="F31">
        <v>1</v>
      </c>
      <c r="H31" s="12" t="s">
        <v>46</v>
      </c>
      <c r="I31" s="13"/>
      <c r="J31" s="16">
        <v>1</v>
      </c>
    </row>
    <row r="32" spans="1:70">
      <c r="A32" s="3" t="s">
        <v>29</v>
      </c>
      <c r="B32" s="3"/>
      <c r="C32" s="3"/>
      <c r="D32" s="3"/>
      <c r="E32">
        <v>3</v>
      </c>
      <c r="F32">
        <v>1</v>
      </c>
      <c r="H32" s="12" t="s">
        <v>46</v>
      </c>
      <c r="J32" s="13"/>
      <c r="K32" s="16">
        <v>2</v>
      </c>
    </row>
    <row r="33" spans="1:65">
      <c r="A33" s="3" t="s">
        <v>30</v>
      </c>
      <c r="B33" s="3"/>
      <c r="C33" s="3"/>
      <c r="D33" s="3"/>
      <c r="E33">
        <v>4</v>
      </c>
      <c r="F33">
        <v>2</v>
      </c>
      <c r="H33" s="12" t="s">
        <v>46</v>
      </c>
      <c r="K33" s="13"/>
      <c r="L33" s="16">
        <v>3</v>
      </c>
      <c r="M33" s="15"/>
    </row>
    <row r="34" spans="1:65">
      <c r="A34" s="4" t="s">
        <v>31</v>
      </c>
      <c r="B34" s="4"/>
      <c r="C34" s="4"/>
      <c r="D34" s="4"/>
      <c r="E34">
        <v>5</v>
      </c>
      <c r="F34">
        <v>1</v>
      </c>
      <c r="H34" s="12" t="s">
        <v>46</v>
      </c>
      <c r="N34" s="16">
        <v>4</v>
      </c>
    </row>
    <row r="35" spans="1:65">
      <c r="A35" s="11" t="s">
        <v>43</v>
      </c>
      <c r="B35" s="11"/>
      <c r="C35" s="11"/>
      <c r="D35" s="11"/>
      <c r="E35" s="10"/>
      <c r="F35" s="10"/>
    </row>
    <row r="36" spans="1:65">
      <c r="A36" s="3" t="s">
        <v>25</v>
      </c>
      <c r="B36" s="3"/>
      <c r="C36" s="3"/>
      <c r="D36" s="3"/>
      <c r="F36">
        <v>6</v>
      </c>
      <c r="G36">
        <v>0</v>
      </c>
    </row>
    <row r="37" spans="1:65">
      <c r="A37" s="2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54" t="s">
        <v>78</v>
      </c>
      <c r="B38" s="54"/>
      <c r="C38" s="54"/>
      <c r="D38" s="54"/>
      <c r="E38">
        <v>1</v>
      </c>
      <c r="F38">
        <v>4</v>
      </c>
      <c r="H38" s="52" t="s">
        <v>42</v>
      </c>
      <c r="I38" s="7"/>
      <c r="J38" s="7"/>
      <c r="K38" s="7"/>
      <c r="L38" s="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65">
      <c r="A39" s="53" t="s">
        <v>79</v>
      </c>
      <c r="B39" s="53"/>
      <c r="C39" s="53"/>
      <c r="D39" s="53"/>
      <c r="E39">
        <v>2</v>
      </c>
      <c r="F39">
        <v>3</v>
      </c>
      <c r="H39" s="52" t="s">
        <v>42</v>
      </c>
      <c r="I39" s="13"/>
      <c r="J39" s="13"/>
      <c r="K39" s="13"/>
      <c r="L39" s="13"/>
      <c r="M39" s="18">
        <v>1</v>
      </c>
      <c r="N39" s="7"/>
      <c r="O39" s="18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65">
      <c r="A40" s="53" t="s">
        <v>80</v>
      </c>
      <c r="B40" s="53"/>
      <c r="C40" s="53"/>
      <c r="D40" s="53"/>
      <c r="E40">
        <v>3</v>
      </c>
      <c r="F40">
        <v>10</v>
      </c>
      <c r="H40" s="49" t="s">
        <v>41</v>
      </c>
      <c r="I40" s="13"/>
      <c r="J40" s="13"/>
      <c r="K40" s="13"/>
      <c r="L40" s="13"/>
      <c r="M40" s="13"/>
      <c r="N40" s="13"/>
      <c r="O40" s="13"/>
      <c r="P40" s="19">
        <v>2</v>
      </c>
      <c r="Q40" s="14"/>
      <c r="R40" s="14"/>
      <c r="S40" s="14"/>
      <c r="T40" s="14"/>
      <c r="U40" s="19"/>
      <c r="V40" s="14"/>
      <c r="W40" s="14"/>
      <c r="X40" s="14"/>
      <c r="Y40" s="14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65">
      <c r="A41" s="53" t="s">
        <v>81</v>
      </c>
      <c r="B41" s="53"/>
      <c r="C41" s="53"/>
      <c r="D41" s="53"/>
      <c r="E41">
        <v>4</v>
      </c>
      <c r="F41">
        <v>2</v>
      </c>
      <c r="H41" s="50" t="s">
        <v>45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6">
        <v>3</v>
      </c>
      <c r="AA41" s="15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65">
      <c r="A42" s="53" t="s">
        <v>82</v>
      </c>
      <c r="B42" s="53"/>
      <c r="C42" s="53"/>
      <c r="D42" s="53"/>
      <c r="E42">
        <v>5</v>
      </c>
      <c r="F42" s="6">
        <v>3</v>
      </c>
      <c r="H42" s="50" t="s">
        <v>45</v>
      </c>
      <c r="I42" s="15"/>
      <c r="J42" s="15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65">
      <c r="A43" s="53" t="s">
        <v>83</v>
      </c>
      <c r="B43" s="53"/>
      <c r="C43" s="53"/>
      <c r="D43" s="53"/>
      <c r="E43">
        <v>6</v>
      </c>
      <c r="F43">
        <v>4</v>
      </c>
      <c r="H43" s="50" t="s">
        <v>45</v>
      </c>
      <c r="I43" s="13"/>
      <c r="J43" s="13"/>
      <c r="K43" s="13"/>
      <c r="L43" s="16">
        <v>5</v>
      </c>
      <c r="M43" s="15"/>
      <c r="N43" s="15"/>
      <c r="O43" s="15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</row>
    <row r="44" spans="1:65">
      <c r="A44" s="53" t="s">
        <v>84</v>
      </c>
      <c r="B44" s="53"/>
      <c r="C44" s="53"/>
      <c r="D44" s="53"/>
      <c r="E44">
        <v>7</v>
      </c>
      <c r="F44">
        <v>10</v>
      </c>
      <c r="H44" s="50" t="s">
        <v>45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5" t="s">
        <v>88</v>
      </c>
      <c r="AC44" s="15"/>
      <c r="AD44" s="15"/>
      <c r="AE44" s="15"/>
      <c r="AF44" s="15"/>
      <c r="AG44" s="15"/>
      <c r="AH44" s="15"/>
      <c r="AI44" s="15"/>
      <c r="AJ44" s="15"/>
      <c r="AK44" s="15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65">
      <c r="A45" s="53" t="s">
        <v>85</v>
      </c>
      <c r="B45" s="53"/>
      <c r="C45" s="53"/>
      <c r="D45" s="53"/>
      <c r="E45">
        <v>8</v>
      </c>
      <c r="F45">
        <v>3</v>
      </c>
      <c r="H45" s="50" t="s">
        <v>45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5"/>
      <c r="AM45" s="15"/>
      <c r="AN45" s="15"/>
      <c r="AO45" s="13"/>
      <c r="AP45" s="13"/>
      <c r="AQ45" s="13"/>
      <c r="AR45" s="13"/>
      <c r="AS45" s="13"/>
      <c r="AT45" s="51"/>
      <c r="AU45" s="13"/>
      <c r="AV45" s="13"/>
      <c r="AW45" s="13"/>
      <c r="AX45" s="13"/>
      <c r="AY45" s="13"/>
      <c r="AZ45" s="13"/>
      <c r="BA45" s="13"/>
    </row>
    <row r="46" spans="1:65" s="24" customFormat="1">
      <c r="A46" s="53" t="s">
        <v>30</v>
      </c>
      <c r="B46" s="53"/>
      <c r="C46" s="53"/>
      <c r="D46" s="53"/>
      <c r="E46" s="24">
        <v>9</v>
      </c>
      <c r="F46" s="24">
        <v>4</v>
      </c>
      <c r="H46" s="50" t="s">
        <v>45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5"/>
      <c r="AP46" s="15"/>
      <c r="AQ46" s="15"/>
      <c r="AR46" s="15"/>
      <c r="AS46" s="13"/>
      <c r="AT46" s="51"/>
      <c r="AU46" s="13"/>
      <c r="AV46" s="13"/>
      <c r="AW46" s="13"/>
      <c r="AX46" s="13"/>
      <c r="AY46" s="13"/>
      <c r="AZ46" s="13"/>
      <c r="BA46" s="13"/>
    </row>
    <row r="47" spans="1:65" s="24" customFormat="1">
      <c r="A47" s="53" t="s">
        <v>86</v>
      </c>
      <c r="B47" s="53"/>
      <c r="C47" s="53"/>
      <c r="D47" s="53"/>
      <c r="E47" s="24">
        <v>10</v>
      </c>
      <c r="F47" s="24">
        <v>2</v>
      </c>
      <c r="H47" s="50" t="s">
        <v>45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5"/>
      <c r="AT47" s="16"/>
      <c r="AU47" s="13"/>
      <c r="AV47" s="13"/>
      <c r="AW47" s="13"/>
      <c r="AX47" s="13"/>
      <c r="AY47" s="13"/>
      <c r="AZ47" s="13"/>
      <c r="BA47" s="13"/>
    </row>
    <row r="48" spans="1:65">
      <c r="A48" s="53" t="s">
        <v>87</v>
      </c>
      <c r="B48" s="53"/>
      <c r="C48" s="53"/>
      <c r="D48" s="53"/>
      <c r="E48">
        <v>11</v>
      </c>
      <c r="F48">
        <v>3</v>
      </c>
      <c r="H48" s="50" t="s">
        <v>45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5"/>
      <c r="AV48" s="15"/>
      <c r="AW48" s="15"/>
      <c r="AX48" s="13"/>
      <c r="AY48" s="13"/>
      <c r="AZ48" s="13"/>
      <c r="BA48" s="13"/>
    </row>
    <row r="49" spans="1:69">
      <c r="A49" s="11" t="s">
        <v>43</v>
      </c>
      <c r="B49" s="11"/>
      <c r="C49" s="11"/>
      <c r="D49" s="11"/>
      <c r="E49" s="11"/>
      <c r="F49" s="11"/>
    </row>
    <row r="50" spans="1:69">
      <c r="A50" s="4" t="s">
        <v>25</v>
      </c>
      <c r="B50" s="4"/>
      <c r="C50" s="4"/>
      <c r="D50" s="4"/>
      <c r="F50">
        <f>SUM(F38:F48)</f>
        <v>48</v>
      </c>
      <c r="G50">
        <v>1.5</v>
      </c>
    </row>
    <row r="51" spans="1:69">
      <c r="A51" s="2" t="s">
        <v>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 s="4" t="s">
        <v>35</v>
      </c>
      <c r="B52" s="4"/>
      <c r="C52" s="4"/>
      <c r="D52" s="4"/>
      <c r="E52">
        <v>1</v>
      </c>
      <c r="F52">
        <v>1</v>
      </c>
      <c r="G52">
        <v>1</v>
      </c>
      <c r="H52" s="7" t="s">
        <v>42</v>
      </c>
      <c r="I52" s="7"/>
    </row>
    <row r="53" spans="1:69">
      <c r="A53" s="4" t="s">
        <v>36</v>
      </c>
      <c r="B53" s="4"/>
      <c r="C53" s="4"/>
      <c r="D53" s="4"/>
      <c r="E53">
        <v>2</v>
      </c>
      <c r="F53">
        <v>2</v>
      </c>
      <c r="G53">
        <v>2</v>
      </c>
      <c r="H53" s="7" t="s">
        <v>42</v>
      </c>
      <c r="J53" s="18">
        <v>1</v>
      </c>
      <c r="K53" s="7"/>
    </row>
    <row r="54" spans="1:69">
      <c r="A54" s="4" t="s">
        <v>37</v>
      </c>
      <c r="B54" s="4"/>
      <c r="C54" s="4"/>
      <c r="D54" s="4"/>
      <c r="E54">
        <v>3</v>
      </c>
      <c r="F54">
        <v>14</v>
      </c>
      <c r="G54">
        <v>14</v>
      </c>
      <c r="H54" s="7" t="s">
        <v>42</v>
      </c>
      <c r="L54" s="18">
        <v>2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69">
      <c r="A55" s="4" t="s">
        <v>38</v>
      </c>
      <c r="B55" s="4"/>
      <c r="C55" s="4"/>
      <c r="D55" s="4"/>
      <c r="E55">
        <v>4</v>
      </c>
      <c r="F55">
        <v>12</v>
      </c>
      <c r="G55">
        <v>0</v>
      </c>
      <c r="H55" s="12" t="s">
        <v>45</v>
      </c>
      <c r="Z55" s="16">
        <v>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69">
      <c r="A56" s="4" t="s">
        <v>33</v>
      </c>
      <c r="B56" s="4"/>
      <c r="C56" s="4"/>
      <c r="D56" s="4"/>
      <c r="E56">
        <v>5</v>
      </c>
      <c r="F56">
        <v>23</v>
      </c>
      <c r="G56">
        <v>2</v>
      </c>
      <c r="H56" s="63" t="s">
        <v>41</v>
      </c>
      <c r="Z56" s="19">
        <v>3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1:69">
      <c r="A57" s="4" t="s">
        <v>30</v>
      </c>
      <c r="B57" s="4"/>
      <c r="C57" s="4"/>
      <c r="D57" s="4"/>
      <c r="E57">
        <v>6</v>
      </c>
      <c r="F57">
        <v>7</v>
      </c>
      <c r="H57" s="12" t="s">
        <v>45</v>
      </c>
      <c r="AU57" s="16">
        <v>5</v>
      </c>
      <c r="AV57" s="15"/>
      <c r="AW57" s="15"/>
      <c r="AX57" s="15"/>
      <c r="AY57" s="15"/>
      <c r="AZ57" s="15"/>
      <c r="BA57" s="15"/>
    </row>
    <row r="58" spans="1:69">
      <c r="A58" s="4" t="s">
        <v>39</v>
      </c>
      <c r="B58" s="4"/>
      <c r="C58" s="4"/>
      <c r="D58" s="4"/>
      <c r="E58">
        <v>7</v>
      </c>
      <c r="F58">
        <v>5</v>
      </c>
      <c r="H58" s="12" t="s">
        <v>45</v>
      </c>
      <c r="BB58" s="16">
        <v>6</v>
      </c>
      <c r="BC58" s="15"/>
      <c r="BD58" s="15"/>
      <c r="BE58" s="15"/>
      <c r="BF58" s="15"/>
      <c r="BG58" s="15"/>
      <c r="BH58" s="15"/>
    </row>
    <row r="59" spans="1:69">
      <c r="A59" s="4" t="s">
        <v>40</v>
      </c>
      <c r="B59" s="4"/>
      <c r="C59" s="4"/>
      <c r="D59" s="4"/>
      <c r="E59">
        <v>8</v>
      </c>
      <c r="F59">
        <v>2</v>
      </c>
      <c r="H59" s="12" t="s">
        <v>45</v>
      </c>
      <c r="BI59" s="16">
        <v>7</v>
      </c>
      <c r="BJ59" s="15"/>
      <c r="BK59" s="15"/>
      <c r="BL59" s="15"/>
      <c r="BM59" s="15"/>
    </row>
    <row r="60" spans="1:69">
      <c r="A60" s="11" t="s">
        <v>43</v>
      </c>
      <c r="B60" s="11"/>
      <c r="C60" s="11"/>
      <c r="D60" s="11"/>
      <c r="E60" s="11"/>
      <c r="F60" s="11"/>
      <c r="G60" t="s">
        <v>89</v>
      </c>
      <c r="BN60" s="16">
        <v>8</v>
      </c>
      <c r="BO60" s="15"/>
    </row>
    <row r="61" spans="1:69">
      <c r="A61" s="9" t="s">
        <v>25</v>
      </c>
      <c r="F61">
        <v>66</v>
      </c>
      <c r="G61">
        <v>31</v>
      </c>
    </row>
    <row r="62" spans="1:69">
      <c r="A62" s="2" t="s">
        <v>47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6" spans="1:4">
      <c r="B66" s="23"/>
    </row>
    <row r="75" spans="1:4">
      <c r="A75" t="s">
        <v>54</v>
      </c>
      <c r="C75">
        <v>22.5</v>
      </c>
      <c r="D75">
        <v>35</v>
      </c>
    </row>
    <row r="76" spans="1:4">
      <c r="C76" s="21">
        <v>22500</v>
      </c>
      <c r="D76" s="21">
        <v>35000</v>
      </c>
    </row>
  </sheetData>
  <mergeCells count="25">
    <mergeCell ref="A6:D6"/>
    <mergeCell ref="A1:D1"/>
    <mergeCell ref="E1:F1"/>
    <mergeCell ref="A3:D3"/>
    <mergeCell ref="A4:D4"/>
    <mergeCell ref="A5:D5"/>
    <mergeCell ref="A12:D12"/>
    <mergeCell ref="A21:D21"/>
    <mergeCell ref="A7:D7"/>
    <mergeCell ref="A8:D8"/>
    <mergeCell ref="A9:D9"/>
    <mergeCell ref="A10:D10"/>
    <mergeCell ref="A11:D11"/>
    <mergeCell ref="A13:D13"/>
    <mergeCell ref="A38:D38"/>
    <mergeCell ref="A39:D39"/>
    <mergeCell ref="A40:D40"/>
    <mergeCell ref="A41:D41"/>
    <mergeCell ref="A42:D42"/>
    <mergeCell ref="A48:D48"/>
    <mergeCell ref="A43:D43"/>
    <mergeCell ref="A44:D44"/>
    <mergeCell ref="A45:D45"/>
    <mergeCell ref="A46:D46"/>
    <mergeCell ref="A47:D4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M9"/>
  <sheetViews>
    <sheetView zoomScale="115" zoomScaleNormal="174" workbookViewId="0">
      <selection activeCell="M8" sqref="M8"/>
    </sheetView>
  </sheetViews>
  <sheetFormatPr baseColWidth="10" defaultColWidth="11.1640625" defaultRowHeight="16"/>
  <sheetData>
    <row r="1" spans="1:13">
      <c r="A1" s="20"/>
      <c r="B1" s="20" t="s">
        <v>56</v>
      </c>
      <c r="C1" s="20" t="s">
        <v>57</v>
      </c>
      <c r="D1" s="20" t="s">
        <v>55</v>
      </c>
      <c r="E1" s="20" t="s">
        <v>58</v>
      </c>
      <c r="F1" s="20" t="s">
        <v>75</v>
      </c>
      <c r="G1" t="s">
        <v>75</v>
      </c>
      <c r="H1" t="s">
        <v>75</v>
      </c>
      <c r="I1" t="s">
        <v>75</v>
      </c>
      <c r="J1" t="s">
        <v>75</v>
      </c>
      <c r="K1" t="s">
        <v>75</v>
      </c>
      <c r="L1" t="s">
        <v>75</v>
      </c>
      <c r="M1" t="s">
        <v>25</v>
      </c>
    </row>
    <row r="2" spans="1:13">
      <c r="A2" s="20"/>
      <c r="B2" s="20" t="s">
        <v>59</v>
      </c>
      <c r="C2" s="20" t="s">
        <v>66</v>
      </c>
      <c r="D2" s="20" t="s">
        <v>67</v>
      </c>
      <c r="E2" s="20" t="s">
        <v>68</v>
      </c>
      <c r="F2" s="20"/>
    </row>
    <row r="3" spans="1:13">
      <c r="A3" s="20"/>
      <c r="B3" s="20" t="s">
        <v>60</v>
      </c>
      <c r="C3" s="20">
        <v>3</v>
      </c>
      <c r="D3" s="20">
        <v>3</v>
      </c>
      <c r="E3" s="20">
        <v>2</v>
      </c>
      <c r="F3" s="20"/>
    </row>
    <row r="4" spans="1:13">
      <c r="A4" s="20" t="s">
        <v>61</v>
      </c>
      <c r="B4" s="20"/>
      <c r="C4" s="20">
        <v>3</v>
      </c>
      <c r="D4" s="20">
        <v>3</v>
      </c>
      <c r="E4" s="20">
        <v>2</v>
      </c>
      <c r="F4" s="20"/>
      <c r="M4">
        <f t="shared" ref="M4:M9" si="0">SUM(C4:L4)</f>
        <v>8</v>
      </c>
    </row>
    <row r="5" spans="1:13">
      <c r="A5" s="20" t="s">
        <v>62</v>
      </c>
      <c r="B5" s="20"/>
      <c r="C5" s="20"/>
      <c r="D5" s="20">
        <v>3</v>
      </c>
      <c r="E5" s="20">
        <v>2</v>
      </c>
      <c r="F5" s="20"/>
      <c r="M5">
        <f t="shared" si="0"/>
        <v>5</v>
      </c>
    </row>
    <row r="6" spans="1:13">
      <c r="A6" s="20" t="s">
        <v>63</v>
      </c>
      <c r="B6" s="20"/>
      <c r="C6" s="20">
        <v>3</v>
      </c>
      <c r="D6" s="20">
        <v>3</v>
      </c>
      <c r="E6" s="20">
        <v>2</v>
      </c>
      <c r="F6" s="20"/>
      <c r="M6">
        <f t="shared" si="0"/>
        <v>8</v>
      </c>
    </row>
    <row r="7" spans="1:13">
      <c r="A7" s="20" t="s">
        <v>64</v>
      </c>
      <c r="B7" s="20"/>
      <c r="C7" s="20"/>
      <c r="D7" s="20">
        <v>3</v>
      </c>
      <c r="E7" s="20">
        <v>2</v>
      </c>
      <c r="F7" s="20"/>
      <c r="M7">
        <f t="shared" si="0"/>
        <v>5</v>
      </c>
    </row>
    <row r="8" spans="1:13">
      <c r="A8" s="20" t="s">
        <v>65</v>
      </c>
      <c r="B8" s="20"/>
      <c r="C8" s="20">
        <v>3</v>
      </c>
      <c r="D8" s="20">
        <v>3</v>
      </c>
      <c r="E8" s="20">
        <v>2</v>
      </c>
      <c r="F8" s="20"/>
      <c r="M8">
        <f t="shared" si="0"/>
        <v>8</v>
      </c>
    </row>
    <row r="9" spans="1:13">
      <c r="A9" s="20" t="s">
        <v>47</v>
      </c>
      <c r="B9" s="20"/>
      <c r="C9" s="20"/>
      <c r="D9" s="20">
        <v>3</v>
      </c>
      <c r="E9" s="20"/>
      <c r="F9" s="20"/>
      <c r="M9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31A-1B20-F843-988A-CB78A20B40A4}">
  <dimension ref="A1:U32"/>
  <sheetViews>
    <sheetView zoomScale="114" workbookViewId="0">
      <selection activeCell="C4" sqref="C4"/>
    </sheetView>
  </sheetViews>
  <sheetFormatPr baseColWidth="10" defaultColWidth="11.1640625" defaultRowHeight="16"/>
  <sheetData>
    <row r="1" spans="1:21" ht="17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>
      <c r="A2" s="22"/>
      <c r="B2" s="22"/>
      <c r="C2" s="60" t="s">
        <v>25</v>
      </c>
      <c r="D2" s="61"/>
      <c r="E2" s="62"/>
      <c r="F2" s="25"/>
      <c r="G2" s="60" t="s">
        <v>69</v>
      </c>
      <c r="H2" s="61"/>
      <c r="I2" s="62"/>
      <c r="J2" s="22"/>
      <c r="K2" s="60" t="s">
        <v>70</v>
      </c>
      <c r="L2" s="61"/>
      <c r="M2" s="62"/>
      <c r="N2" s="22"/>
      <c r="O2" s="60" t="s">
        <v>71</v>
      </c>
      <c r="P2" s="61"/>
      <c r="Q2" s="62"/>
      <c r="R2" s="22"/>
      <c r="S2" s="60" t="s">
        <v>76</v>
      </c>
      <c r="T2" s="61"/>
      <c r="U2" s="62"/>
    </row>
    <row r="3" spans="1:21" ht="17" thickBot="1">
      <c r="A3" s="22"/>
      <c r="B3" s="22"/>
      <c r="C3" s="26" t="s">
        <v>72</v>
      </c>
      <c r="D3" s="27" t="s">
        <v>73</v>
      </c>
      <c r="E3" s="28" t="s">
        <v>74</v>
      </c>
      <c r="F3" s="22"/>
      <c r="G3" s="29" t="s">
        <v>72</v>
      </c>
      <c r="H3" s="30" t="s">
        <v>73</v>
      </c>
      <c r="I3" s="31" t="s">
        <v>74</v>
      </c>
      <c r="J3" s="22"/>
      <c r="K3" s="29" t="s">
        <v>72</v>
      </c>
      <c r="L3" s="30" t="s">
        <v>73</v>
      </c>
      <c r="M3" s="31" t="s">
        <v>74</v>
      </c>
      <c r="N3" s="22"/>
      <c r="O3" s="26" t="s">
        <v>72</v>
      </c>
      <c r="P3" s="27" t="s">
        <v>73</v>
      </c>
      <c r="Q3" s="28" t="s">
        <v>74</v>
      </c>
      <c r="R3" s="22"/>
      <c r="S3" s="26" t="s">
        <v>72</v>
      </c>
      <c r="T3" s="27" t="s">
        <v>73</v>
      </c>
      <c r="U3" s="28" t="s">
        <v>74</v>
      </c>
    </row>
    <row r="4" spans="1:21" ht="17" thickBot="1">
      <c r="A4" s="22"/>
      <c r="B4" s="32" t="s">
        <v>62</v>
      </c>
      <c r="C4" s="33" t="e">
        <f>(G4+K4 +O4+S4)</f>
        <v>#REF!</v>
      </c>
      <c r="D4" s="34">
        <f t="shared" ref="D4:D9" si="0">(H4+L4 +P4+T4)</f>
        <v>750</v>
      </c>
      <c r="E4" s="35" t="e">
        <f>(C4-D4)</f>
        <v>#REF!</v>
      </c>
      <c r="F4" s="22"/>
      <c r="G4" s="36">
        <f>28*100</f>
        <v>2800</v>
      </c>
      <c r="H4" s="37">
        <f>2.5*100</f>
        <v>250</v>
      </c>
      <c r="I4" s="38">
        <f>(G4-H4)</f>
        <v>2550</v>
      </c>
      <c r="J4" s="22"/>
      <c r="K4" s="33">
        <v>2000</v>
      </c>
      <c r="L4" s="34">
        <f>O28*100</f>
        <v>500</v>
      </c>
      <c r="M4" s="35">
        <f>(K4-L4)</f>
        <v>1500</v>
      </c>
      <c r="N4" s="22"/>
      <c r="O4" s="33" t="e">
        <f>([1]SA!C5)*100</f>
        <v>#REF!</v>
      </c>
      <c r="P4" s="34">
        <f>0*100</f>
        <v>0</v>
      </c>
      <c r="Q4" s="35" t="e">
        <f>(O4-P4)</f>
        <v>#REF!</v>
      </c>
      <c r="R4" s="22"/>
      <c r="S4" s="33">
        <v>3000</v>
      </c>
      <c r="T4" s="34">
        <f>0*100</f>
        <v>0</v>
      </c>
      <c r="U4" s="35">
        <f>(S4-T4)</f>
        <v>3000</v>
      </c>
    </row>
    <row r="5" spans="1:21" ht="17" thickBot="1">
      <c r="A5" s="22"/>
      <c r="B5" s="26" t="s">
        <v>61</v>
      </c>
      <c r="C5" s="36" t="e">
        <f t="shared" ref="C5:C9" si="1">(G5+K5 +O5+S5)</f>
        <v>#REF!</v>
      </c>
      <c r="D5" s="37">
        <f t="shared" si="0"/>
        <v>1300</v>
      </c>
      <c r="E5" s="38" t="e">
        <f t="shared" ref="E5:E9" si="2">(C5-D5)</f>
        <v>#REF!</v>
      </c>
      <c r="F5" s="22"/>
      <c r="G5" s="36">
        <f>28*100</f>
        <v>2800</v>
      </c>
      <c r="H5" s="37">
        <f>5*100</f>
        <v>500</v>
      </c>
      <c r="I5" s="38">
        <f t="shared" ref="I5:I9" si="3">(G5-H5)</f>
        <v>2300</v>
      </c>
      <c r="J5" s="22"/>
      <c r="K5" s="33">
        <v>2000</v>
      </c>
      <c r="L5" s="37">
        <f>O27*100</f>
        <v>800</v>
      </c>
      <c r="M5" s="38">
        <f t="shared" ref="M5:M9" si="4">(K5-L5)</f>
        <v>1200</v>
      </c>
      <c r="N5" s="22"/>
      <c r="O5" s="36" t="e">
        <f>([1]SA!C9)*100</f>
        <v>#REF!</v>
      </c>
      <c r="P5" s="34">
        <f t="shared" ref="P5:P9" si="5">0*100</f>
        <v>0</v>
      </c>
      <c r="Q5" s="38" t="e">
        <f t="shared" ref="Q5:Q9" si="6">(O5-P5)</f>
        <v>#REF!</v>
      </c>
      <c r="R5" s="22"/>
      <c r="S5" s="36">
        <v>3000</v>
      </c>
      <c r="T5" s="34">
        <f t="shared" ref="T5:T9" si="7">0*100</f>
        <v>0</v>
      </c>
      <c r="U5" s="38">
        <f t="shared" ref="U5:U9" si="8">(S5-T5)</f>
        <v>3000</v>
      </c>
    </row>
    <row r="6" spans="1:21" ht="17" thickBot="1">
      <c r="A6" s="22"/>
      <c r="B6" s="26" t="s">
        <v>64</v>
      </c>
      <c r="C6" s="36" t="e">
        <f t="shared" si="1"/>
        <v>#REF!</v>
      </c>
      <c r="D6" s="37">
        <f t="shared" si="0"/>
        <v>500</v>
      </c>
      <c r="E6" s="38" t="e">
        <f t="shared" si="2"/>
        <v>#REF!</v>
      </c>
      <c r="F6" s="22"/>
      <c r="G6" s="36">
        <f>6*100</f>
        <v>600</v>
      </c>
      <c r="H6" s="37">
        <f>0*100</f>
        <v>0</v>
      </c>
      <c r="I6" s="38">
        <f t="shared" si="3"/>
        <v>600</v>
      </c>
      <c r="J6" s="22"/>
      <c r="K6" s="33">
        <v>2000</v>
      </c>
      <c r="L6" s="37">
        <f xml:space="preserve"> O30*100</f>
        <v>500</v>
      </c>
      <c r="M6" s="38">
        <f t="shared" si="4"/>
        <v>1500</v>
      </c>
      <c r="N6" s="22"/>
      <c r="O6" s="36" t="e">
        <f>([1]SA!C15)*100</f>
        <v>#REF!</v>
      </c>
      <c r="P6" s="34">
        <f t="shared" si="5"/>
        <v>0</v>
      </c>
      <c r="Q6" s="38" t="e">
        <f t="shared" si="6"/>
        <v>#REF!</v>
      </c>
      <c r="R6" s="22"/>
      <c r="S6" s="36">
        <v>3000</v>
      </c>
      <c r="T6" s="34">
        <f t="shared" si="7"/>
        <v>0</v>
      </c>
      <c r="U6" s="38">
        <f t="shared" si="8"/>
        <v>3000</v>
      </c>
    </row>
    <row r="7" spans="1:21" ht="17" thickBot="1">
      <c r="A7" s="22"/>
      <c r="B7" s="26" t="s">
        <v>63</v>
      </c>
      <c r="C7" s="36" t="e">
        <f>(G7+K7 +O7+S7)</f>
        <v>#REF!</v>
      </c>
      <c r="D7" s="37">
        <f t="shared" si="0"/>
        <v>950</v>
      </c>
      <c r="E7" s="38" t="e">
        <f t="shared" si="2"/>
        <v>#REF!</v>
      </c>
      <c r="F7" s="22"/>
      <c r="G7" s="36">
        <f>53*100</f>
        <v>5300</v>
      </c>
      <c r="H7" s="37">
        <f>1.5*100</f>
        <v>150</v>
      </c>
      <c r="I7" s="38">
        <f t="shared" si="3"/>
        <v>5150</v>
      </c>
      <c r="J7" s="22"/>
      <c r="K7" s="33">
        <v>2000</v>
      </c>
      <c r="L7" s="37">
        <f xml:space="preserve"> O29*100</f>
        <v>800</v>
      </c>
      <c r="M7" s="38">
        <f t="shared" si="4"/>
        <v>1200</v>
      </c>
      <c r="N7" s="22"/>
      <c r="O7" s="36" t="e">
        <f>([1]SA!C19)*100</f>
        <v>#REF!</v>
      </c>
      <c r="P7" s="34">
        <f t="shared" si="5"/>
        <v>0</v>
      </c>
      <c r="Q7" s="38" t="e">
        <f t="shared" si="6"/>
        <v>#REF!</v>
      </c>
      <c r="R7" s="22"/>
      <c r="S7" s="36">
        <v>3000</v>
      </c>
      <c r="T7" s="34">
        <f t="shared" si="7"/>
        <v>0</v>
      </c>
      <c r="U7" s="38">
        <f t="shared" si="8"/>
        <v>3000</v>
      </c>
    </row>
    <row r="8" spans="1:21" ht="17" thickBot="1">
      <c r="A8" s="22"/>
      <c r="B8" s="26" t="s">
        <v>65</v>
      </c>
      <c r="C8" s="36" t="e">
        <f>(G8+K8+O8+S8)</f>
        <v>#REF!</v>
      </c>
      <c r="D8" s="37">
        <f t="shared" si="0"/>
        <v>1900</v>
      </c>
      <c r="E8" s="38" t="e">
        <f>(C8-D8)</f>
        <v>#REF!</v>
      </c>
      <c r="F8" s="22"/>
      <c r="G8" s="36">
        <f>66*100</f>
        <v>6600</v>
      </c>
      <c r="H8" s="37">
        <f>11*100</f>
        <v>1100</v>
      </c>
      <c r="I8" s="38">
        <f t="shared" si="3"/>
        <v>5500</v>
      </c>
      <c r="J8" s="22"/>
      <c r="K8" s="33">
        <v>2000</v>
      </c>
      <c r="L8" s="37">
        <f xml:space="preserve"> O31*100</f>
        <v>800</v>
      </c>
      <c r="M8" s="38">
        <f t="shared" si="4"/>
        <v>1200</v>
      </c>
      <c r="N8" s="22"/>
      <c r="O8" s="36" t="e">
        <f>([1]SA!C23)*100</f>
        <v>#REF!</v>
      </c>
      <c r="P8" s="34">
        <f t="shared" si="5"/>
        <v>0</v>
      </c>
      <c r="Q8" s="38" t="e">
        <f t="shared" si="6"/>
        <v>#REF!</v>
      </c>
      <c r="R8" s="22"/>
      <c r="S8" s="36">
        <v>3000</v>
      </c>
      <c r="T8" s="34">
        <f t="shared" si="7"/>
        <v>0</v>
      </c>
      <c r="U8" s="38">
        <f t="shared" si="8"/>
        <v>3000</v>
      </c>
    </row>
    <row r="9" spans="1:21" ht="17" thickBot="1">
      <c r="A9" s="22"/>
      <c r="B9" s="26" t="s">
        <v>47</v>
      </c>
      <c r="C9" s="39" t="e">
        <f t="shared" si="1"/>
        <v>#REF!</v>
      </c>
      <c r="D9" s="40">
        <f t="shared" si="0"/>
        <v>300</v>
      </c>
      <c r="E9" s="41" t="e">
        <f t="shared" si="2"/>
        <v>#REF!</v>
      </c>
      <c r="F9" s="22"/>
      <c r="G9" s="36">
        <f>0*100</f>
        <v>0</v>
      </c>
      <c r="H9" s="37">
        <f>0*100</f>
        <v>0</v>
      </c>
      <c r="I9" s="38">
        <f t="shared" si="3"/>
        <v>0</v>
      </c>
      <c r="J9" s="22"/>
      <c r="K9" s="33">
        <v>2000</v>
      </c>
      <c r="L9" s="37">
        <f xml:space="preserve"> O32*100</f>
        <v>300</v>
      </c>
      <c r="M9" s="38">
        <f t="shared" si="4"/>
        <v>1700</v>
      </c>
      <c r="N9" s="22"/>
      <c r="O9" s="39" t="e">
        <f>([1]SA!C27)*100</f>
        <v>#REF!</v>
      </c>
      <c r="P9" s="34">
        <f t="shared" si="5"/>
        <v>0</v>
      </c>
      <c r="Q9" s="41" t="e">
        <f t="shared" si="6"/>
        <v>#REF!</v>
      </c>
      <c r="R9" s="22"/>
      <c r="S9" s="39">
        <v>3000</v>
      </c>
      <c r="T9" s="34">
        <f t="shared" si="7"/>
        <v>0</v>
      </c>
      <c r="U9" s="41">
        <f t="shared" si="8"/>
        <v>3000</v>
      </c>
    </row>
    <row r="10" spans="1:21" ht="17" thickBot="1">
      <c r="A10" s="22"/>
      <c r="B10" s="42" t="s">
        <v>25</v>
      </c>
      <c r="C10" s="43" t="e">
        <f>SUM(C4:C9)</f>
        <v>#REF!</v>
      </c>
      <c r="D10" s="44">
        <f>SUM(D4:D9)</f>
        <v>5700</v>
      </c>
      <c r="E10" s="45" t="e">
        <f>SUM(E4:E9)</f>
        <v>#REF!</v>
      </c>
      <c r="F10" s="22"/>
      <c r="G10" s="46">
        <f>SUM(G4:G9)</f>
        <v>18100</v>
      </c>
      <c r="H10" s="47">
        <f>SUM(H4:H9)</f>
        <v>2000</v>
      </c>
      <c r="I10" s="48">
        <f>SUM(I4:I9)</f>
        <v>16100</v>
      </c>
      <c r="J10" s="22"/>
      <c r="K10" s="46">
        <f>SUM(K4:K9)</f>
        <v>12000</v>
      </c>
      <c r="L10" s="47">
        <f>SUM(L4:L9)</f>
        <v>3700</v>
      </c>
      <c r="M10" s="48">
        <f>SUM(M4:M9)</f>
        <v>8300</v>
      </c>
      <c r="N10" s="22"/>
      <c r="O10" s="43" t="e">
        <f>SUM(O4:O9)</f>
        <v>#REF!</v>
      </c>
      <c r="P10" s="44">
        <f>SUM(P4:P9)</f>
        <v>0</v>
      </c>
      <c r="Q10" s="45" t="e">
        <f>SUM(Q4:Q9)</f>
        <v>#REF!</v>
      </c>
      <c r="R10" s="22"/>
      <c r="S10" s="43">
        <f>SUM(S4:S9)</f>
        <v>18000</v>
      </c>
      <c r="T10" s="44">
        <f>SUM(T4:T9)</f>
        <v>0</v>
      </c>
      <c r="U10" s="45">
        <f>SUM(U4:U9)</f>
        <v>18000</v>
      </c>
    </row>
    <row r="24" spans="1:15">
      <c r="A24" s="22"/>
      <c r="B24" s="22" t="s">
        <v>56</v>
      </c>
      <c r="C24" s="22" t="s">
        <v>57</v>
      </c>
      <c r="D24" s="22" t="s">
        <v>55</v>
      </c>
      <c r="E24" s="22" t="s">
        <v>58</v>
      </c>
      <c r="F24" t="s">
        <v>75</v>
      </c>
      <c r="G24" t="s">
        <v>75</v>
      </c>
      <c r="H24" t="s">
        <v>75</v>
      </c>
      <c r="I24" t="s">
        <v>77</v>
      </c>
      <c r="J24" t="s">
        <v>75</v>
      </c>
      <c r="K24" t="s">
        <v>75</v>
      </c>
      <c r="L24" t="s">
        <v>75</v>
      </c>
      <c r="M24" t="s">
        <v>75</v>
      </c>
      <c r="N24" t="s">
        <v>75</v>
      </c>
      <c r="O24" t="s">
        <v>25</v>
      </c>
    </row>
    <row r="25" spans="1:15">
      <c r="A25" s="22"/>
      <c r="B25" s="22" t="s">
        <v>59</v>
      </c>
      <c r="C25" s="22" t="s">
        <v>66</v>
      </c>
      <c r="D25" s="22" t="s">
        <v>67</v>
      </c>
      <c r="E25" s="22" t="s">
        <v>68</v>
      </c>
    </row>
    <row r="26" spans="1:15">
      <c r="A26" s="22"/>
      <c r="B26" s="22" t="s">
        <v>60</v>
      </c>
      <c r="C26" s="22">
        <v>3</v>
      </c>
      <c r="D26" s="22">
        <v>3</v>
      </c>
      <c r="E26" s="22">
        <v>2</v>
      </c>
      <c r="O26">
        <f>SUM(C26:N26)</f>
        <v>8</v>
      </c>
    </row>
    <row r="27" spans="1:15">
      <c r="A27" s="22" t="s">
        <v>61</v>
      </c>
      <c r="B27" s="22"/>
      <c r="C27" s="22">
        <v>3</v>
      </c>
      <c r="D27" s="22">
        <v>3</v>
      </c>
      <c r="E27" s="22">
        <v>2</v>
      </c>
      <c r="O27">
        <f>SUM(B27:N27)</f>
        <v>8</v>
      </c>
    </row>
    <row r="28" spans="1:15">
      <c r="A28" s="22" t="s">
        <v>62</v>
      </c>
      <c r="B28" s="22"/>
      <c r="C28" s="22"/>
      <c r="D28" s="22">
        <v>3</v>
      </c>
      <c r="E28" s="22">
        <v>2</v>
      </c>
      <c r="O28">
        <f>SUM(C28:N28)</f>
        <v>5</v>
      </c>
    </row>
    <row r="29" spans="1:15">
      <c r="A29" s="22" t="s">
        <v>63</v>
      </c>
      <c r="B29" s="22"/>
      <c r="C29" s="22">
        <v>3</v>
      </c>
      <c r="D29" s="22">
        <v>3</v>
      </c>
      <c r="E29" s="22">
        <v>2</v>
      </c>
      <c r="O29">
        <f>SUM(C29:N29)</f>
        <v>8</v>
      </c>
    </row>
    <row r="30" spans="1:15">
      <c r="A30" s="22" t="s">
        <v>64</v>
      </c>
      <c r="B30" s="22"/>
      <c r="C30" s="22"/>
      <c r="D30" s="22">
        <v>3</v>
      </c>
      <c r="E30" s="22">
        <v>2</v>
      </c>
      <c r="O30">
        <f>SUM(C30:N30)</f>
        <v>5</v>
      </c>
    </row>
    <row r="31" spans="1:15">
      <c r="A31" s="22" t="s">
        <v>65</v>
      </c>
      <c r="B31" s="22"/>
      <c r="C31" s="22">
        <v>3</v>
      </c>
      <c r="D31" s="22">
        <v>3</v>
      </c>
      <c r="E31" s="22">
        <v>2</v>
      </c>
      <c r="O31">
        <f>SUM(C31:N31)</f>
        <v>8</v>
      </c>
    </row>
    <row r="32" spans="1:15">
      <c r="A32" s="22" t="s">
        <v>47</v>
      </c>
      <c r="B32" s="22"/>
      <c r="C32" s="22"/>
      <c r="D32" s="22">
        <v>3</v>
      </c>
      <c r="E32" s="22"/>
      <c r="O32">
        <f>SUM(C32:N32)</f>
        <v>3</v>
      </c>
    </row>
  </sheetData>
  <mergeCells count="5">
    <mergeCell ref="C2:E2"/>
    <mergeCell ref="G2:I2"/>
    <mergeCell ref="K2:M2"/>
    <mergeCell ref="O2:Q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Liu, Yingruo (liu6033@vandals.uidaho.edu)</cp:lastModifiedBy>
  <dcterms:created xsi:type="dcterms:W3CDTF">2020-02-25T01:22:52Z</dcterms:created>
  <dcterms:modified xsi:type="dcterms:W3CDTF">2020-03-24T08:08:34Z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