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ownloads/"/>
    </mc:Choice>
  </mc:AlternateContent>
  <xr:revisionPtr revIDLastSave="0" documentId="8_{74BE462C-0272-6344-B0CE-0B3FD1076D2A}" xr6:coauthVersionLast="45" xr6:coauthVersionMax="45" xr10:uidLastSave="{00000000-0000-0000-0000-000000000000}"/>
  <bookViews>
    <workbookView xWindow="0" yWindow="460" windowWidth="22780" windowHeight="15260" activeTab="2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E8" i="3"/>
  <c r="H4" i="3"/>
  <c r="C7" i="3"/>
  <c r="H9" i="3"/>
  <c r="G9" i="3"/>
  <c r="H8" i="3"/>
  <c r="H7" i="3"/>
  <c r="H6" i="3"/>
  <c r="H5" i="3"/>
  <c r="D5" i="3" s="1"/>
  <c r="P5" i="3"/>
  <c r="P6" i="3"/>
  <c r="P7" i="3"/>
  <c r="P8" i="3"/>
  <c r="P9" i="3"/>
  <c r="P4" i="3"/>
  <c r="T5" i="3"/>
  <c r="T6" i="3"/>
  <c r="T7" i="3"/>
  <c r="U7" i="3" s="1"/>
  <c r="T8" i="3"/>
  <c r="T9" i="3"/>
  <c r="T4" i="3"/>
  <c r="G8" i="3"/>
  <c r="G7" i="3"/>
  <c r="G6" i="3"/>
  <c r="G5" i="3"/>
  <c r="C5" i="3" s="1"/>
  <c r="G4" i="3"/>
  <c r="C4" i="3" s="1"/>
  <c r="L9" i="3"/>
  <c r="L8" i="3"/>
  <c r="L6" i="3"/>
  <c r="M8" i="3"/>
  <c r="L7" i="3"/>
  <c r="D7" i="3" s="1"/>
  <c r="L5" i="3"/>
  <c r="L4" i="3"/>
  <c r="O32" i="3"/>
  <c r="O31" i="3"/>
  <c r="O30" i="3"/>
  <c r="O29" i="3"/>
  <c r="O28" i="3"/>
  <c r="O26" i="3"/>
  <c r="O27" i="3"/>
  <c r="M4" i="3"/>
  <c r="S10" i="3"/>
  <c r="K10" i="3"/>
  <c r="U9" i="3"/>
  <c r="O9" i="3"/>
  <c r="Q9" i="3" s="1"/>
  <c r="M9" i="3"/>
  <c r="D9" i="3"/>
  <c r="C9" i="3"/>
  <c r="U8" i="3"/>
  <c r="O8" i="3"/>
  <c r="I8" i="3"/>
  <c r="Q7" i="3"/>
  <c r="O7" i="3"/>
  <c r="I7" i="3"/>
  <c r="U6" i="3"/>
  <c r="Q6" i="3"/>
  <c r="O6" i="3"/>
  <c r="M6" i="3"/>
  <c r="I6" i="3"/>
  <c r="D6" i="3"/>
  <c r="U5" i="3"/>
  <c r="O5" i="3"/>
  <c r="Q5" i="3" s="1"/>
  <c r="M5" i="3"/>
  <c r="I5" i="3"/>
  <c r="U4" i="3"/>
  <c r="P10" i="3"/>
  <c r="O4" i="3"/>
  <c r="O10" i="3" s="1"/>
  <c r="L10" i="3"/>
  <c r="I9" i="3" l="1"/>
  <c r="H10" i="3"/>
  <c r="Q8" i="3"/>
  <c r="U10" i="3"/>
  <c r="D8" i="3"/>
  <c r="D4" i="3"/>
  <c r="E4" i="3" s="1"/>
  <c r="E7" i="3"/>
  <c r="E5" i="3"/>
  <c r="E9" i="3"/>
  <c r="I4" i="3"/>
  <c r="G10" i="3"/>
  <c r="Q4" i="3"/>
  <c r="Q10" i="3" s="1"/>
  <c r="C6" i="3"/>
  <c r="E6" i="3" s="1"/>
  <c r="M7" i="3"/>
  <c r="M10" i="3" s="1"/>
  <c r="T10" i="3"/>
  <c r="I10" i="3" l="1"/>
  <c r="D10" i="3"/>
  <c r="E10" i="3"/>
  <c r="C10" i="3"/>
  <c r="M9" i="2" l="1"/>
  <c r="M8" i="2"/>
  <c r="M7" i="2"/>
  <c r="M6" i="2"/>
  <c r="M5" i="2"/>
  <c r="M4" i="2"/>
  <c r="F48" i="1" l="1"/>
  <c r="F28" i="1"/>
  <c r="F13" i="1"/>
</calcChain>
</file>

<file path=xl/sharedStrings.xml><?xml version="1.0" encoding="utf-8"?>
<sst xmlns="http://schemas.openxmlformats.org/spreadsheetml/2006/main" count="207" uniqueCount="88">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</sst>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Gantt"/>
      <sheetName val="Meetings"/>
      <sheetName val="SA"/>
      <sheetName val="Overhead"/>
    </sheetNames>
    <sheetDataSet>
      <sheetData sheetId="0"/>
      <sheetData sheetId="1"/>
      <sheetData sheetId="2"/>
      <sheetData sheetId="3">
        <row r="5">
          <cell r="C5">
            <v>11</v>
          </cell>
        </row>
        <row r="9">
          <cell r="C9">
            <v>11</v>
          </cell>
        </row>
        <row r="15">
          <cell r="C15">
            <v>11</v>
          </cell>
        </row>
        <row r="19">
          <cell r="C19">
            <v>11</v>
          </cell>
        </row>
        <row r="23">
          <cell r="C23">
            <v>11</v>
          </cell>
        </row>
        <row r="27">
          <cell r="C27">
            <v>11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4"/>
  <sheetViews>
    <sheetView topLeftCell="A33" zoomScale="81" workbookViewId="0">
      <selection activeCell="D17" sqref="D17"/>
    </sheetView>
  </sheetViews>
  <sheetFormatPr baseColWidth="10" defaultColWidth="10.6640625" defaultRowHeight="16"/>
  <sheetData>
    <row r="1" spans="1:68">
      <c r="A1" s="27" t="s">
        <v>0</v>
      </c>
      <c r="B1" s="28"/>
      <c r="C1" s="28"/>
      <c r="D1" s="28"/>
      <c r="E1" s="27" t="s">
        <v>55</v>
      </c>
      <c r="F1" s="27"/>
      <c r="G1" s="1" t="s">
        <v>1</v>
      </c>
      <c r="H1" s="1" t="s">
        <v>2</v>
      </c>
      <c r="I1" s="17" t="s">
        <v>52</v>
      </c>
      <c r="J1" s="14" t="s">
        <v>48</v>
      </c>
      <c r="K1" s="7" t="s">
        <v>49</v>
      </c>
      <c r="L1" s="10" t="s">
        <v>57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28" t="s">
        <v>4</v>
      </c>
      <c r="B3" s="28"/>
      <c r="C3" s="28"/>
      <c r="D3" s="28"/>
      <c r="E3">
        <v>1</v>
      </c>
      <c r="F3">
        <v>1</v>
      </c>
      <c r="G3">
        <v>0.5</v>
      </c>
      <c r="H3" s="14" t="s">
        <v>48</v>
      </c>
      <c r="I3" s="14"/>
    </row>
    <row r="4" spans="1:68">
      <c r="A4" s="28" t="s">
        <v>5</v>
      </c>
      <c r="B4" s="28"/>
      <c r="C4" s="28"/>
      <c r="D4" s="28"/>
      <c r="E4">
        <v>2</v>
      </c>
      <c r="F4">
        <v>1</v>
      </c>
      <c r="H4" s="12" t="s">
        <v>52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28" t="s">
        <v>6</v>
      </c>
      <c r="B5" s="28"/>
      <c r="C5" s="28"/>
      <c r="D5" s="28"/>
      <c r="E5">
        <v>3</v>
      </c>
      <c r="F5">
        <v>5</v>
      </c>
      <c r="H5" s="12" t="s">
        <v>52</v>
      </c>
      <c r="J5" s="16">
        <v>1</v>
      </c>
      <c r="K5" s="15"/>
      <c r="L5" s="15"/>
      <c r="M5" s="15"/>
      <c r="N5" s="15"/>
    </row>
    <row r="6" spans="1:68">
      <c r="A6" s="26" t="s">
        <v>7</v>
      </c>
      <c r="B6" s="26"/>
      <c r="C6" s="26"/>
      <c r="D6" s="26"/>
      <c r="E6">
        <v>4</v>
      </c>
      <c r="F6">
        <v>5</v>
      </c>
      <c r="H6" s="12" t="s">
        <v>52</v>
      </c>
      <c r="O6" s="16">
        <v>3</v>
      </c>
      <c r="P6" s="15"/>
      <c r="Q6" s="15"/>
      <c r="R6" s="15"/>
      <c r="S6" s="15"/>
    </row>
    <row r="7" spans="1:68">
      <c r="A7" s="26" t="s">
        <v>8</v>
      </c>
      <c r="B7" s="26"/>
      <c r="C7" s="26"/>
      <c r="D7" s="26"/>
      <c r="E7">
        <v>5</v>
      </c>
      <c r="F7">
        <v>4</v>
      </c>
      <c r="H7" s="12" t="s">
        <v>52</v>
      </c>
      <c r="T7" s="16">
        <v>4</v>
      </c>
      <c r="U7" s="15"/>
      <c r="V7" s="15"/>
      <c r="W7" s="15"/>
    </row>
    <row r="8" spans="1:68">
      <c r="A8" s="26" t="s">
        <v>9</v>
      </c>
      <c r="B8" s="26"/>
      <c r="C8" s="26"/>
      <c r="D8" s="26"/>
      <c r="E8">
        <v>6</v>
      </c>
      <c r="F8">
        <v>2</v>
      </c>
      <c r="H8" s="12" t="s">
        <v>52</v>
      </c>
      <c r="X8" s="16">
        <v>5</v>
      </c>
      <c r="Y8" s="15"/>
    </row>
    <row r="9" spans="1:68">
      <c r="A9" s="26" t="s">
        <v>10</v>
      </c>
      <c r="B9" s="26"/>
      <c r="C9" s="26"/>
      <c r="D9" s="26"/>
      <c r="E9">
        <v>7</v>
      </c>
      <c r="F9">
        <v>2</v>
      </c>
      <c r="G9" s="13"/>
      <c r="H9" s="12" t="s">
        <v>52</v>
      </c>
      <c r="Z9" s="15" t="s">
        <v>56</v>
      </c>
      <c r="AA9" s="15"/>
    </row>
    <row r="10" spans="1:68">
      <c r="A10" s="26" t="s">
        <v>11</v>
      </c>
      <c r="B10" s="26"/>
      <c r="C10" s="26"/>
      <c r="D10" s="26"/>
      <c r="E10">
        <v>8</v>
      </c>
      <c r="F10">
        <v>5</v>
      </c>
      <c r="H10" s="12" t="s">
        <v>52</v>
      </c>
      <c r="AB10" s="16">
        <v>7</v>
      </c>
      <c r="AC10" s="15"/>
      <c r="AD10" s="15"/>
      <c r="AE10" s="15"/>
      <c r="AF10" s="15"/>
    </row>
    <row r="11" spans="1:68">
      <c r="A11" s="26" t="s">
        <v>12</v>
      </c>
      <c r="B11" s="26"/>
      <c r="C11" s="26"/>
      <c r="D11" s="26"/>
      <c r="E11">
        <v>9</v>
      </c>
      <c r="F11">
        <v>3</v>
      </c>
      <c r="H11" s="12" t="s">
        <v>52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24" t="s">
        <v>50</v>
      </c>
      <c r="B12" s="24"/>
      <c r="C12" s="24"/>
      <c r="D12" s="24"/>
      <c r="E12" s="10"/>
      <c r="F12" s="10"/>
      <c r="G12">
        <v>2</v>
      </c>
      <c r="I12" t="s">
        <v>51</v>
      </c>
    </row>
    <row r="13" spans="1:68">
      <c r="A13" s="26" t="s">
        <v>25</v>
      </c>
      <c r="B13" s="26"/>
      <c r="C13" s="26"/>
      <c r="D13" s="26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49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48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48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48</v>
      </c>
      <c r="I18" s="13"/>
      <c r="J18" s="13"/>
      <c r="K18" s="14" t="s">
        <v>58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52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52</v>
      </c>
      <c r="O20" s="16">
        <v>4</v>
      </c>
      <c r="P20" s="15"/>
      <c r="Q20" s="15"/>
    </row>
    <row r="21" spans="1:70">
      <c r="A21" s="25" t="s">
        <v>62</v>
      </c>
      <c r="B21" s="25"/>
      <c r="C21" s="25"/>
      <c r="D21" s="25"/>
      <c r="E21">
        <v>7</v>
      </c>
      <c r="F21">
        <v>6</v>
      </c>
      <c r="H21" s="12" t="s">
        <v>52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52</v>
      </c>
      <c r="X22" s="15" t="s">
        <v>59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52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52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52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50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53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53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53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53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53</v>
      </c>
      <c r="N34" s="16">
        <v>4</v>
      </c>
    </row>
    <row r="35" spans="1:65">
      <c r="A35" s="11" t="s">
        <v>50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9" t="s">
        <v>33</v>
      </c>
      <c r="B38" s="9"/>
      <c r="C38" s="9"/>
      <c r="D38" s="9"/>
      <c r="E38">
        <v>1</v>
      </c>
      <c r="F38">
        <v>6</v>
      </c>
      <c r="G38">
        <v>1.5</v>
      </c>
      <c r="H38" s="14" t="s">
        <v>48</v>
      </c>
      <c r="I38" s="14"/>
      <c r="J38" s="14"/>
      <c r="K38" s="14"/>
      <c r="L38" s="14"/>
      <c r="M38" s="14"/>
      <c r="N38" s="14"/>
    </row>
    <row r="39" spans="1:65">
      <c r="A39" s="4" t="s">
        <v>34</v>
      </c>
      <c r="B39" s="4"/>
      <c r="C39" s="4"/>
      <c r="D39" s="4"/>
      <c r="E39">
        <v>2</v>
      </c>
      <c r="F39">
        <v>6</v>
      </c>
      <c r="H39" s="12" t="s">
        <v>52</v>
      </c>
      <c r="O39" s="16">
        <v>1</v>
      </c>
      <c r="P39" s="15"/>
      <c r="Q39" s="15"/>
      <c r="R39" s="15"/>
      <c r="S39" s="15"/>
      <c r="T39" s="15"/>
    </row>
    <row r="40" spans="1:65">
      <c r="A40" s="4" t="s">
        <v>35</v>
      </c>
      <c r="B40" s="4"/>
      <c r="C40" s="4"/>
      <c r="D40" s="4"/>
      <c r="E40">
        <v>3</v>
      </c>
      <c r="F40">
        <v>5</v>
      </c>
      <c r="H40" s="12" t="s">
        <v>52</v>
      </c>
      <c r="U40" s="16">
        <v>2</v>
      </c>
      <c r="V40" s="15"/>
      <c r="W40" s="15"/>
      <c r="X40" s="15"/>
      <c r="Y40" s="15"/>
    </row>
    <row r="41" spans="1:65">
      <c r="A41" s="4" t="s">
        <v>36</v>
      </c>
      <c r="B41" s="4"/>
      <c r="C41" s="4"/>
      <c r="D41" s="4"/>
      <c r="E41">
        <v>4</v>
      </c>
      <c r="F41">
        <v>16</v>
      </c>
      <c r="H41" s="12" t="s">
        <v>52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65">
      <c r="A42" s="4" t="s">
        <v>37</v>
      </c>
      <c r="B42" s="4"/>
      <c r="C42" s="4"/>
      <c r="D42" s="4"/>
      <c r="E42">
        <v>5</v>
      </c>
      <c r="F42" s="6">
        <v>6</v>
      </c>
      <c r="H42" s="12" t="s">
        <v>52</v>
      </c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65">
      <c r="A43" s="4" t="s">
        <v>38</v>
      </c>
      <c r="B43" s="4"/>
      <c r="C43" s="4"/>
      <c r="D43" s="4"/>
      <c r="E43">
        <v>6</v>
      </c>
      <c r="F43">
        <v>20</v>
      </c>
      <c r="H43" s="12" t="s">
        <v>52</v>
      </c>
      <c r="Z43" s="15" t="s">
        <v>63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65">
      <c r="A44" s="4" t="s">
        <v>39</v>
      </c>
      <c r="B44" s="4"/>
      <c r="C44" s="4"/>
      <c r="D44" s="4"/>
      <c r="E44">
        <v>7</v>
      </c>
      <c r="F44">
        <v>3</v>
      </c>
      <c r="H44" s="12" t="s">
        <v>52</v>
      </c>
      <c r="AT44" s="15" t="s">
        <v>60</v>
      </c>
      <c r="AU44" s="15"/>
      <c r="AV44" s="15"/>
    </row>
    <row r="45" spans="1:65">
      <c r="A45" s="4" t="s">
        <v>30</v>
      </c>
      <c r="B45" s="4"/>
      <c r="C45" s="4"/>
      <c r="D45" s="4"/>
      <c r="E45">
        <v>8</v>
      </c>
      <c r="F45">
        <v>3</v>
      </c>
      <c r="H45" s="12" t="s">
        <v>52</v>
      </c>
      <c r="AT45" s="16">
        <v>6</v>
      </c>
      <c r="AU45" s="15"/>
      <c r="AV45" s="15"/>
    </row>
    <row r="46" spans="1:65">
      <c r="A46" s="4" t="s">
        <v>40</v>
      </c>
      <c r="B46" s="4"/>
      <c r="C46" s="4"/>
      <c r="D46" s="4"/>
      <c r="E46">
        <v>9</v>
      </c>
      <c r="F46">
        <v>4</v>
      </c>
      <c r="H46" s="12" t="s">
        <v>52</v>
      </c>
      <c r="AW46" s="15" t="s">
        <v>61</v>
      </c>
      <c r="AX46" s="15"/>
      <c r="AY46" s="15"/>
      <c r="AZ46" s="15"/>
    </row>
    <row r="47" spans="1:65">
      <c r="A47" s="11" t="s">
        <v>50</v>
      </c>
      <c r="B47" s="11"/>
      <c r="C47" s="11"/>
      <c r="D47" s="11"/>
      <c r="E47" s="11"/>
      <c r="F47" s="11"/>
    </row>
    <row r="48" spans="1:65">
      <c r="A48" s="4" t="s">
        <v>25</v>
      </c>
      <c r="B48" s="4"/>
      <c r="C48" s="4"/>
      <c r="D48" s="4"/>
      <c r="F48">
        <f>SUM(F38:F46)</f>
        <v>69</v>
      </c>
      <c r="G48">
        <v>1.5</v>
      </c>
    </row>
    <row r="49" spans="1:69">
      <c r="A49" s="2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4" t="s">
        <v>42</v>
      </c>
      <c r="B50" s="4"/>
      <c r="C50" s="4"/>
      <c r="D50" s="4"/>
      <c r="E50">
        <v>1</v>
      </c>
      <c r="F50">
        <v>1</v>
      </c>
      <c r="G50">
        <v>1</v>
      </c>
      <c r="H50" s="7" t="s">
        <v>49</v>
      </c>
      <c r="I50" s="7"/>
    </row>
    <row r="51" spans="1:69">
      <c r="A51" s="4" t="s">
        <v>43</v>
      </c>
      <c r="B51" s="4"/>
      <c r="C51" s="4"/>
      <c r="D51" s="4"/>
      <c r="E51">
        <v>2</v>
      </c>
      <c r="F51">
        <v>2</v>
      </c>
      <c r="G51">
        <v>2</v>
      </c>
      <c r="H51" s="7" t="s">
        <v>49</v>
      </c>
      <c r="J51" s="18">
        <v>1</v>
      </c>
      <c r="K51" s="7"/>
    </row>
    <row r="52" spans="1:69">
      <c r="A52" s="4" t="s">
        <v>44</v>
      </c>
      <c r="B52" s="4"/>
      <c r="C52" s="4"/>
      <c r="D52" s="4"/>
      <c r="E52">
        <v>3</v>
      </c>
      <c r="F52">
        <v>14</v>
      </c>
      <c r="G52">
        <v>4</v>
      </c>
      <c r="H52" s="14" t="s">
        <v>48</v>
      </c>
      <c r="L52" s="19">
        <v>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69">
      <c r="A53" s="4" t="s">
        <v>45</v>
      </c>
      <c r="B53" s="4"/>
      <c r="C53" s="4"/>
      <c r="D53" s="4"/>
      <c r="E53">
        <v>4</v>
      </c>
      <c r="F53">
        <v>12</v>
      </c>
      <c r="G53">
        <v>0</v>
      </c>
      <c r="H53" s="12" t="s">
        <v>52</v>
      </c>
      <c r="Z53" s="16">
        <v>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69">
      <c r="A54" s="4" t="s">
        <v>38</v>
      </c>
      <c r="B54" s="4"/>
      <c r="C54" s="4"/>
      <c r="D54" s="4"/>
      <c r="E54">
        <v>5</v>
      </c>
      <c r="F54">
        <v>23</v>
      </c>
      <c r="H54" s="12" t="s">
        <v>52</v>
      </c>
      <c r="Z54" s="16">
        <v>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69">
      <c r="A55" s="4" t="s">
        <v>30</v>
      </c>
      <c r="B55" s="4"/>
      <c r="C55" s="4"/>
      <c r="D55" s="4"/>
      <c r="E55">
        <v>6</v>
      </c>
      <c r="F55">
        <v>7</v>
      </c>
      <c r="H55" s="12" t="s">
        <v>52</v>
      </c>
      <c r="AU55" s="16">
        <v>5</v>
      </c>
      <c r="AV55" s="15"/>
      <c r="AW55" s="15"/>
      <c r="AX55" s="15"/>
      <c r="AY55" s="15"/>
      <c r="AZ55" s="15"/>
      <c r="BA55" s="15"/>
    </row>
    <row r="56" spans="1:69">
      <c r="A56" s="4" t="s">
        <v>46</v>
      </c>
      <c r="B56" s="4"/>
      <c r="C56" s="4"/>
      <c r="D56" s="4"/>
      <c r="E56">
        <v>7</v>
      </c>
      <c r="F56">
        <v>5</v>
      </c>
      <c r="H56" s="12" t="s">
        <v>52</v>
      </c>
      <c r="BB56" s="16">
        <v>6</v>
      </c>
      <c r="BC56" s="15"/>
      <c r="BD56" s="15"/>
      <c r="BE56" s="15"/>
      <c r="BF56" s="15"/>
      <c r="BG56" s="15"/>
      <c r="BH56" s="15"/>
    </row>
    <row r="57" spans="1:69">
      <c r="A57" s="4" t="s">
        <v>47</v>
      </c>
      <c r="B57" s="4"/>
      <c r="C57" s="4"/>
      <c r="D57" s="4"/>
      <c r="E57">
        <v>8</v>
      </c>
      <c r="F57">
        <v>2</v>
      </c>
      <c r="H57" s="12" t="s">
        <v>52</v>
      </c>
      <c r="BI57" s="16">
        <v>7</v>
      </c>
      <c r="BJ57" s="15"/>
      <c r="BK57" s="15"/>
      <c r="BL57" s="15"/>
      <c r="BM57" s="15"/>
    </row>
    <row r="58" spans="1:69">
      <c r="A58" s="11" t="s">
        <v>50</v>
      </c>
      <c r="B58" s="11"/>
      <c r="C58" s="11"/>
      <c r="D58" s="11"/>
      <c r="E58" s="11"/>
      <c r="F58" s="11"/>
      <c r="G58">
        <v>3</v>
      </c>
      <c r="BN58" s="16">
        <v>8</v>
      </c>
      <c r="BO58" s="15"/>
    </row>
    <row r="59" spans="1:69">
      <c r="A59" s="9" t="s">
        <v>25</v>
      </c>
      <c r="F59">
        <v>66</v>
      </c>
      <c r="G59">
        <v>11</v>
      </c>
    </row>
    <row r="60" spans="1:69">
      <c r="A60" s="2" t="s">
        <v>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4" spans="1:69">
      <c r="B64" s="23"/>
    </row>
    <row r="73" spans="1:5">
      <c r="A73" t="s">
        <v>64</v>
      </c>
      <c r="C73">
        <v>22.5</v>
      </c>
      <c r="D73">
        <v>35</v>
      </c>
    </row>
    <row r="74" spans="1:5">
      <c r="C74" s="21">
        <v>22500</v>
      </c>
      <c r="D74" s="21">
        <v>35000</v>
      </c>
    </row>
    <row r="76" spans="1:5">
      <c r="B76" t="s">
        <v>66</v>
      </c>
      <c r="C76" t="s">
        <v>67</v>
      </c>
      <c r="D76" t="s">
        <v>65</v>
      </c>
      <c r="E76" t="s">
        <v>68</v>
      </c>
    </row>
    <row r="77" spans="1:5">
      <c r="B77" t="s">
        <v>69</v>
      </c>
      <c r="C77" t="s">
        <v>76</v>
      </c>
      <c r="D77" t="s">
        <v>77</v>
      </c>
      <c r="E77" t="s">
        <v>78</v>
      </c>
    </row>
    <row r="78" spans="1:5">
      <c r="B78" t="s">
        <v>70</v>
      </c>
      <c r="C78">
        <v>3</v>
      </c>
      <c r="D78">
        <v>3</v>
      </c>
      <c r="E78">
        <v>2</v>
      </c>
    </row>
    <row r="79" spans="1:5">
      <c r="A79" t="s">
        <v>71</v>
      </c>
      <c r="C79">
        <v>3</v>
      </c>
      <c r="D79">
        <v>3</v>
      </c>
      <c r="E79">
        <v>2</v>
      </c>
    </row>
    <row r="80" spans="1:5">
      <c r="A80" t="s">
        <v>72</v>
      </c>
      <c r="C80">
        <v>3</v>
      </c>
      <c r="D80">
        <v>3</v>
      </c>
      <c r="E80">
        <v>2</v>
      </c>
    </row>
    <row r="81" spans="1:5">
      <c r="A81" t="s">
        <v>73</v>
      </c>
      <c r="D81">
        <v>3</v>
      </c>
      <c r="E81">
        <v>2</v>
      </c>
    </row>
    <row r="82" spans="1:5">
      <c r="A82" t="s">
        <v>74</v>
      </c>
      <c r="D82">
        <v>3</v>
      </c>
      <c r="E82">
        <v>2</v>
      </c>
    </row>
    <row r="83" spans="1:5">
      <c r="A83" t="s">
        <v>75</v>
      </c>
      <c r="C83">
        <v>3</v>
      </c>
      <c r="D83">
        <v>3</v>
      </c>
      <c r="E83">
        <v>2</v>
      </c>
    </row>
    <row r="84" spans="1:5">
      <c r="A84" t="s">
        <v>54</v>
      </c>
      <c r="D84">
        <v>3</v>
      </c>
    </row>
  </sheetData>
  <mergeCells count="14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baseColWidth="10" defaultRowHeight="16"/>
  <sheetData>
    <row r="1" spans="1:13">
      <c r="A1" s="20"/>
      <c r="B1" s="20" t="s">
        <v>66</v>
      </c>
      <c r="C1" s="20" t="s">
        <v>67</v>
      </c>
      <c r="D1" s="20" t="s">
        <v>65</v>
      </c>
      <c r="E1" s="20" t="s">
        <v>68</v>
      </c>
      <c r="F1" s="20" t="s">
        <v>85</v>
      </c>
      <c r="G1" t="s">
        <v>85</v>
      </c>
      <c r="H1" t="s">
        <v>85</v>
      </c>
      <c r="I1" t="s">
        <v>85</v>
      </c>
      <c r="J1" t="s">
        <v>85</v>
      </c>
      <c r="K1" t="s">
        <v>85</v>
      </c>
      <c r="L1" t="s">
        <v>85</v>
      </c>
      <c r="M1" t="s">
        <v>25</v>
      </c>
    </row>
    <row r="2" spans="1:13">
      <c r="A2" s="20"/>
      <c r="B2" s="20" t="s">
        <v>69</v>
      </c>
      <c r="C2" s="20" t="s">
        <v>76</v>
      </c>
      <c r="D2" s="20" t="s">
        <v>77</v>
      </c>
      <c r="E2" s="20" t="s">
        <v>78</v>
      </c>
      <c r="F2" s="20"/>
    </row>
    <row r="3" spans="1:13">
      <c r="A3" s="20"/>
      <c r="B3" s="20" t="s">
        <v>70</v>
      </c>
      <c r="C3" s="20">
        <v>3</v>
      </c>
      <c r="D3" s="20">
        <v>3</v>
      </c>
      <c r="E3" s="20">
        <v>2</v>
      </c>
      <c r="F3" s="20"/>
    </row>
    <row r="4" spans="1:13">
      <c r="A4" s="20" t="s">
        <v>71</v>
      </c>
      <c r="B4" s="20"/>
      <c r="C4" s="20">
        <v>3</v>
      </c>
      <c r="D4" s="20">
        <v>3</v>
      </c>
      <c r="E4" s="20">
        <v>2</v>
      </c>
      <c r="F4" s="20"/>
      <c r="M4">
        <f>SUM(C4:L4)</f>
        <v>8</v>
      </c>
    </row>
    <row r="5" spans="1:13">
      <c r="A5" s="20" t="s">
        <v>72</v>
      </c>
      <c r="B5" s="20"/>
      <c r="C5" s="20"/>
      <c r="D5" s="20">
        <v>3</v>
      </c>
      <c r="E5" s="20">
        <v>2</v>
      </c>
      <c r="F5" s="20"/>
      <c r="M5">
        <f>SUM(C5:L5)</f>
        <v>5</v>
      </c>
    </row>
    <row r="6" spans="1:13">
      <c r="A6" s="20" t="s">
        <v>73</v>
      </c>
      <c r="B6" s="20"/>
      <c r="C6" s="20">
        <v>3</v>
      </c>
      <c r="D6" s="20">
        <v>3</v>
      </c>
      <c r="E6" s="20">
        <v>2</v>
      </c>
      <c r="F6" s="20"/>
      <c r="M6">
        <f>SUM(C6:L6)</f>
        <v>8</v>
      </c>
    </row>
    <row r="7" spans="1:13">
      <c r="A7" s="20" t="s">
        <v>74</v>
      </c>
      <c r="B7" s="20"/>
      <c r="C7" s="20"/>
      <c r="D7" s="20">
        <v>3</v>
      </c>
      <c r="E7" s="20">
        <v>2</v>
      </c>
      <c r="F7" s="20"/>
      <c r="M7">
        <f>SUM(C7:L7)</f>
        <v>5</v>
      </c>
    </row>
    <row r="8" spans="1:13">
      <c r="A8" s="20" t="s">
        <v>75</v>
      </c>
      <c r="B8" s="20"/>
      <c r="C8" s="20">
        <v>3</v>
      </c>
      <c r="D8" s="20">
        <v>3</v>
      </c>
      <c r="E8" s="20">
        <v>2</v>
      </c>
      <c r="F8" s="20"/>
      <c r="M8">
        <f>SUM(C8:L8)</f>
        <v>8</v>
      </c>
    </row>
    <row r="9" spans="1:13">
      <c r="A9" s="20" t="s">
        <v>54</v>
      </c>
      <c r="B9" s="20"/>
      <c r="C9" s="20"/>
      <c r="D9" s="20">
        <v>3</v>
      </c>
      <c r="E9" s="20"/>
      <c r="F9" s="20"/>
      <c r="M9">
        <f>SUM(C9:L9)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tabSelected="1" zoomScale="114" workbookViewId="0">
      <selection activeCell="C13" sqref="C13"/>
    </sheetView>
  </sheetViews>
  <sheetFormatPr baseColWidth="10" defaultRowHeight="16"/>
  <sheetData>
    <row r="1" spans="1:21" ht="17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29" t="s">
        <v>25</v>
      </c>
      <c r="D2" s="30"/>
      <c r="E2" s="31"/>
      <c r="F2" s="32"/>
      <c r="G2" s="29" t="s">
        <v>79</v>
      </c>
      <c r="H2" s="30"/>
      <c r="I2" s="31"/>
      <c r="J2" s="22"/>
      <c r="K2" s="29" t="s">
        <v>80</v>
      </c>
      <c r="L2" s="30"/>
      <c r="M2" s="31"/>
      <c r="N2" s="22"/>
      <c r="O2" s="29" t="s">
        <v>81</v>
      </c>
      <c r="P2" s="30"/>
      <c r="Q2" s="31"/>
      <c r="R2" s="22"/>
      <c r="S2" s="29" t="s">
        <v>86</v>
      </c>
      <c r="T2" s="30"/>
      <c r="U2" s="31"/>
    </row>
    <row r="3" spans="1:21" ht="17" thickBot="1">
      <c r="A3" s="22"/>
      <c r="B3" s="22"/>
      <c r="C3" s="33" t="s">
        <v>82</v>
      </c>
      <c r="D3" s="34" t="s">
        <v>83</v>
      </c>
      <c r="E3" s="35" t="s">
        <v>84</v>
      </c>
      <c r="F3" s="22"/>
      <c r="G3" s="36" t="s">
        <v>82</v>
      </c>
      <c r="H3" s="37" t="s">
        <v>83</v>
      </c>
      <c r="I3" s="38" t="s">
        <v>84</v>
      </c>
      <c r="J3" s="22"/>
      <c r="K3" s="36" t="s">
        <v>82</v>
      </c>
      <c r="L3" s="37" t="s">
        <v>83</v>
      </c>
      <c r="M3" s="38" t="s">
        <v>84</v>
      </c>
      <c r="N3" s="22"/>
      <c r="O3" s="33" t="s">
        <v>82</v>
      </c>
      <c r="P3" s="34" t="s">
        <v>83</v>
      </c>
      <c r="Q3" s="35" t="s">
        <v>84</v>
      </c>
      <c r="R3" s="22"/>
      <c r="S3" s="33" t="s">
        <v>82</v>
      </c>
      <c r="T3" s="34" t="s">
        <v>83</v>
      </c>
      <c r="U3" s="35" t="s">
        <v>84</v>
      </c>
    </row>
    <row r="4" spans="1:21" ht="17" thickBot="1">
      <c r="A4" s="22"/>
      <c r="B4" s="39" t="s">
        <v>72</v>
      </c>
      <c r="C4" s="40">
        <f>(G4+K4 +O4+S4)</f>
        <v>8900</v>
      </c>
      <c r="D4" s="41">
        <f t="shared" ref="D4:D9" si="0">(H4+L4 +P4+T4)</f>
        <v>750</v>
      </c>
      <c r="E4" s="42">
        <f>(C4-D4)</f>
        <v>8150</v>
      </c>
      <c r="F4" s="22"/>
      <c r="G4" s="43">
        <f>28*100</f>
        <v>2800</v>
      </c>
      <c r="H4" s="44">
        <f>2.5*100</f>
        <v>250</v>
      </c>
      <c r="I4" s="45">
        <f>(G4-H4)</f>
        <v>2550</v>
      </c>
      <c r="J4" s="22"/>
      <c r="K4" s="40">
        <v>2000</v>
      </c>
      <c r="L4" s="41">
        <f>O28*100</f>
        <v>500</v>
      </c>
      <c r="M4" s="42">
        <f>(K4-L4)</f>
        <v>1500</v>
      </c>
      <c r="N4" s="22"/>
      <c r="O4" s="40">
        <f>([1]SA!C5)*100</f>
        <v>1100</v>
      </c>
      <c r="P4" s="41">
        <f>0*100</f>
        <v>0</v>
      </c>
      <c r="Q4" s="42">
        <f>(O4-P4)</f>
        <v>1100</v>
      </c>
      <c r="R4" s="22"/>
      <c r="S4" s="40">
        <v>3000</v>
      </c>
      <c r="T4" s="41">
        <f>0*100</f>
        <v>0</v>
      </c>
      <c r="U4" s="42">
        <f>(S4-T4)</f>
        <v>3000</v>
      </c>
    </row>
    <row r="5" spans="1:21" ht="17" thickBot="1">
      <c r="A5" s="22"/>
      <c r="B5" s="33" t="s">
        <v>71</v>
      </c>
      <c r="C5" s="43">
        <f t="shared" ref="C5:C9" si="1">(G5+K5 +O5+S5)</f>
        <v>8900</v>
      </c>
      <c r="D5" s="44">
        <f t="shared" si="0"/>
        <v>1300</v>
      </c>
      <c r="E5" s="45">
        <f t="shared" ref="E5:E9" si="2">(C5-D5)</f>
        <v>7600</v>
      </c>
      <c r="F5" s="22"/>
      <c r="G5" s="43">
        <f>28*100</f>
        <v>2800</v>
      </c>
      <c r="H5" s="44">
        <f>5*100</f>
        <v>500</v>
      </c>
      <c r="I5" s="45">
        <f t="shared" ref="I5:I9" si="3">(G5-H5)</f>
        <v>2300</v>
      </c>
      <c r="J5" s="22"/>
      <c r="K5" s="40">
        <v>2000</v>
      </c>
      <c r="L5" s="44">
        <f>O27*100</f>
        <v>800</v>
      </c>
      <c r="M5" s="45">
        <f t="shared" ref="M5:M9" si="4">(K5-L5)</f>
        <v>1200</v>
      </c>
      <c r="N5" s="22"/>
      <c r="O5" s="43">
        <f>([1]SA!C9)*100</f>
        <v>1100</v>
      </c>
      <c r="P5" s="41">
        <f t="shared" ref="P5:P9" si="5">0*100</f>
        <v>0</v>
      </c>
      <c r="Q5" s="45">
        <f t="shared" ref="Q5:Q9" si="6">(O5-P5)</f>
        <v>1100</v>
      </c>
      <c r="R5" s="22"/>
      <c r="S5" s="43">
        <v>3000</v>
      </c>
      <c r="T5" s="41">
        <f t="shared" ref="T5:T9" si="7">0*100</f>
        <v>0</v>
      </c>
      <c r="U5" s="45">
        <f t="shared" ref="U5:U9" si="8">(S5-T5)</f>
        <v>3000</v>
      </c>
    </row>
    <row r="6" spans="1:21" ht="17" thickBot="1">
      <c r="A6" s="22"/>
      <c r="B6" s="33" t="s">
        <v>74</v>
      </c>
      <c r="C6" s="43">
        <f t="shared" si="1"/>
        <v>6700</v>
      </c>
      <c r="D6" s="44">
        <f t="shared" si="0"/>
        <v>500</v>
      </c>
      <c r="E6" s="45">
        <f t="shared" si="2"/>
        <v>6200</v>
      </c>
      <c r="F6" s="22"/>
      <c r="G6" s="43">
        <f>6*100</f>
        <v>600</v>
      </c>
      <c r="H6" s="44">
        <f>0*100</f>
        <v>0</v>
      </c>
      <c r="I6" s="45">
        <f t="shared" si="3"/>
        <v>600</v>
      </c>
      <c r="J6" s="22"/>
      <c r="K6" s="40">
        <v>2000</v>
      </c>
      <c r="L6" s="44">
        <f xml:space="preserve"> O30*100</f>
        <v>500</v>
      </c>
      <c r="M6" s="45">
        <f t="shared" si="4"/>
        <v>1500</v>
      </c>
      <c r="N6" s="22"/>
      <c r="O6" s="43">
        <f>([1]SA!C15)*100</f>
        <v>1100</v>
      </c>
      <c r="P6" s="41">
        <f t="shared" si="5"/>
        <v>0</v>
      </c>
      <c r="Q6" s="45">
        <f t="shared" si="6"/>
        <v>1100</v>
      </c>
      <c r="R6" s="22"/>
      <c r="S6" s="43">
        <v>3000</v>
      </c>
      <c r="T6" s="41">
        <f t="shared" si="7"/>
        <v>0</v>
      </c>
      <c r="U6" s="45">
        <f t="shared" si="8"/>
        <v>3000</v>
      </c>
    </row>
    <row r="7" spans="1:21" ht="17" thickBot="1">
      <c r="A7" s="22"/>
      <c r="B7" s="33" t="s">
        <v>73</v>
      </c>
      <c r="C7" s="43">
        <f>(G7+K7 +O7+S7)</f>
        <v>11400</v>
      </c>
      <c r="D7" s="44">
        <f t="shared" si="0"/>
        <v>950</v>
      </c>
      <c r="E7" s="45">
        <f t="shared" si="2"/>
        <v>10450</v>
      </c>
      <c r="F7" s="22"/>
      <c r="G7" s="43">
        <f>53*100</f>
        <v>5300</v>
      </c>
      <c r="H7" s="44">
        <f>1.5*100</f>
        <v>150</v>
      </c>
      <c r="I7" s="45">
        <f t="shared" si="3"/>
        <v>5150</v>
      </c>
      <c r="J7" s="22"/>
      <c r="K7" s="40">
        <v>2000</v>
      </c>
      <c r="L7" s="44">
        <f xml:space="preserve"> O29*100</f>
        <v>800</v>
      </c>
      <c r="M7" s="45">
        <f t="shared" si="4"/>
        <v>1200</v>
      </c>
      <c r="N7" s="22"/>
      <c r="O7" s="43">
        <f>([1]SA!C19)*100</f>
        <v>1100</v>
      </c>
      <c r="P7" s="41">
        <f t="shared" si="5"/>
        <v>0</v>
      </c>
      <c r="Q7" s="45">
        <f t="shared" si="6"/>
        <v>1100</v>
      </c>
      <c r="R7" s="22"/>
      <c r="S7" s="43">
        <v>3000</v>
      </c>
      <c r="T7" s="41">
        <f t="shared" si="7"/>
        <v>0</v>
      </c>
      <c r="U7" s="45">
        <f t="shared" si="8"/>
        <v>3000</v>
      </c>
    </row>
    <row r="8" spans="1:21" ht="17" thickBot="1">
      <c r="A8" s="22"/>
      <c r="B8" s="33" t="s">
        <v>75</v>
      </c>
      <c r="C8" s="43">
        <f>(G8+K8+O8+S8)</f>
        <v>12700</v>
      </c>
      <c r="D8" s="44">
        <f t="shared" si="0"/>
        <v>1900</v>
      </c>
      <c r="E8" s="45">
        <f>(C8-D8)</f>
        <v>10800</v>
      </c>
      <c r="F8" s="22"/>
      <c r="G8" s="43">
        <f>66*100</f>
        <v>6600</v>
      </c>
      <c r="H8" s="44">
        <f>11*100</f>
        <v>1100</v>
      </c>
      <c r="I8" s="45">
        <f t="shared" si="3"/>
        <v>5500</v>
      </c>
      <c r="J8" s="22"/>
      <c r="K8" s="40">
        <v>2000</v>
      </c>
      <c r="L8" s="44">
        <f xml:space="preserve"> O31*100</f>
        <v>800</v>
      </c>
      <c r="M8" s="45">
        <f t="shared" si="4"/>
        <v>1200</v>
      </c>
      <c r="N8" s="22"/>
      <c r="O8" s="43">
        <f>([1]SA!C23)*100</f>
        <v>1100</v>
      </c>
      <c r="P8" s="41">
        <f t="shared" si="5"/>
        <v>0</v>
      </c>
      <c r="Q8" s="45">
        <f t="shared" si="6"/>
        <v>1100</v>
      </c>
      <c r="R8" s="22"/>
      <c r="S8" s="43">
        <v>3000</v>
      </c>
      <c r="T8" s="41">
        <f t="shared" si="7"/>
        <v>0</v>
      </c>
      <c r="U8" s="45">
        <f t="shared" si="8"/>
        <v>3000</v>
      </c>
    </row>
    <row r="9" spans="1:21" ht="17" thickBot="1">
      <c r="A9" s="22"/>
      <c r="B9" s="33" t="s">
        <v>54</v>
      </c>
      <c r="C9" s="46">
        <f t="shared" si="1"/>
        <v>6100</v>
      </c>
      <c r="D9" s="47">
        <f t="shared" si="0"/>
        <v>300</v>
      </c>
      <c r="E9" s="48">
        <f t="shared" si="2"/>
        <v>5800</v>
      </c>
      <c r="F9" s="22"/>
      <c r="G9" s="43">
        <f>0*100</f>
        <v>0</v>
      </c>
      <c r="H9" s="44">
        <f>0*100</f>
        <v>0</v>
      </c>
      <c r="I9" s="45">
        <f t="shared" si="3"/>
        <v>0</v>
      </c>
      <c r="J9" s="22"/>
      <c r="K9" s="40">
        <v>2000</v>
      </c>
      <c r="L9" s="44">
        <f xml:space="preserve"> O32*100</f>
        <v>300</v>
      </c>
      <c r="M9" s="45">
        <f t="shared" si="4"/>
        <v>1700</v>
      </c>
      <c r="N9" s="22"/>
      <c r="O9" s="46">
        <f>([1]SA!C27)*100</f>
        <v>1100</v>
      </c>
      <c r="P9" s="41">
        <f t="shared" si="5"/>
        <v>0</v>
      </c>
      <c r="Q9" s="48">
        <f t="shared" si="6"/>
        <v>1100</v>
      </c>
      <c r="R9" s="22"/>
      <c r="S9" s="46">
        <v>3000</v>
      </c>
      <c r="T9" s="41">
        <f t="shared" si="7"/>
        <v>0</v>
      </c>
      <c r="U9" s="48">
        <f t="shared" si="8"/>
        <v>3000</v>
      </c>
    </row>
    <row r="10" spans="1:21" ht="17" thickBot="1">
      <c r="A10" s="22"/>
      <c r="B10" s="49" t="s">
        <v>25</v>
      </c>
      <c r="C10" s="50">
        <f>SUM(C4:C9)</f>
        <v>54700</v>
      </c>
      <c r="D10" s="51">
        <f>SUM(D4:D9)</f>
        <v>5700</v>
      </c>
      <c r="E10" s="52">
        <f>SUM(E4:E9)</f>
        <v>49000</v>
      </c>
      <c r="F10" s="22"/>
      <c r="G10" s="53">
        <f>SUM(G4:G9)</f>
        <v>18100</v>
      </c>
      <c r="H10" s="54">
        <f>SUM(H4:H9)</f>
        <v>2000</v>
      </c>
      <c r="I10" s="55">
        <f>SUM(I4:I9)</f>
        <v>16100</v>
      </c>
      <c r="J10" s="22"/>
      <c r="K10" s="53">
        <f>SUM(K4:K9)</f>
        <v>12000</v>
      </c>
      <c r="L10" s="54">
        <f>SUM(L4:L9)</f>
        <v>3700</v>
      </c>
      <c r="M10" s="55">
        <f>SUM(M4:M9)</f>
        <v>8300</v>
      </c>
      <c r="N10" s="22"/>
      <c r="O10" s="50">
        <f>SUM(O4:O9)</f>
        <v>6600</v>
      </c>
      <c r="P10" s="51">
        <f>SUM(P4:P9)</f>
        <v>0</v>
      </c>
      <c r="Q10" s="52">
        <f>SUM(Q4:Q9)</f>
        <v>6600</v>
      </c>
      <c r="R10" s="22"/>
      <c r="S10" s="50">
        <f>SUM(S4:S9)</f>
        <v>18000</v>
      </c>
      <c r="T10" s="51">
        <f>SUM(T4:T9)</f>
        <v>0</v>
      </c>
      <c r="U10" s="52">
        <f>SUM(U4:U9)</f>
        <v>18000</v>
      </c>
    </row>
    <row r="24" spans="1:15">
      <c r="A24" s="22"/>
      <c r="B24" s="22" t="s">
        <v>66</v>
      </c>
      <c r="C24" s="22" t="s">
        <v>67</v>
      </c>
      <c r="D24" s="22" t="s">
        <v>65</v>
      </c>
      <c r="E24" s="22" t="s">
        <v>68</v>
      </c>
      <c r="F24" t="s">
        <v>85</v>
      </c>
      <c r="G24" t="s">
        <v>85</v>
      </c>
      <c r="H24" t="s">
        <v>85</v>
      </c>
      <c r="I24" t="s">
        <v>87</v>
      </c>
      <c r="J24" t="s">
        <v>85</v>
      </c>
      <c r="K24" t="s">
        <v>85</v>
      </c>
      <c r="L24" t="s">
        <v>85</v>
      </c>
      <c r="M24" t="s">
        <v>85</v>
      </c>
      <c r="N24" t="s">
        <v>85</v>
      </c>
      <c r="O24" t="s">
        <v>25</v>
      </c>
    </row>
    <row r="25" spans="1:15">
      <c r="A25" s="22"/>
      <c r="B25" s="22" t="s">
        <v>69</v>
      </c>
      <c r="C25" s="22" t="s">
        <v>76</v>
      </c>
      <c r="D25" s="22" t="s">
        <v>77</v>
      </c>
      <c r="E25" s="22" t="s">
        <v>78</v>
      </c>
    </row>
    <row r="26" spans="1:15">
      <c r="A26" s="22"/>
      <c r="B26" s="22" t="s">
        <v>70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71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72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73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74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75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54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2020-03-04T01:20:57Z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