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lake\Documents\GitHub\Trajectory\Documents\Gantt Chart\"/>
    </mc:Choice>
  </mc:AlternateContent>
  <xr:revisionPtr revIDLastSave="0" documentId="13_ncr:1_{59B5308D-8C7C-4F4E-8A7F-EA50BD7D2D1C}" xr6:coauthVersionLast="45" xr6:coauthVersionMax="45" xr10:uidLastSave="{00000000-0000-0000-0000-000000000000}"/>
  <bookViews>
    <workbookView xWindow="-120" yWindow="-120" windowWidth="29040" windowHeight="16440" xr2:uid="{E656BF53-8C2F-9143-90A0-23AA440D0AB5}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3" i="1" l="1"/>
  <c r="H4" i="3" l="1"/>
  <c r="H9" i="3"/>
  <c r="G9" i="3"/>
  <c r="C9" i="3" s="1"/>
  <c r="H8" i="3"/>
  <c r="H7" i="3"/>
  <c r="H6" i="3"/>
  <c r="H5" i="3"/>
  <c r="P5" i="3"/>
  <c r="P6" i="3"/>
  <c r="P7" i="3"/>
  <c r="P8" i="3"/>
  <c r="P9" i="3"/>
  <c r="P4" i="3"/>
  <c r="T5" i="3"/>
  <c r="T6" i="3"/>
  <c r="T7" i="3"/>
  <c r="U7" i="3" s="1"/>
  <c r="T8" i="3"/>
  <c r="T9" i="3"/>
  <c r="T4" i="3"/>
  <c r="U4" i="3" s="1"/>
  <c r="G8" i="3"/>
  <c r="C8" i="3" s="1"/>
  <c r="G7" i="3"/>
  <c r="C7" i="3" s="1"/>
  <c r="G6" i="3"/>
  <c r="G5" i="3"/>
  <c r="G4" i="3"/>
  <c r="O32" i="3"/>
  <c r="L9" i="3" s="1"/>
  <c r="O31" i="3"/>
  <c r="L8" i="3" s="1"/>
  <c r="M8" i="3" s="1"/>
  <c r="O30" i="3"/>
  <c r="L6" i="3" s="1"/>
  <c r="O29" i="3"/>
  <c r="L7" i="3" s="1"/>
  <c r="D7" i="3" s="1"/>
  <c r="O28" i="3"/>
  <c r="L4" i="3" s="1"/>
  <c r="O26" i="3"/>
  <c r="O27" i="3"/>
  <c r="L5" i="3" s="1"/>
  <c r="M5" i="3" s="1"/>
  <c r="S10" i="3"/>
  <c r="K10" i="3"/>
  <c r="U9" i="3"/>
  <c r="O9" i="3"/>
  <c r="Q9" i="3" s="1"/>
  <c r="U8" i="3"/>
  <c r="O8" i="3"/>
  <c r="I8" i="3"/>
  <c r="O7" i="3"/>
  <c r="Q7" i="3" s="1"/>
  <c r="I7" i="3"/>
  <c r="U6" i="3"/>
  <c r="O6" i="3"/>
  <c r="Q6" i="3" s="1"/>
  <c r="I6" i="3"/>
  <c r="U5" i="3"/>
  <c r="O5" i="3"/>
  <c r="Q5" i="3" s="1"/>
  <c r="P10" i="3"/>
  <c r="O4" i="3"/>
  <c r="O10" i="3" s="1"/>
  <c r="M4" i="3" l="1"/>
  <c r="L10" i="3"/>
  <c r="M6" i="3"/>
  <c r="D6" i="3"/>
  <c r="D9" i="3"/>
  <c r="E9" i="3" s="1"/>
  <c r="M9" i="3"/>
  <c r="C4" i="3"/>
  <c r="C5" i="3"/>
  <c r="E5" i="3" s="1"/>
  <c r="D5" i="3"/>
  <c r="I5" i="3"/>
  <c r="I9" i="3"/>
  <c r="H10" i="3"/>
  <c r="Q8" i="3"/>
  <c r="U10" i="3"/>
  <c r="D8" i="3"/>
  <c r="E8" i="3" s="1"/>
  <c r="D4" i="3"/>
  <c r="E7" i="3"/>
  <c r="I4" i="3"/>
  <c r="G10" i="3"/>
  <c r="Q4" i="3"/>
  <c r="Q10" i="3" s="1"/>
  <c r="C6" i="3"/>
  <c r="E6" i="3" s="1"/>
  <c r="M7" i="3"/>
  <c r="M10" i="3" s="1"/>
  <c r="T10" i="3"/>
  <c r="E4" i="3" l="1"/>
  <c r="I10" i="3"/>
  <c r="D10" i="3"/>
  <c r="E10" i="3"/>
  <c r="C10" i="3"/>
  <c r="M9" i="2" l="1"/>
  <c r="M8" i="2"/>
  <c r="M7" i="2"/>
  <c r="M6" i="2"/>
  <c r="M5" i="2"/>
  <c r="M4" i="2"/>
  <c r="F42" i="1" l="1"/>
  <c r="F28" i="1"/>
  <c r="F13" i="1"/>
</calcChain>
</file>

<file path=xl/sharedStrings.xml><?xml version="1.0" encoding="utf-8"?>
<sst xmlns="http://schemas.openxmlformats.org/spreadsheetml/2006/main" count="193" uniqueCount="83">
  <si>
    <t>Task</t>
  </si>
  <si>
    <t>Time Spent</t>
  </si>
  <si>
    <t>Status</t>
  </si>
  <si>
    <t>Blake Rude</t>
  </si>
  <si>
    <t>Main Menu (initial)</t>
  </si>
  <si>
    <t>Setting Menu (initial)</t>
  </si>
  <si>
    <t>In Game HUD</t>
  </si>
  <si>
    <t>in Game Tooltips</t>
  </si>
  <si>
    <t>Tutorial</t>
  </si>
  <si>
    <t>Main Menu (final)</t>
  </si>
  <si>
    <t>Setting Menu (final)</t>
  </si>
  <si>
    <t>Testing/Improvement</t>
  </si>
  <si>
    <t>Finalization</t>
  </si>
  <si>
    <t>Lucas Thomas</t>
  </si>
  <si>
    <t>Understanding Requirements</t>
  </si>
  <si>
    <t>Determining Weapon Characteristics</t>
  </si>
  <si>
    <t>Determining Ammo Characteristics</t>
  </si>
  <si>
    <t>Gathering Weapon and Ammo Assets</t>
  </si>
  <si>
    <t>Programming Weapon Distribution</t>
  </si>
  <si>
    <t>Programming Ammo Distribution</t>
  </si>
  <si>
    <t>Programming Weapon Loading</t>
  </si>
  <si>
    <t>Programming Weapon Firing</t>
  </si>
  <si>
    <t>Programming Weapon Aiming</t>
  </si>
  <si>
    <t>Documentation</t>
  </si>
  <si>
    <t>Developing Tests</t>
  </si>
  <si>
    <t>Total</t>
  </si>
  <si>
    <t>Testing</t>
  </si>
  <si>
    <t>Noah Mammen</t>
  </si>
  <si>
    <t>Programming</t>
  </si>
  <si>
    <t>Yingruo Liu</t>
  </si>
  <si>
    <t>Requirements Collection</t>
  </si>
  <si>
    <t>World Design and Finalization</t>
  </si>
  <si>
    <t>Skeleton/Draft in 3D</t>
  </si>
  <si>
    <t>Visual Refinement</t>
  </si>
  <si>
    <t>User Documentation</t>
  </si>
  <si>
    <t>Installation</t>
  </si>
  <si>
    <t>In Progress</t>
  </si>
  <si>
    <t>Complete</t>
  </si>
  <si>
    <t>Extra Work not Within Plan</t>
  </si>
  <si>
    <t>Setting up Git</t>
  </si>
  <si>
    <t>Planned</t>
  </si>
  <si>
    <t>Kiran</t>
  </si>
  <si>
    <t>Task Number/Duration</t>
  </si>
  <si>
    <t>6, 2</t>
  </si>
  <si>
    <t>Slack</t>
  </si>
  <si>
    <t>2,3</t>
  </si>
  <si>
    <t>5,7</t>
  </si>
  <si>
    <t>Programming Ammo Pickup/Exchange</t>
  </si>
  <si>
    <t>Complete total :</t>
  </si>
  <si>
    <t>Feb 12th</t>
  </si>
  <si>
    <t>Date</t>
  </si>
  <si>
    <t>Feb 10th</t>
  </si>
  <si>
    <t>Feb 25th</t>
  </si>
  <si>
    <t>Topic</t>
  </si>
  <si>
    <t>Hours</t>
  </si>
  <si>
    <t>Lucas</t>
  </si>
  <si>
    <t>Blake</t>
  </si>
  <si>
    <t>Noah</t>
  </si>
  <si>
    <t>Max</t>
  </si>
  <si>
    <t>Yingruo</t>
  </si>
  <si>
    <t>RFP</t>
  </si>
  <si>
    <t>Champion</t>
  </si>
  <si>
    <t>Unity Set up</t>
  </si>
  <si>
    <t>Coding</t>
  </si>
  <si>
    <t>Meetings</t>
  </si>
  <si>
    <t>Systems Analysis</t>
  </si>
  <si>
    <t>Budgeted</t>
  </si>
  <si>
    <t>Actual</t>
  </si>
  <si>
    <t>Deficit</t>
  </si>
  <si>
    <t>tbd</t>
  </si>
  <si>
    <t>Overhead</t>
  </si>
  <si>
    <t>tdb</t>
  </si>
  <si>
    <t>Diagrams/Planning</t>
  </si>
  <si>
    <t>Research Player/Camera</t>
  </si>
  <si>
    <t>Programming Player</t>
  </si>
  <si>
    <t>Player/Weapon Interaction</t>
  </si>
  <si>
    <t>Modelling</t>
  </si>
  <si>
    <t>Research AI</t>
  </si>
  <si>
    <t>Programming AI</t>
  </si>
  <si>
    <t>Tuning AI</t>
  </si>
  <si>
    <t>Integration</t>
  </si>
  <si>
    <t>Final Touchups/Refinements</t>
  </si>
  <si>
    <t>3,6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</si>
</sst>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4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 (Body)"/>
    </font>
  </fonts>
  <fills count="10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D1B7F0"/>
        <bgColor indexed="64"/>
      </patternFill>
    </fill>
    <fill>
      <patternFill patternType="solid">
        <fgColor rgb="FFFF979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right" vertical="top"/>
    </xf>
    <xf numFmtId="0" fontId="0" fillId="3" borderId="0" xfId="0" applyFill="1"/>
    <xf numFmtId="0" fontId="0" fillId="0" borderId="0" xfId="0" applyFill="1" applyBorder="1"/>
    <xf numFmtId="0" fontId="0" fillId="0" borderId="0" xfId="0" applyFill="1" applyBorder="1" applyAlignment="1">
      <alignment horizontal="left"/>
    </xf>
    <xf numFmtId="0" fontId="0" fillId="4" borderId="0" xfId="0" applyFill="1"/>
    <xf numFmtId="0" fontId="0" fillId="4" borderId="0" xfId="0" applyFill="1" applyAlignment="1">
      <alignment horizontal="left"/>
    </xf>
    <xf numFmtId="0" fontId="0" fillId="5" borderId="0" xfId="0" applyFill="1"/>
    <xf numFmtId="0" fontId="0" fillId="0" borderId="0" xfId="0" applyFill="1"/>
    <xf numFmtId="0" fontId="0" fillId="6" borderId="0" xfId="0" applyFill="1"/>
    <xf numFmtId="0" fontId="0" fillId="7" borderId="0" xfId="0" applyFill="1"/>
    <xf numFmtId="0" fontId="0" fillId="7" borderId="0" xfId="0" applyFill="1" applyAlignment="1">
      <alignment horizontal="left"/>
    </xf>
    <xf numFmtId="0" fontId="3" fillId="7" borderId="0" xfId="0" applyFont="1" applyFill="1"/>
    <xf numFmtId="0" fontId="0" fillId="3" borderId="0" xfId="0" applyFill="1" applyAlignment="1">
      <alignment horizontal="left"/>
    </xf>
    <xf numFmtId="0" fontId="0" fillId="6" borderId="0" xfId="0" applyFill="1" applyAlignment="1">
      <alignment horizontal="left"/>
    </xf>
    <xf numFmtId="0" fontId="0" fillId="0" borderId="0" xfId="0"/>
    <xf numFmtId="0" fontId="0" fillId="8" borderId="0" xfId="0" applyFill="1"/>
    <xf numFmtId="0" fontId="0" fillId="0" borderId="0" xfId="0"/>
    <xf numFmtId="3" fontId="0" fillId="0" borderId="0" xfId="0" applyNumberFormat="1"/>
    <xf numFmtId="0" fontId="0" fillId="0" borderId="0" xfId="0"/>
    <xf numFmtId="0" fontId="0" fillId="0" borderId="0" xfId="0" applyAlignment="1">
      <alignment horizontal="center"/>
    </xf>
    <xf numFmtId="0" fontId="0" fillId="9" borderId="4" xfId="0" applyFill="1" applyBorder="1"/>
    <xf numFmtId="0" fontId="0" fillId="9" borderId="0" xfId="0" applyFill="1"/>
    <xf numFmtId="0" fontId="0" fillId="9" borderId="5" xfId="0" applyFill="1" applyBorder="1"/>
    <xf numFmtId="0" fontId="0" fillId="9" borderId="6" xfId="0" applyFill="1" applyBorder="1"/>
    <xf numFmtId="0" fontId="0" fillId="9" borderId="7" xfId="0" applyFill="1" applyBorder="1"/>
    <xf numFmtId="0" fontId="0" fillId="9" borderId="8" xfId="0" applyFill="1" applyBorder="1"/>
    <xf numFmtId="0" fontId="0" fillId="9" borderId="1" xfId="0" applyFill="1" applyBorder="1"/>
    <xf numFmtId="8" fontId="0" fillId="0" borderId="1" xfId="0" applyNumberFormat="1" applyBorder="1"/>
    <xf numFmtId="8" fontId="0" fillId="0" borderId="2" xfId="0" applyNumberFormat="1" applyBorder="1"/>
    <xf numFmtId="8" fontId="0" fillId="0" borderId="3" xfId="0" applyNumberFormat="1" applyBorder="1"/>
    <xf numFmtId="8" fontId="0" fillId="0" borderId="4" xfId="0" applyNumberFormat="1" applyBorder="1"/>
    <xf numFmtId="8" fontId="0" fillId="0" borderId="0" xfId="0" applyNumberFormat="1"/>
    <xf numFmtId="8" fontId="0" fillId="0" borderId="5" xfId="0" applyNumberFormat="1" applyBorder="1"/>
    <xf numFmtId="8" fontId="0" fillId="0" borderId="6" xfId="0" applyNumberFormat="1" applyBorder="1"/>
    <xf numFmtId="8" fontId="0" fillId="0" borderId="7" xfId="0" applyNumberFormat="1" applyBorder="1"/>
    <xf numFmtId="8" fontId="0" fillId="0" borderId="8" xfId="0" applyNumberFormat="1" applyBorder="1"/>
    <xf numFmtId="0" fontId="0" fillId="9" borderId="9" xfId="0" applyFill="1" applyBorder="1"/>
    <xf numFmtId="8" fontId="0" fillId="9" borderId="6" xfId="0" applyNumberFormat="1" applyFill="1" applyBorder="1"/>
    <xf numFmtId="8" fontId="0" fillId="9" borderId="7" xfId="0" applyNumberFormat="1" applyFill="1" applyBorder="1"/>
    <xf numFmtId="8" fontId="0" fillId="9" borderId="8" xfId="0" applyNumberFormat="1" applyFill="1" applyBorder="1"/>
    <xf numFmtId="8" fontId="0" fillId="9" borderId="9" xfId="0" applyNumberFormat="1" applyFill="1" applyBorder="1"/>
    <xf numFmtId="8" fontId="0" fillId="9" borderId="10" xfId="0" applyNumberFormat="1" applyFill="1" applyBorder="1"/>
    <xf numFmtId="8" fontId="0" fillId="9" borderId="11" xfId="0" applyNumberFormat="1" applyFill="1" applyBorder="1"/>
    <xf numFmtId="0" fontId="0" fillId="6" borderId="12" xfId="0" applyFill="1" applyBorder="1"/>
    <xf numFmtId="0" fontId="0" fillId="5" borderId="12" xfId="0" applyFill="1" applyBorder="1"/>
    <xf numFmtId="0" fontId="0" fillId="0" borderId="0" xfId="0" applyFill="1" applyAlignment="1">
      <alignment horizontal="left"/>
    </xf>
    <xf numFmtId="0" fontId="0" fillId="3" borderId="12" xfId="0" applyFill="1" applyBorder="1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0" fillId="4" borderId="0" xfId="0" applyFill="1" applyBorder="1"/>
    <xf numFmtId="0" fontId="0" fillId="0" borderId="0" xfId="0" applyAlignment="1">
      <alignment horizontal="left"/>
    </xf>
    <xf numFmtId="0" fontId="0" fillId="0" borderId="0" xfId="0" applyFill="1" applyBorder="1"/>
    <xf numFmtId="0" fontId="1" fillId="0" borderId="0" xfId="0" applyFont="1"/>
    <xf numFmtId="0" fontId="0" fillId="0" borderId="0" xfId="0"/>
    <xf numFmtId="0" fontId="0" fillId="9" borderId="1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9" borderId="3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1B7F0"/>
      <color rgb="FFFF979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98965/Downloads/Master_Gantt_Sample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96FC7-FBA9-FA4D-A1A3-B3A3B96D1437}">
  <dimension ref="A1:BQ77"/>
  <sheetViews>
    <sheetView tabSelected="1" zoomScale="81" workbookViewId="0">
      <selection activeCell="D61" sqref="D61"/>
    </sheetView>
  </sheetViews>
  <sheetFormatPr defaultColWidth="10.75" defaultRowHeight="15.75"/>
  <sheetData>
    <row r="1" spans="1:68">
      <c r="A1" s="57" t="s">
        <v>0</v>
      </c>
      <c r="B1" s="58"/>
      <c r="C1" s="58"/>
      <c r="D1" s="58"/>
      <c r="E1" s="57" t="s">
        <v>42</v>
      </c>
      <c r="F1" s="57"/>
      <c r="G1" s="1" t="s">
        <v>1</v>
      </c>
      <c r="H1" s="1" t="s">
        <v>2</v>
      </c>
      <c r="I1" s="16" t="s">
        <v>40</v>
      </c>
      <c r="J1" s="13" t="s">
        <v>36</v>
      </c>
      <c r="K1" s="6" t="s">
        <v>37</v>
      </c>
      <c r="L1" s="9" t="s">
        <v>44</v>
      </c>
    </row>
    <row r="2" spans="1:68">
      <c r="A2" s="2" t="s">
        <v>3</v>
      </c>
      <c r="B2" s="2"/>
      <c r="C2" s="2"/>
      <c r="D2" s="2"/>
      <c r="E2" s="2"/>
      <c r="F2" s="2"/>
      <c r="G2" s="2"/>
      <c r="H2" s="2"/>
      <c r="I2" s="2">
        <v>1</v>
      </c>
      <c r="J2" s="2">
        <v>2</v>
      </c>
      <c r="K2" s="2">
        <v>3</v>
      </c>
      <c r="L2" s="2">
        <v>4</v>
      </c>
      <c r="M2" s="2">
        <v>5</v>
      </c>
      <c r="N2" s="2">
        <v>6</v>
      </c>
      <c r="O2" s="2">
        <v>7</v>
      </c>
      <c r="P2" s="2">
        <v>8</v>
      </c>
      <c r="Q2" s="2">
        <v>9</v>
      </c>
      <c r="R2" s="2">
        <v>10</v>
      </c>
      <c r="S2" s="2">
        <v>11</v>
      </c>
      <c r="T2" s="2">
        <v>12</v>
      </c>
      <c r="U2" s="2">
        <v>13</v>
      </c>
      <c r="V2" s="2">
        <v>14</v>
      </c>
      <c r="W2" s="2">
        <v>15</v>
      </c>
      <c r="X2" s="2">
        <v>16</v>
      </c>
      <c r="Y2" s="2">
        <v>17</v>
      </c>
      <c r="Z2" s="2">
        <v>18</v>
      </c>
      <c r="AA2" s="2">
        <v>19</v>
      </c>
      <c r="AB2" s="2">
        <v>20</v>
      </c>
      <c r="AC2" s="2">
        <v>21</v>
      </c>
      <c r="AD2" s="2">
        <v>22</v>
      </c>
      <c r="AE2" s="2">
        <v>23</v>
      </c>
      <c r="AF2" s="2">
        <v>24</v>
      </c>
      <c r="AG2" s="2">
        <v>25</v>
      </c>
      <c r="AH2" s="2">
        <v>26</v>
      </c>
      <c r="AI2" s="2">
        <v>27</v>
      </c>
      <c r="AJ2" s="2">
        <v>28</v>
      </c>
      <c r="AK2" s="2">
        <v>29</v>
      </c>
      <c r="AL2" s="2">
        <v>30</v>
      </c>
      <c r="AM2" s="2">
        <v>31</v>
      </c>
      <c r="AN2" s="2">
        <v>32</v>
      </c>
      <c r="AO2" s="2">
        <v>33</v>
      </c>
      <c r="AP2" s="2">
        <v>34</v>
      </c>
      <c r="AQ2" s="2">
        <v>35</v>
      </c>
      <c r="AR2" s="2">
        <v>36</v>
      </c>
      <c r="AS2" s="2">
        <v>37</v>
      </c>
      <c r="AT2" s="2">
        <v>38</v>
      </c>
      <c r="AU2" s="2">
        <v>39</v>
      </c>
      <c r="AV2" s="2">
        <v>40</v>
      </c>
      <c r="AW2" s="2">
        <v>41</v>
      </c>
      <c r="AX2" s="2">
        <v>42</v>
      </c>
      <c r="AY2" s="2">
        <v>43</v>
      </c>
      <c r="AZ2" s="2">
        <v>44</v>
      </c>
      <c r="BA2" s="2">
        <v>45</v>
      </c>
      <c r="BB2" s="2">
        <v>46</v>
      </c>
      <c r="BC2" s="2">
        <v>47</v>
      </c>
      <c r="BD2" s="2">
        <v>48</v>
      </c>
      <c r="BE2" s="2">
        <v>49</v>
      </c>
      <c r="BF2" s="2">
        <v>50</v>
      </c>
      <c r="BG2" s="2">
        <v>51</v>
      </c>
      <c r="BH2" s="2">
        <v>52</v>
      </c>
      <c r="BI2" s="2">
        <v>53</v>
      </c>
      <c r="BJ2" s="2">
        <v>54</v>
      </c>
      <c r="BK2" s="2">
        <v>55</v>
      </c>
      <c r="BL2" s="2">
        <v>56</v>
      </c>
      <c r="BM2" s="2">
        <v>57</v>
      </c>
      <c r="BN2" s="2">
        <v>58</v>
      </c>
      <c r="BO2" s="2">
        <v>59</v>
      </c>
      <c r="BP2" s="2">
        <v>60</v>
      </c>
    </row>
    <row r="3" spans="1:68">
      <c r="A3" s="58" t="s">
        <v>4</v>
      </c>
      <c r="B3" s="58"/>
      <c r="C3" s="58"/>
      <c r="D3" s="58"/>
      <c r="E3">
        <v>1</v>
      </c>
      <c r="F3">
        <v>1</v>
      </c>
      <c r="G3">
        <v>1</v>
      </c>
      <c r="H3" s="6" t="s">
        <v>37</v>
      </c>
      <c r="I3" s="6"/>
    </row>
    <row r="4" spans="1:68">
      <c r="A4" s="58" t="s">
        <v>5</v>
      </c>
      <c r="B4" s="58"/>
      <c r="C4" s="58"/>
      <c r="D4" s="58"/>
      <c r="E4">
        <v>2</v>
      </c>
      <c r="F4">
        <v>1</v>
      </c>
      <c r="G4">
        <v>1</v>
      </c>
      <c r="H4" s="6" t="s">
        <v>37</v>
      </c>
      <c r="J4" s="6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</row>
    <row r="5" spans="1:68">
      <c r="A5" s="58" t="s">
        <v>6</v>
      </c>
      <c r="B5" s="58"/>
      <c r="C5" s="58"/>
      <c r="D5" s="58"/>
      <c r="E5">
        <v>3</v>
      </c>
      <c r="F5">
        <v>5</v>
      </c>
      <c r="G5">
        <v>1</v>
      </c>
      <c r="H5" s="13" t="s">
        <v>36</v>
      </c>
      <c r="J5" s="15">
        <v>1</v>
      </c>
      <c r="K5" s="14"/>
      <c r="L5" s="14"/>
      <c r="M5" s="14"/>
      <c r="N5" s="14"/>
    </row>
    <row r="6" spans="1:68">
      <c r="A6" s="56" t="s">
        <v>7</v>
      </c>
      <c r="B6" s="56"/>
      <c r="C6" s="56"/>
      <c r="D6" s="56"/>
      <c r="E6">
        <v>4</v>
      </c>
      <c r="F6">
        <v>5</v>
      </c>
      <c r="H6" s="11" t="s">
        <v>40</v>
      </c>
      <c r="O6" s="15">
        <v>3</v>
      </c>
      <c r="P6" s="14"/>
      <c r="Q6" s="14"/>
      <c r="R6" s="14"/>
      <c r="S6" s="14"/>
    </row>
    <row r="7" spans="1:68">
      <c r="A7" s="56" t="s">
        <v>8</v>
      </c>
      <c r="B7" s="56"/>
      <c r="C7" s="56"/>
      <c r="D7" s="56"/>
      <c r="E7">
        <v>5</v>
      </c>
      <c r="F7">
        <v>4</v>
      </c>
      <c r="H7" s="11" t="s">
        <v>40</v>
      </c>
      <c r="T7" s="15">
        <v>4</v>
      </c>
      <c r="U7" s="14"/>
      <c r="V7" s="14"/>
      <c r="W7" s="14"/>
    </row>
    <row r="8" spans="1:68">
      <c r="A8" s="56" t="s">
        <v>9</v>
      </c>
      <c r="B8" s="56"/>
      <c r="C8" s="56"/>
      <c r="D8" s="56"/>
      <c r="E8">
        <v>6</v>
      </c>
      <c r="F8">
        <v>2</v>
      </c>
      <c r="G8">
        <v>1.5</v>
      </c>
      <c r="H8" s="13" t="s">
        <v>36</v>
      </c>
      <c r="X8" s="15">
        <v>5</v>
      </c>
      <c r="Y8" s="14"/>
    </row>
    <row r="9" spans="1:68">
      <c r="A9" s="56" t="s">
        <v>10</v>
      </c>
      <c r="B9" s="56"/>
      <c r="C9" s="56"/>
      <c r="D9" s="56"/>
      <c r="E9">
        <v>7</v>
      </c>
      <c r="F9">
        <v>2</v>
      </c>
      <c r="G9" s="12">
        <v>1</v>
      </c>
      <c r="H9" s="13" t="s">
        <v>36</v>
      </c>
      <c r="Z9" s="14" t="s">
        <v>43</v>
      </c>
      <c r="AA9" s="14"/>
    </row>
    <row r="10" spans="1:68">
      <c r="A10" s="56" t="s">
        <v>11</v>
      </c>
      <c r="B10" s="56"/>
      <c r="C10" s="56"/>
      <c r="D10" s="56"/>
      <c r="E10">
        <v>8</v>
      </c>
      <c r="F10">
        <v>5</v>
      </c>
      <c r="H10" s="11" t="s">
        <v>40</v>
      </c>
      <c r="AB10" s="15">
        <v>7</v>
      </c>
      <c r="AC10" s="14"/>
      <c r="AD10" s="14"/>
      <c r="AE10" s="14"/>
      <c r="AF10" s="14"/>
    </row>
    <row r="11" spans="1:68">
      <c r="A11" s="56" t="s">
        <v>12</v>
      </c>
      <c r="B11" s="56"/>
      <c r="C11" s="56"/>
      <c r="D11" s="56"/>
      <c r="E11">
        <v>9</v>
      </c>
      <c r="F11">
        <v>3</v>
      </c>
      <c r="H11" s="11" t="s">
        <v>40</v>
      </c>
      <c r="I11" s="4"/>
      <c r="J11" s="4"/>
      <c r="K11" s="4"/>
      <c r="L11" s="4"/>
      <c r="AG11" s="15">
        <v>8</v>
      </c>
      <c r="AH11" s="15"/>
      <c r="AI11" s="15"/>
    </row>
    <row r="12" spans="1:68">
      <c r="A12" s="54" t="s">
        <v>38</v>
      </c>
      <c r="B12" s="54"/>
      <c r="C12" s="54"/>
      <c r="D12" s="54"/>
      <c r="E12" s="9"/>
      <c r="F12" s="9"/>
      <c r="G12">
        <v>2</v>
      </c>
      <c r="I12" t="s">
        <v>39</v>
      </c>
    </row>
    <row r="13" spans="1:68">
      <c r="A13" s="56" t="s">
        <v>25</v>
      </c>
      <c r="B13" s="56"/>
      <c r="C13" s="56"/>
      <c r="D13" s="56"/>
      <c r="F13">
        <f>SUM(F3:F11)</f>
        <v>28</v>
      </c>
      <c r="G13">
        <f>SUM(G3:G12)</f>
        <v>7.5</v>
      </c>
    </row>
    <row r="14" spans="1:68">
      <c r="A14" s="2" t="s">
        <v>13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</row>
    <row r="15" spans="1:68">
      <c r="A15" s="7" t="s">
        <v>14</v>
      </c>
      <c r="B15" s="7"/>
      <c r="C15" s="7"/>
      <c r="D15" s="7"/>
      <c r="E15">
        <v>1</v>
      </c>
      <c r="F15">
        <v>2</v>
      </c>
      <c r="G15">
        <v>2</v>
      </c>
      <c r="H15" s="6" t="s">
        <v>37</v>
      </c>
      <c r="I15" s="6"/>
      <c r="J15" s="6"/>
      <c r="K15" s="12"/>
      <c r="L15" s="12"/>
    </row>
    <row r="16" spans="1:68">
      <c r="A16" s="7" t="s">
        <v>15</v>
      </c>
      <c r="B16" s="7"/>
      <c r="C16" s="7"/>
      <c r="D16" s="7"/>
      <c r="E16">
        <v>2</v>
      </c>
      <c r="F16">
        <v>2</v>
      </c>
      <c r="G16">
        <v>1</v>
      </c>
      <c r="H16" s="13" t="s">
        <v>36</v>
      </c>
      <c r="I16" s="13"/>
      <c r="J16" s="13"/>
      <c r="K16" s="12"/>
      <c r="L16" s="12"/>
    </row>
    <row r="17" spans="1:65">
      <c r="A17" s="7" t="s">
        <v>16</v>
      </c>
      <c r="B17" s="7"/>
      <c r="C17" s="7"/>
      <c r="D17" s="7"/>
      <c r="E17">
        <v>3</v>
      </c>
      <c r="F17">
        <v>2</v>
      </c>
      <c r="G17">
        <v>1</v>
      </c>
      <c r="H17" s="13" t="s">
        <v>36</v>
      </c>
      <c r="I17" s="13"/>
      <c r="J17" s="13"/>
      <c r="K17" s="12"/>
      <c r="L17" s="12"/>
    </row>
    <row r="18" spans="1:65">
      <c r="A18" s="7" t="s">
        <v>17</v>
      </c>
      <c r="B18" s="7"/>
      <c r="C18" s="7"/>
      <c r="D18" s="7"/>
      <c r="E18">
        <v>4</v>
      </c>
      <c r="F18">
        <v>4</v>
      </c>
      <c r="G18">
        <v>1</v>
      </c>
      <c r="H18" s="13" t="s">
        <v>36</v>
      </c>
      <c r="I18" s="12"/>
      <c r="J18" s="12"/>
      <c r="K18" s="13" t="s">
        <v>45</v>
      </c>
      <c r="L18" s="13"/>
      <c r="M18" s="13"/>
      <c r="N18" s="13"/>
    </row>
    <row r="19" spans="1:65">
      <c r="A19" s="7" t="s">
        <v>18</v>
      </c>
      <c r="B19" s="7"/>
      <c r="C19" s="7"/>
      <c r="D19" s="7"/>
      <c r="E19">
        <v>5</v>
      </c>
      <c r="F19">
        <v>3</v>
      </c>
      <c r="H19" s="11" t="s">
        <v>40</v>
      </c>
      <c r="M19" s="12"/>
      <c r="N19" s="12"/>
      <c r="O19" s="15">
        <v>4</v>
      </c>
      <c r="P19" s="14"/>
      <c r="Q19" s="14"/>
      <c r="R19" s="9"/>
      <c r="S19" s="9"/>
      <c r="T19" s="9"/>
      <c r="U19" s="9"/>
      <c r="V19" s="9"/>
      <c r="W19" s="9"/>
    </row>
    <row r="20" spans="1:65">
      <c r="A20" s="7" t="s">
        <v>19</v>
      </c>
      <c r="B20" s="7"/>
      <c r="C20" s="7"/>
      <c r="D20" s="7"/>
      <c r="E20">
        <v>6</v>
      </c>
      <c r="F20">
        <v>3</v>
      </c>
      <c r="H20" s="11" t="s">
        <v>40</v>
      </c>
      <c r="O20" s="15">
        <v>4</v>
      </c>
      <c r="P20" s="14"/>
      <c r="Q20" s="14"/>
    </row>
    <row r="21" spans="1:65">
      <c r="A21" s="55" t="s">
        <v>47</v>
      </c>
      <c r="B21" s="55"/>
      <c r="C21" s="55"/>
      <c r="D21" s="55"/>
      <c r="E21">
        <v>7</v>
      </c>
      <c r="F21">
        <v>6</v>
      </c>
      <c r="H21" s="11" t="s">
        <v>40</v>
      </c>
      <c r="R21" s="15">
        <v>6</v>
      </c>
      <c r="S21" s="14"/>
      <c r="T21" s="14"/>
      <c r="U21" s="14"/>
      <c r="V21" s="14"/>
      <c r="W21" s="14"/>
    </row>
    <row r="22" spans="1:65">
      <c r="A22" s="7" t="s">
        <v>20</v>
      </c>
      <c r="B22" s="7"/>
      <c r="C22" s="7"/>
      <c r="D22" s="7"/>
      <c r="E22">
        <v>8</v>
      </c>
      <c r="F22">
        <v>6</v>
      </c>
      <c r="H22" s="11" t="s">
        <v>40</v>
      </c>
      <c r="X22" s="14" t="s">
        <v>46</v>
      </c>
      <c r="Y22" s="14"/>
      <c r="Z22" s="14"/>
      <c r="AA22" s="14"/>
      <c r="AB22" s="14"/>
      <c r="AC22" s="14"/>
    </row>
    <row r="23" spans="1:65">
      <c r="A23" s="7" t="s">
        <v>21</v>
      </c>
      <c r="B23" s="7"/>
      <c r="C23" s="7"/>
      <c r="D23" s="7"/>
      <c r="E23">
        <v>9</v>
      </c>
      <c r="F23">
        <v>6</v>
      </c>
      <c r="H23" s="11" t="s">
        <v>40</v>
      </c>
      <c r="AD23" s="15">
        <v>8</v>
      </c>
      <c r="AE23" s="14"/>
      <c r="AF23" s="14"/>
      <c r="AG23" s="14"/>
      <c r="AH23" s="14"/>
      <c r="AI23" s="14"/>
    </row>
    <row r="24" spans="1:65">
      <c r="A24" s="7" t="s">
        <v>22</v>
      </c>
      <c r="B24" s="7"/>
      <c r="C24" s="7"/>
      <c r="D24" s="7"/>
      <c r="E24">
        <v>10</v>
      </c>
      <c r="F24">
        <v>6</v>
      </c>
      <c r="H24" s="11" t="s">
        <v>40</v>
      </c>
      <c r="I24" s="12"/>
      <c r="J24" s="12"/>
      <c r="K24" s="12"/>
      <c r="L24" s="12"/>
      <c r="M24" s="12"/>
      <c r="N24" s="12"/>
      <c r="X24" s="15">
        <v>5</v>
      </c>
      <c r="Y24" s="14"/>
      <c r="Z24" s="14"/>
      <c r="AA24" s="14"/>
      <c r="AB24" s="14"/>
      <c r="AC24" s="14"/>
    </row>
    <row r="25" spans="1:65">
      <c r="A25" s="7" t="s">
        <v>23</v>
      </c>
      <c r="B25" s="7"/>
      <c r="C25" s="7"/>
      <c r="D25" s="7"/>
      <c r="E25">
        <v>11</v>
      </c>
      <c r="F25">
        <v>4</v>
      </c>
      <c r="H25" s="11" t="s">
        <v>40</v>
      </c>
      <c r="I25" s="14"/>
      <c r="J25" s="14"/>
      <c r="K25" s="14"/>
      <c r="L25" s="14"/>
      <c r="M25" s="12"/>
      <c r="N25" s="12"/>
    </row>
    <row r="26" spans="1:65">
      <c r="A26" s="7" t="s">
        <v>24</v>
      </c>
      <c r="B26" s="7"/>
      <c r="C26" s="7"/>
      <c r="D26" s="7"/>
      <c r="E26">
        <v>12</v>
      </c>
      <c r="F26">
        <v>4</v>
      </c>
      <c r="I26" s="14"/>
      <c r="J26" s="14"/>
      <c r="K26" s="14"/>
      <c r="L26" s="14"/>
    </row>
    <row r="27" spans="1:65">
      <c r="A27" s="10" t="s">
        <v>38</v>
      </c>
      <c r="B27" s="10"/>
      <c r="C27" s="10"/>
      <c r="D27" s="10"/>
      <c r="E27" s="9"/>
      <c r="F27" s="9"/>
    </row>
    <row r="28" spans="1:65">
      <c r="A28" s="7" t="s">
        <v>25</v>
      </c>
      <c r="B28" s="7"/>
      <c r="C28" s="7"/>
      <c r="D28" s="7"/>
      <c r="F28">
        <f>SUM(F15:F26)</f>
        <v>48</v>
      </c>
      <c r="G28">
        <v>5</v>
      </c>
    </row>
    <row r="29" spans="1:65">
      <c r="A29" s="2" t="s">
        <v>27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</row>
    <row r="30" spans="1:65">
      <c r="A30" s="53" t="s">
        <v>72</v>
      </c>
      <c r="B30" s="53"/>
      <c r="C30" s="53"/>
      <c r="D30" s="53"/>
      <c r="E30">
        <v>1</v>
      </c>
      <c r="F30">
        <v>4</v>
      </c>
      <c r="H30" s="51" t="s">
        <v>37</v>
      </c>
      <c r="I30" s="6"/>
      <c r="J30" s="6"/>
      <c r="K30" s="6"/>
      <c r="L30" s="6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</row>
    <row r="31" spans="1:65">
      <c r="A31" s="52" t="s">
        <v>73</v>
      </c>
      <c r="B31" s="52"/>
      <c r="C31" s="52"/>
      <c r="D31" s="52"/>
      <c r="E31">
        <v>2</v>
      </c>
      <c r="F31">
        <v>3</v>
      </c>
      <c r="H31" s="51" t="s">
        <v>37</v>
      </c>
      <c r="I31" s="12"/>
      <c r="J31" s="12"/>
      <c r="K31" s="12"/>
      <c r="L31" s="12"/>
      <c r="M31" s="17">
        <v>1</v>
      </c>
      <c r="N31" s="6"/>
      <c r="O31" s="17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</row>
    <row r="32" spans="1:65">
      <c r="A32" s="52" t="s">
        <v>74</v>
      </c>
      <c r="B32" s="52"/>
      <c r="C32" s="52"/>
      <c r="D32" s="52"/>
      <c r="E32">
        <v>3</v>
      </c>
      <c r="F32">
        <v>10</v>
      </c>
      <c r="H32" s="48" t="s">
        <v>36</v>
      </c>
      <c r="I32" s="12"/>
      <c r="J32" s="12"/>
      <c r="K32" s="12"/>
      <c r="L32" s="12"/>
      <c r="M32" s="12"/>
      <c r="N32" s="12"/>
      <c r="O32" s="12"/>
      <c r="P32" s="18">
        <v>2</v>
      </c>
      <c r="Q32" s="13"/>
      <c r="R32" s="13"/>
      <c r="S32" s="13"/>
      <c r="T32" s="13"/>
      <c r="U32" s="18"/>
      <c r="V32" s="13"/>
      <c r="W32" s="13"/>
      <c r="X32" s="13"/>
      <c r="Y32" s="13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</row>
    <row r="33" spans="1:69">
      <c r="A33" s="52" t="s">
        <v>75</v>
      </c>
      <c r="B33" s="52"/>
      <c r="C33" s="52"/>
      <c r="D33" s="52"/>
      <c r="E33">
        <v>4</v>
      </c>
      <c r="F33">
        <v>2</v>
      </c>
      <c r="H33" s="49" t="s">
        <v>40</v>
      </c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5">
        <v>3</v>
      </c>
      <c r="AA33" s="14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</row>
    <row r="34" spans="1:69">
      <c r="A34" s="52" t="s">
        <v>76</v>
      </c>
      <c r="B34" s="52"/>
      <c r="C34" s="52"/>
      <c r="D34" s="52"/>
      <c r="E34">
        <v>5</v>
      </c>
      <c r="F34" s="5">
        <v>3</v>
      </c>
      <c r="H34" s="49" t="s">
        <v>40</v>
      </c>
      <c r="I34" s="14"/>
      <c r="J34" s="14"/>
      <c r="K34" s="14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</row>
    <row r="35" spans="1:69">
      <c r="A35" s="52" t="s">
        <v>77</v>
      </c>
      <c r="B35" s="52"/>
      <c r="C35" s="52"/>
      <c r="D35" s="52"/>
      <c r="E35">
        <v>6</v>
      </c>
      <c r="F35">
        <v>4</v>
      </c>
      <c r="H35" s="49" t="s">
        <v>40</v>
      </c>
      <c r="I35" s="12"/>
      <c r="J35" s="12"/>
      <c r="K35" s="12"/>
      <c r="L35" s="15">
        <v>5</v>
      </c>
      <c r="M35" s="14"/>
      <c r="N35" s="14"/>
      <c r="O35" s="14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</row>
    <row r="36" spans="1:69">
      <c r="A36" s="52" t="s">
        <v>78</v>
      </c>
      <c r="B36" s="52"/>
      <c r="C36" s="52"/>
      <c r="D36" s="52"/>
      <c r="E36">
        <v>7</v>
      </c>
      <c r="F36">
        <v>10</v>
      </c>
      <c r="H36" s="49" t="s">
        <v>40</v>
      </c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4" t="s">
        <v>82</v>
      </c>
      <c r="AC36" s="14"/>
      <c r="AD36" s="14"/>
      <c r="AE36" s="14"/>
      <c r="AF36" s="14"/>
      <c r="AG36" s="14"/>
      <c r="AH36" s="14"/>
      <c r="AI36" s="14"/>
      <c r="AJ36" s="14"/>
      <c r="AK36" s="14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</row>
    <row r="37" spans="1:69">
      <c r="A37" s="52" t="s">
        <v>79</v>
      </c>
      <c r="B37" s="52"/>
      <c r="C37" s="52"/>
      <c r="D37" s="52"/>
      <c r="E37">
        <v>8</v>
      </c>
      <c r="F37">
        <v>3</v>
      </c>
      <c r="H37" s="49" t="s">
        <v>40</v>
      </c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4"/>
      <c r="AM37" s="14"/>
      <c r="AN37" s="14"/>
      <c r="AO37" s="12"/>
      <c r="AP37" s="12"/>
      <c r="AQ37" s="12"/>
      <c r="AR37" s="12"/>
      <c r="AS37" s="12"/>
      <c r="AT37" s="50"/>
      <c r="AU37" s="12"/>
      <c r="AV37" s="12"/>
      <c r="AW37" s="12"/>
      <c r="AX37" s="12"/>
      <c r="AY37" s="12"/>
      <c r="AZ37" s="12"/>
      <c r="BA37" s="12"/>
    </row>
    <row r="38" spans="1:69" s="23" customFormat="1">
      <c r="A38" s="52" t="s">
        <v>26</v>
      </c>
      <c r="B38" s="52"/>
      <c r="C38" s="52"/>
      <c r="D38" s="52"/>
      <c r="E38" s="23">
        <v>9</v>
      </c>
      <c r="F38" s="23">
        <v>4</v>
      </c>
      <c r="H38" s="49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4"/>
      <c r="AP38" s="14"/>
      <c r="AQ38" s="14"/>
      <c r="AR38" s="14"/>
      <c r="AS38" s="12"/>
      <c r="AT38" s="50"/>
      <c r="AU38" s="12"/>
      <c r="AV38" s="12"/>
      <c r="AW38" s="12"/>
      <c r="AX38" s="12"/>
      <c r="AY38" s="12"/>
      <c r="AZ38" s="12"/>
      <c r="BA38" s="12"/>
    </row>
    <row r="39" spans="1:69" s="23" customFormat="1">
      <c r="A39" s="52" t="s">
        <v>80</v>
      </c>
      <c r="B39" s="52"/>
      <c r="C39" s="52"/>
      <c r="D39" s="52"/>
      <c r="E39" s="23">
        <v>10</v>
      </c>
      <c r="F39" s="23">
        <v>2</v>
      </c>
      <c r="H39" s="49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4"/>
      <c r="AT39" s="15"/>
      <c r="AU39" s="12"/>
      <c r="AV39" s="12"/>
      <c r="AW39" s="12"/>
      <c r="AX39" s="12"/>
      <c r="AY39" s="12"/>
      <c r="AZ39" s="12"/>
      <c r="BA39" s="12"/>
    </row>
    <row r="40" spans="1:69">
      <c r="A40" s="52" t="s">
        <v>81</v>
      </c>
      <c r="B40" s="52"/>
      <c r="C40" s="52"/>
      <c r="D40" s="52"/>
      <c r="E40">
        <v>11</v>
      </c>
      <c r="F40">
        <v>3</v>
      </c>
      <c r="H40" s="49" t="s">
        <v>40</v>
      </c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4"/>
      <c r="AV40" s="14"/>
      <c r="AW40" s="14"/>
      <c r="AX40" s="12"/>
      <c r="AY40" s="12"/>
      <c r="AZ40" s="12"/>
      <c r="BA40" s="12"/>
    </row>
    <row r="41" spans="1:69">
      <c r="A41" s="10" t="s">
        <v>38</v>
      </c>
      <c r="B41" s="10"/>
      <c r="C41" s="10"/>
      <c r="D41" s="10"/>
      <c r="E41" s="10"/>
      <c r="F41" s="10"/>
    </row>
    <row r="42" spans="1:69">
      <c r="A42" s="3" t="s">
        <v>25</v>
      </c>
      <c r="B42" s="3"/>
      <c r="C42" s="3"/>
      <c r="D42" s="3"/>
      <c r="F42">
        <f>SUM(F30:F40)</f>
        <v>48</v>
      </c>
      <c r="G42">
        <v>1.5</v>
      </c>
    </row>
    <row r="43" spans="1:69">
      <c r="A43" s="2" t="s">
        <v>29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</row>
    <row r="44" spans="1:69">
      <c r="A44" s="3" t="s">
        <v>30</v>
      </c>
      <c r="B44" s="3"/>
      <c r="C44" s="3"/>
      <c r="D44" s="3"/>
      <c r="E44">
        <v>1</v>
      </c>
      <c r="F44">
        <v>1</v>
      </c>
      <c r="G44">
        <v>1</v>
      </c>
      <c r="H44" s="6" t="s">
        <v>37</v>
      </c>
      <c r="I44" s="6"/>
    </row>
    <row r="45" spans="1:69">
      <c r="A45" s="3" t="s">
        <v>31</v>
      </c>
      <c r="B45" s="3"/>
      <c r="C45" s="3"/>
      <c r="D45" s="3"/>
      <c r="E45">
        <v>2</v>
      </c>
      <c r="F45">
        <v>2</v>
      </c>
      <c r="G45">
        <v>2</v>
      </c>
      <c r="H45" s="6" t="s">
        <v>37</v>
      </c>
      <c r="J45" s="17">
        <v>1</v>
      </c>
      <c r="K45" s="6"/>
    </row>
    <row r="46" spans="1:69">
      <c r="A46" s="3" t="s">
        <v>32</v>
      </c>
      <c r="B46" s="3"/>
      <c r="C46" s="3"/>
      <c r="D46" s="3"/>
      <c r="E46">
        <v>3</v>
      </c>
      <c r="F46">
        <v>14</v>
      </c>
      <c r="G46">
        <v>4</v>
      </c>
      <c r="H46" s="13" t="s">
        <v>36</v>
      </c>
      <c r="L46" s="18">
        <v>2</v>
      </c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</row>
    <row r="47" spans="1:69">
      <c r="A47" s="3" t="s">
        <v>33</v>
      </c>
      <c r="B47" s="3"/>
      <c r="C47" s="3"/>
      <c r="D47" s="3"/>
      <c r="E47">
        <v>4</v>
      </c>
      <c r="F47">
        <v>12</v>
      </c>
      <c r="G47">
        <v>0</v>
      </c>
      <c r="H47" s="11" t="s">
        <v>40</v>
      </c>
      <c r="Z47" s="15">
        <v>3</v>
      </c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2"/>
      <c r="AM47" s="12"/>
      <c r="AN47" s="12"/>
      <c r="AO47" s="12"/>
      <c r="AP47" s="12"/>
      <c r="AQ47" s="12"/>
      <c r="AR47" s="12"/>
      <c r="AS47" s="12"/>
      <c r="AT47" s="12"/>
    </row>
    <row r="48" spans="1:69">
      <c r="A48" s="3" t="s">
        <v>28</v>
      </c>
      <c r="B48" s="3"/>
      <c r="C48" s="3"/>
      <c r="D48" s="3"/>
      <c r="E48">
        <v>5</v>
      </c>
      <c r="F48">
        <v>23</v>
      </c>
      <c r="H48" s="11" t="s">
        <v>40</v>
      </c>
      <c r="Z48" s="15">
        <v>3</v>
      </c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</row>
    <row r="49" spans="1:67">
      <c r="A49" s="3" t="s">
        <v>26</v>
      </c>
      <c r="B49" s="3"/>
      <c r="C49" s="3"/>
      <c r="D49" s="3"/>
      <c r="E49">
        <v>6</v>
      </c>
      <c r="F49">
        <v>7</v>
      </c>
      <c r="H49" s="11" t="s">
        <v>40</v>
      </c>
      <c r="AU49" s="15">
        <v>5</v>
      </c>
      <c r="AV49" s="14"/>
      <c r="AW49" s="14"/>
      <c r="AX49" s="14"/>
      <c r="AY49" s="14"/>
      <c r="AZ49" s="14"/>
      <c r="BA49" s="14"/>
    </row>
    <row r="50" spans="1:67">
      <c r="A50" s="3" t="s">
        <v>34</v>
      </c>
      <c r="B50" s="3"/>
      <c r="C50" s="3"/>
      <c r="D50" s="3"/>
      <c r="E50">
        <v>7</v>
      </c>
      <c r="F50">
        <v>5</v>
      </c>
      <c r="H50" s="11" t="s">
        <v>40</v>
      </c>
      <c r="BB50" s="15">
        <v>6</v>
      </c>
      <c r="BC50" s="14"/>
      <c r="BD50" s="14"/>
      <c r="BE50" s="14"/>
      <c r="BF50" s="14"/>
      <c r="BG50" s="14"/>
      <c r="BH50" s="14"/>
    </row>
    <row r="51" spans="1:67">
      <c r="A51" s="3" t="s">
        <v>35</v>
      </c>
      <c r="B51" s="3"/>
      <c r="C51" s="3"/>
      <c r="D51" s="3"/>
      <c r="E51">
        <v>8</v>
      </c>
      <c r="F51">
        <v>2</v>
      </c>
      <c r="H51" s="11" t="s">
        <v>40</v>
      </c>
      <c r="BI51" s="15">
        <v>7</v>
      </c>
      <c r="BJ51" s="14"/>
      <c r="BK51" s="14"/>
      <c r="BL51" s="14"/>
      <c r="BM51" s="14"/>
    </row>
    <row r="52" spans="1:67">
      <c r="A52" s="10" t="s">
        <v>38</v>
      </c>
      <c r="B52" s="10"/>
      <c r="C52" s="10"/>
      <c r="D52" s="10"/>
      <c r="E52" s="10"/>
      <c r="F52" s="10"/>
      <c r="G52">
        <v>3</v>
      </c>
      <c r="BN52" s="15">
        <v>8</v>
      </c>
      <c r="BO52" s="14"/>
    </row>
    <row r="53" spans="1:67">
      <c r="A53" s="8" t="s">
        <v>25</v>
      </c>
      <c r="F53">
        <v>66</v>
      </c>
      <c r="G53">
        <v>11</v>
      </c>
    </row>
    <row r="57" spans="1:67">
      <c r="B57" s="22"/>
    </row>
    <row r="66" spans="1:5">
      <c r="A66" t="s">
        <v>48</v>
      </c>
      <c r="C66">
        <v>22.5</v>
      </c>
      <c r="D66">
        <v>35</v>
      </c>
    </row>
    <row r="67" spans="1:5">
      <c r="C67" s="20">
        <v>22500</v>
      </c>
      <c r="D67" s="20">
        <v>35000</v>
      </c>
    </row>
    <row r="69" spans="1:5">
      <c r="B69" t="s">
        <v>50</v>
      </c>
      <c r="C69" t="s">
        <v>51</v>
      </c>
      <c r="D69" t="s">
        <v>49</v>
      </c>
      <c r="E69" t="s">
        <v>52</v>
      </c>
    </row>
    <row r="70" spans="1:5">
      <c r="B70" t="s">
        <v>53</v>
      </c>
      <c r="C70" t="s">
        <v>60</v>
      </c>
      <c r="D70" t="s">
        <v>61</v>
      </c>
      <c r="E70" t="s">
        <v>62</v>
      </c>
    </row>
    <row r="71" spans="1:5">
      <c r="B71" t="s">
        <v>54</v>
      </c>
      <c r="C71">
        <v>3</v>
      </c>
      <c r="D71">
        <v>3</v>
      </c>
      <c r="E71">
        <v>2</v>
      </c>
    </row>
    <row r="72" spans="1:5">
      <c r="A72" t="s">
        <v>55</v>
      </c>
      <c r="C72">
        <v>3</v>
      </c>
      <c r="D72">
        <v>3</v>
      </c>
      <c r="E72">
        <v>2</v>
      </c>
    </row>
    <row r="73" spans="1:5">
      <c r="A73" t="s">
        <v>56</v>
      </c>
      <c r="C73">
        <v>3</v>
      </c>
      <c r="D73">
        <v>3</v>
      </c>
      <c r="E73">
        <v>2</v>
      </c>
    </row>
    <row r="74" spans="1:5">
      <c r="A74" t="s">
        <v>57</v>
      </c>
      <c r="D74">
        <v>3</v>
      </c>
      <c r="E74">
        <v>2</v>
      </c>
    </row>
    <row r="75" spans="1:5">
      <c r="A75" t="s">
        <v>58</v>
      </c>
      <c r="D75">
        <v>3</v>
      </c>
      <c r="E75">
        <v>2</v>
      </c>
    </row>
    <row r="76" spans="1:5">
      <c r="A76" t="s">
        <v>59</v>
      </c>
      <c r="C76">
        <v>3</v>
      </c>
      <c r="D76">
        <v>3</v>
      </c>
      <c r="E76">
        <v>2</v>
      </c>
    </row>
    <row r="77" spans="1:5">
      <c r="A77" t="s">
        <v>41</v>
      </c>
      <c r="D77">
        <v>3</v>
      </c>
    </row>
  </sheetData>
  <mergeCells count="25">
    <mergeCell ref="A6:D6"/>
    <mergeCell ref="A1:D1"/>
    <mergeCell ref="E1:F1"/>
    <mergeCell ref="A3:D3"/>
    <mergeCell ref="A4:D4"/>
    <mergeCell ref="A5:D5"/>
    <mergeCell ref="A12:D12"/>
    <mergeCell ref="A21:D21"/>
    <mergeCell ref="A7:D7"/>
    <mergeCell ref="A8:D8"/>
    <mergeCell ref="A9:D9"/>
    <mergeCell ref="A10:D10"/>
    <mergeCell ref="A11:D11"/>
    <mergeCell ref="A13:D13"/>
    <mergeCell ref="A30:D30"/>
    <mergeCell ref="A31:D31"/>
    <mergeCell ref="A32:D32"/>
    <mergeCell ref="A33:D33"/>
    <mergeCell ref="A34:D34"/>
    <mergeCell ref="A40:D40"/>
    <mergeCell ref="A35:D35"/>
    <mergeCell ref="A36:D36"/>
    <mergeCell ref="A37:D37"/>
    <mergeCell ref="A38:D38"/>
    <mergeCell ref="A39:D39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7F90D1-EA8C-3846-ACC0-E1422CD6DDE0}">
  <dimension ref="A1:M9"/>
  <sheetViews>
    <sheetView zoomScale="115" zoomScaleNormal="174" workbookViewId="0">
      <selection activeCell="M8" sqref="M8"/>
    </sheetView>
  </sheetViews>
  <sheetFormatPr defaultColWidth="11.25" defaultRowHeight="15.75"/>
  <sheetData>
    <row r="1" spans="1:13">
      <c r="A1" s="19"/>
      <c r="B1" s="19" t="s">
        <v>50</v>
      </c>
      <c r="C1" s="19" t="s">
        <v>51</v>
      </c>
      <c r="D1" s="19" t="s">
        <v>49</v>
      </c>
      <c r="E1" s="19" t="s">
        <v>52</v>
      </c>
      <c r="F1" s="19" t="s">
        <v>69</v>
      </c>
      <c r="G1" t="s">
        <v>69</v>
      </c>
      <c r="H1" t="s">
        <v>69</v>
      </c>
      <c r="I1" t="s">
        <v>69</v>
      </c>
      <c r="J1" t="s">
        <v>69</v>
      </c>
      <c r="K1" t="s">
        <v>69</v>
      </c>
      <c r="L1" t="s">
        <v>69</v>
      </c>
      <c r="M1" t="s">
        <v>25</v>
      </c>
    </row>
    <row r="2" spans="1:13">
      <c r="A2" s="19"/>
      <c r="B2" s="19" t="s">
        <v>53</v>
      </c>
      <c r="C2" s="19" t="s">
        <v>60</v>
      </c>
      <c r="D2" s="19" t="s">
        <v>61</v>
      </c>
      <c r="E2" s="19" t="s">
        <v>62</v>
      </c>
      <c r="F2" s="19"/>
    </row>
    <row r="3" spans="1:13">
      <c r="A3" s="19"/>
      <c r="B3" s="19" t="s">
        <v>54</v>
      </c>
      <c r="C3" s="19">
        <v>3</v>
      </c>
      <c r="D3" s="19">
        <v>3</v>
      </c>
      <c r="E3" s="19">
        <v>2</v>
      </c>
      <c r="F3" s="19"/>
    </row>
    <row r="4" spans="1:13">
      <c r="A4" s="19" t="s">
        <v>55</v>
      </c>
      <c r="B4" s="19"/>
      <c r="C4" s="19">
        <v>3</v>
      </c>
      <c r="D4" s="19">
        <v>3</v>
      </c>
      <c r="E4" s="19">
        <v>2</v>
      </c>
      <c r="F4" s="19"/>
      <c r="M4">
        <f t="shared" ref="M4:M9" si="0">SUM(C4:L4)</f>
        <v>8</v>
      </c>
    </row>
    <row r="5" spans="1:13">
      <c r="A5" s="19" t="s">
        <v>56</v>
      </c>
      <c r="B5" s="19"/>
      <c r="C5" s="19"/>
      <c r="D5" s="19">
        <v>3</v>
      </c>
      <c r="E5" s="19">
        <v>2</v>
      </c>
      <c r="F5" s="19"/>
      <c r="M5">
        <f t="shared" si="0"/>
        <v>5</v>
      </c>
    </row>
    <row r="6" spans="1:13">
      <c r="A6" s="19" t="s">
        <v>57</v>
      </c>
      <c r="B6" s="19"/>
      <c r="C6" s="19">
        <v>3</v>
      </c>
      <c r="D6" s="19">
        <v>3</v>
      </c>
      <c r="E6" s="19">
        <v>2</v>
      </c>
      <c r="F6" s="19"/>
      <c r="M6">
        <f t="shared" si="0"/>
        <v>8</v>
      </c>
    </row>
    <row r="7" spans="1:13">
      <c r="A7" s="19" t="s">
        <v>58</v>
      </c>
      <c r="B7" s="19"/>
      <c r="C7" s="19"/>
      <c r="D7" s="19">
        <v>3</v>
      </c>
      <c r="E7" s="19">
        <v>2</v>
      </c>
      <c r="F7" s="19"/>
      <c r="M7">
        <f t="shared" si="0"/>
        <v>5</v>
      </c>
    </row>
    <row r="8" spans="1:13">
      <c r="A8" s="19" t="s">
        <v>59</v>
      </c>
      <c r="B8" s="19"/>
      <c r="C8" s="19">
        <v>3</v>
      </c>
      <c r="D8" s="19">
        <v>3</v>
      </c>
      <c r="E8" s="19">
        <v>2</v>
      </c>
      <c r="F8" s="19"/>
      <c r="M8">
        <f t="shared" si="0"/>
        <v>8</v>
      </c>
    </row>
    <row r="9" spans="1:13">
      <c r="A9" s="19" t="s">
        <v>41</v>
      </c>
      <c r="B9" s="19"/>
      <c r="C9" s="19"/>
      <c r="D9" s="19">
        <v>3</v>
      </c>
      <c r="E9" s="19"/>
      <c r="F9" s="19"/>
      <c r="M9">
        <f t="shared" si="0"/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AE31A-1B20-F843-988A-CB78A20B40A4}">
  <dimension ref="A1:U32"/>
  <sheetViews>
    <sheetView topLeftCell="C1" zoomScale="114" workbookViewId="0">
      <selection activeCell="C13" sqref="C13"/>
    </sheetView>
  </sheetViews>
  <sheetFormatPr defaultColWidth="11.25" defaultRowHeight="15.75"/>
  <sheetData>
    <row r="1" spans="1:21" ht="16.5" thickBot="1">
      <c r="A1" s="21"/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</row>
    <row r="2" spans="1:21">
      <c r="A2" s="21"/>
      <c r="B2" s="21"/>
      <c r="C2" s="59" t="s">
        <v>25</v>
      </c>
      <c r="D2" s="60"/>
      <c r="E2" s="61"/>
      <c r="F2" s="24"/>
      <c r="G2" s="59" t="s">
        <v>63</v>
      </c>
      <c r="H2" s="60"/>
      <c r="I2" s="61"/>
      <c r="J2" s="21"/>
      <c r="K2" s="59" t="s">
        <v>64</v>
      </c>
      <c r="L2" s="60"/>
      <c r="M2" s="61"/>
      <c r="N2" s="21"/>
      <c r="O2" s="59" t="s">
        <v>65</v>
      </c>
      <c r="P2" s="60"/>
      <c r="Q2" s="61"/>
      <c r="R2" s="21"/>
      <c r="S2" s="59" t="s">
        <v>70</v>
      </c>
      <c r="T2" s="60"/>
      <c r="U2" s="61"/>
    </row>
    <row r="3" spans="1:21" ht="16.5" thickBot="1">
      <c r="A3" s="21"/>
      <c r="B3" s="21"/>
      <c r="C3" s="25" t="s">
        <v>66</v>
      </c>
      <c r="D3" s="26" t="s">
        <v>67</v>
      </c>
      <c r="E3" s="27" t="s">
        <v>68</v>
      </c>
      <c r="F3" s="21"/>
      <c r="G3" s="28" t="s">
        <v>66</v>
      </c>
      <c r="H3" s="29" t="s">
        <v>67</v>
      </c>
      <c r="I3" s="30" t="s">
        <v>68</v>
      </c>
      <c r="J3" s="21"/>
      <c r="K3" s="28" t="s">
        <v>66</v>
      </c>
      <c r="L3" s="29" t="s">
        <v>67</v>
      </c>
      <c r="M3" s="30" t="s">
        <v>68</v>
      </c>
      <c r="N3" s="21"/>
      <c r="O3" s="25" t="s">
        <v>66</v>
      </c>
      <c r="P3" s="26" t="s">
        <v>67</v>
      </c>
      <c r="Q3" s="27" t="s">
        <v>68</v>
      </c>
      <c r="R3" s="21"/>
      <c r="S3" s="25" t="s">
        <v>66</v>
      </c>
      <c r="T3" s="26" t="s">
        <v>67</v>
      </c>
      <c r="U3" s="27" t="s">
        <v>68</v>
      </c>
    </row>
    <row r="4" spans="1:21" ht="16.5" thickBot="1">
      <c r="A4" s="21"/>
      <c r="B4" s="31" t="s">
        <v>56</v>
      </c>
      <c r="C4" s="32" t="e">
        <f>(G4+K4 +O4+S4)</f>
        <v>#REF!</v>
      </c>
      <c r="D4" s="33">
        <f t="shared" ref="D4:D9" si="0">(H4+L4 +P4+T4)</f>
        <v>750</v>
      </c>
      <c r="E4" s="34" t="e">
        <f>(C4-D4)</f>
        <v>#REF!</v>
      </c>
      <c r="F4" s="21"/>
      <c r="G4" s="35">
        <f>28*100</f>
        <v>2800</v>
      </c>
      <c r="H4" s="36">
        <f>2.5*100</f>
        <v>250</v>
      </c>
      <c r="I4" s="37">
        <f>(G4-H4)</f>
        <v>2550</v>
      </c>
      <c r="J4" s="21"/>
      <c r="K4" s="32">
        <v>2000</v>
      </c>
      <c r="L4" s="33">
        <f>O28*100</f>
        <v>500</v>
      </c>
      <c r="M4" s="34">
        <f>(K4-L4)</f>
        <v>1500</v>
      </c>
      <c r="N4" s="21"/>
      <c r="O4" s="32" t="e">
        <f>([1]SA!C5)*100</f>
        <v>#REF!</v>
      </c>
      <c r="P4" s="33">
        <f>0*100</f>
        <v>0</v>
      </c>
      <c r="Q4" s="34" t="e">
        <f>(O4-P4)</f>
        <v>#REF!</v>
      </c>
      <c r="R4" s="21"/>
      <c r="S4" s="32">
        <v>3000</v>
      </c>
      <c r="T4" s="33">
        <f>0*100</f>
        <v>0</v>
      </c>
      <c r="U4" s="34">
        <f>(S4-T4)</f>
        <v>3000</v>
      </c>
    </row>
    <row r="5" spans="1:21" ht="16.5" thickBot="1">
      <c r="A5" s="21"/>
      <c r="B5" s="25" t="s">
        <v>55</v>
      </c>
      <c r="C5" s="35" t="e">
        <f t="shared" ref="C5:C9" si="1">(G5+K5 +O5+S5)</f>
        <v>#REF!</v>
      </c>
      <c r="D5" s="36">
        <f t="shared" si="0"/>
        <v>1300</v>
      </c>
      <c r="E5" s="37" t="e">
        <f t="shared" ref="E5:E9" si="2">(C5-D5)</f>
        <v>#REF!</v>
      </c>
      <c r="F5" s="21"/>
      <c r="G5" s="35">
        <f>28*100</f>
        <v>2800</v>
      </c>
      <c r="H5" s="36">
        <f>5*100</f>
        <v>500</v>
      </c>
      <c r="I5" s="37">
        <f t="shared" ref="I5:I9" si="3">(G5-H5)</f>
        <v>2300</v>
      </c>
      <c r="J5" s="21"/>
      <c r="K5" s="32">
        <v>2000</v>
      </c>
      <c r="L5" s="36">
        <f>O27*100</f>
        <v>800</v>
      </c>
      <c r="M5" s="37">
        <f t="shared" ref="M5:M9" si="4">(K5-L5)</f>
        <v>1200</v>
      </c>
      <c r="N5" s="21"/>
      <c r="O5" s="35" t="e">
        <f>([1]SA!C9)*100</f>
        <v>#REF!</v>
      </c>
      <c r="P5" s="33">
        <f t="shared" ref="P5:P9" si="5">0*100</f>
        <v>0</v>
      </c>
      <c r="Q5" s="37" t="e">
        <f t="shared" ref="Q5:Q9" si="6">(O5-P5)</f>
        <v>#REF!</v>
      </c>
      <c r="R5" s="21"/>
      <c r="S5" s="35">
        <v>3000</v>
      </c>
      <c r="T5" s="33">
        <f t="shared" ref="T5:T9" si="7">0*100</f>
        <v>0</v>
      </c>
      <c r="U5" s="37">
        <f t="shared" ref="U5:U9" si="8">(S5-T5)</f>
        <v>3000</v>
      </c>
    </row>
    <row r="6" spans="1:21" ht="16.5" thickBot="1">
      <c r="A6" s="21"/>
      <c r="B6" s="25" t="s">
        <v>58</v>
      </c>
      <c r="C6" s="35" t="e">
        <f t="shared" si="1"/>
        <v>#REF!</v>
      </c>
      <c r="D6" s="36">
        <f t="shared" si="0"/>
        <v>500</v>
      </c>
      <c r="E6" s="37" t="e">
        <f t="shared" si="2"/>
        <v>#REF!</v>
      </c>
      <c r="F6" s="21"/>
      <c r="G6" s="35">
        <f>6*100</f>
        <v>600</v>
      </c>
      <c r="H6" s="36">
        <f>0*100</f>
        <v>0</v>
      </c>
      <c r="I6" s="37">
        <f t="shared" si="3"/>
        <v>600</v>
      </c>
      <c r="J6" s="21"/>
      <c r="K6" s="32">
        <v>2000</v>
      </c>
      <c r="L6" s="36">
        <f xml:space="preserve"> O30*100</f>
        <v>500</v>
      </c>
      <c r="M6" s="37">
        <f t="shared" si="4"/>
        <v>1500</v>
      </c>
      <c r="N6" s="21"/>
      <c r="O6" s="35" t="e">
        <f>([1]SA!C15)*100</f>
        <v>#REF!</v>
      </c>
      <c r="P6" s="33">
        <f t="shared" si="5"/>
        <v>0</v>
      </c>
      <c r="Q6" s="37" t="e">
        <f t="shared" si="6"/>
        <v>#REF!</v>
      </c>
      <c r="R6" s="21"/>
      <c r="S6" s="35">
        <v>3000</v>
      </c>
      <c r="T6" s="33">
        <f t="shared" si="7"/>
        <v>0</v>
      </c>
      <c r="U6" s="37">
        <f t="shared" si="8"/>
        <v>3000</v>
      </c>
    </row>
    <row r="7" spans="1:21" ht="16.5" thickBot="1">
      <c r="A7" s="21"/>
      <c r="B7" s="25" t="s">
        <v>57</v>
      </c>
      <c r="C7" s="35" t="e">
        <f>(G7+K7 +O7+S7)</f>
        <v>#REF!</v>
      </c>
      <c r="D7" s="36">
        <f t="shared" si="0"/>
        <v>950</v>
      </c>
      <c r="E7" s="37" t="e">
        <f t="shared" si="2"/>
        <v>#REF!</v>
      </c>
      <c r="F7" s="21"/>
      <c r="G7" s="35">
        <f>53*100</f>
        <v>5300</v>
      </c>
      <c r="H7" s="36">
        <f>1.5*100</f>
        <v>150</v>
      </c>
      <c r="I7" s="37">
        <f t="shared" si="3"/>
        <v>5150</v>
      </c>
      <c r="J7" s="21"/>
      <c r="K7" s="32">
        <v>2000</v>
      </c>
      <c r="L7" s="36">
        <f xml:space="preserve"> O29*100</f>
        <v>800</v>
      </c>
      <c r="M7" s="37">
        <f t="shared" si="4"/>
        <v>1200</v>
      </c>
      <c r="N7" s="21"/>
      <c r="O7" s="35" t="e">
        <f>([1]SA!C19)*100</f>
        <v>#REF!</v>
      </c>
      <c r="P7" s="33">
        <f t="shared" si="5"/>
        <v>0</v>
      </c>
      <c r="Q7" s="37" t="e">
        <f t="shared" si="6"/>
        <v>#REF!</v>
      </c>
      <c r="R7" s="21"/>
      <c r="S7" s="35">
        <v>3000</v>
      </c>
      <c r="T7" s="33">
        <f t="shared" si="7"/>
        <v>0</v>
      </c>
      <c r="U7" s="37">
        <f t="shared" si="8"/>
        <v>3000</v>
      </c>
    </row>
    <row r="8" spans="1:21" ht="16.5" thickBot="1">
      <c r="A8" s="21"/>
      <c r="B8" s="25" t="s">
        <v>59</v>
      </c>
      <c r="C8" s="35" t="e">
        <f>(G8+K8+O8+S8)</f>
        <v>#REF!</v>
      </c>
      <c r="D8" s="36">
        <f t="shared" si="0"/>
        <v>1900</v>
      </c>
      <c r="E8" s="37" t="e">
        <f>(C8-D8)</f>
        <v>#REF!</v>
      </c>
      <c r="F8" s="21"/>
      <c r="G8" s="35">
        <f>66*100</f>
        <v>6600</v>
      </c>
      <c r="H8" s="36">
        <f>11*100</f>
        <v>1100</v>
      </c>
      <c r="I8" s="37">
        <f t="shared" si="3"/>
        <v>5500</v>
      </c>
      <c r="J8" s="21"/>
      <c r="K8" s="32">
        <v>2000</v>
      </c>
      <c r="L8" s="36">
        <f xml:space="preserve"> O31*100</f>
        <v>800</v>
      </c>
      <c r="M8" s="37">
        <f t="shared" si="4"/>
        <v>1200</v>
      </c>
      <c r="N8" s="21"/>
      <c r="O8" s="35" t="e">
        <f>([1]SA!C23)*100</f>
        <v>#REF!</v>
      </c>
      <c r="P8" s="33">
        <f t="shared" si="5"/>
        <v>0</v>
      </c>
      <c r="Q8" s="37" t="e">
        <f t="shared" si="6"/>
        <v>#REF!</v>
      </c>
      <c r="R8" s="21"/>
      <c r="S8" s="35">
        <v>3000</v>
      </c>
      <c r="T8" s="33">
        <f t="shared" si="7"/>
        <v>0</v>
      </c>
      <c r="U8" s="37">
        <f t="shared" si="8"/>
        <v>3000</v>
      </c>
    </row>
    <row r="9" spans="1:21" ht="16.5" thickBot="1">
      <c r="A9" s="21"/>
      <c r="B9" s="25" t="s">
        <v>41</v>
      </c>
      <c r="C9" s="38" t="e">
        <f t="shared" si="1"/>
        <v>#REF!</v>
      </c>
      <c r="D9" s="39">
        <f t="shared" si="0"/>
        <v>300</v>
      </c>
      <c r="E9" s="40" t="e">
        <f t="shared" si="2"/>
        <v>#REF!</v>
      </c>
      <c r="F9" s="21"/>
      <c r="G9" s="35">
        <f>0*100</f>
        <v>0</v>
      </c>
      <c r="H9" s="36">
        <f>0*100</f>
        <v>0</v>
      </c>
      <c r="I9" s="37">
        <f t="shared" si="3"/>
        <v>0</v>
      </c>
      <c r="J9" s="21"/>
      <c r="K9" s="32">
        <v>2000</v>
      </c>
      <c r="L9" s="36">
        <f xml:space="preserve"> O32*100</f>
        <v>300</v>
      </c>
      <c r="M9" s="37">
        <f t="shared" si="4"/>
        <v>1700</v>
      </c>
      <c r="N9" s="21"/>
      <c r="O9" s="38" t="e">
        <f>([1]SA!C27)*100</f>
        <v>#REF!</v>
      </c>
      <c r="P9" s="33">
        <f t="shared" si="5"/>
        <v>0</v>
      </c>
      <c r="Q9" s="40" t="e">
        <f t="shared" si="6"/>
        <v>#REF!</v>
      </c>
      <c r="R9" s="21"/>
      <c r="S9" s="38">
        <v>3000</v>
      </c>
      <c r="T9" s="33">
        <f t="shared" si="7"/>
        <v>0</v>
      </c>
      <c r="U9" s="40">
        <f t="shared" si="8"/>
        <v>3000</v>
      </c>
    </row>
    <row r="10" spans="1:21" ht="16.5" thickBot="1">
      <c r="A10" s="21"/>
      <c r="B10" s="41" t="s">
        <v>25</v>
      </c>
      <c r="C10" s="42" t="e">
        <f>SUM(C4:C9)</f>
        <v>#REF!</v>
      </c>
      <c r="D10" s="43">
        <f>SUM(D4:D9)</f>
        <v>5700</v>
      </c>
      <c r="E10" s="44" t="e">
        <f>SUM(E4:E9)</f>
        <v>#REF!</v>
      </c>
      <c r="F10" s="21"/>
      <c r="G10" s="45">
        <f>SUM(G4:G9)</f>
        <v>18100</v>
      </c>
      <c r="H10" s="46">
        <f>SUM(H4:H9)</f>
        <v>2000</v>
      </c>
      <c r="I10" s="47">
        <f>SUM(I4:I9)</f>
        <v>16100</v>
      </c>
      <c r="J10" s="21"/>
      <c r="K10" s="45">
        <f>SUM(K4:K9)</f>
        <v>12000</v>
      </c>
      <c r="L10" s="46">
        <f>SUM(L4:L9)</f>
        <v>3700</v>
      </c>
      <c r="M10" s="47">
        <f>SUM(M4:M9)</f>
        <v>8300</v>
      </c>
      <c r="N10" s="21"/>
      <c r="O10" s="42" t="e">
        <f>SUM(O4:O9)</f>
        <v>#REF!</v>
      </c>
      <c r="P10" s="43">
        <f>SUM(P4:P9)</f>
        <v>0</v>
      </c>
      <c r="Q10" s="44" t="e">
        <f>SUM(Q4:Q9)</f>
        <v>#REF!</v>
      </c>
      <c r="R10" s="21"/>
      <c r="S10" s="42">
        <f>SUM(S4:S9)</f>
        <v>18000</v>
      </c>
      <c r="T10" s="43">
        <f>SUM(T4:T9)</f>
        <v>0</v>
      </c>
      <c r="U10" s="44">
        <f>SUM(U4:U9)</f>
        <v>18000</v>
      </c>
    </row>
    <row r="24" spans="1:15">
      <c r="A24" s="21"/>
      <c r="B24" s="21" t="s">
        <v>50</v>
      </c>
      <c r="C24" s="21" t="s">
        <v>51</v>
      </c>
      <c r="D24" s="21" t="s">
        <v>49</v>
      </c>
      <c r="E24" s="21" t="s">
        <v>52</v>
      </c>
      <c r="F24" t="s">
        <v>69</v>
      </c>
      <c r="G24" t="s">
        <v>69</v>
      </c>
      <c r="H24" t="s">
        <v>69</v>
      </c>
      <c r="I24" t="s">
        <v>71</v>
      </c>
      <c r="J24" t="s">
        <v>69</v>
      </c>
      <c r="K24" t="s">
        <v>69</v>
      </c>
      <c r="L24" t="s">
        <v>69</v>
      </c>
      <c r="M24" t="s">
        <v>69</v>
      </c>
      <c r="N24" t="s">
        <v>69</v>
      </c>
      <c r="O24" t="s">
        <v>25</v>
      </c>
    </row>
    <row r="25" spans="1:15">
      <c r="A25" s="21"/>
      <c r="B25" s="21" t="s">
        <v>53</v>
      </c>
      <c r="C25" s="21" t="s">
        <v>60</v>
      </c>
      <c r="D25" s="21" t="s">
        <v>61</v>
      </c>
      <c r="E25" s="21" t="s">
        <v>62</v>
      </c>
    </row>
    <row r="26" spans="1:15">
      <c r="A26" s="21"/>
      <c r="B26" s="21" t="s">
        <v>54</v>
      </c>
      <c r="C26" s="21">
        <v>3</v>
      </c>
      <c r="D26" s="21">
        <v>3</v>
      </c>
      <c r="E26" s="21">
        <v>2</v>
      </c>
      <c r="O26">
        <f>SUM(C26:N26)</f>
        <v>8</v>
      </c>
    </row>
    <row r="27" spans="1:15">
      <c r="A27" s="21" t="s">
        <v>55</v>
      </c>
      <c r="B27" s="21"/>
      <c r="C27" s="21">
        <v>3</v>
      </c>
      <c r="D27" s="21">
        <v>3</v>
      </c>
      <c r="E27" s="21">
        <v>2</v>
      </c>
      <c r="O27">
        <f>SUM(B27:N27)</f>
        <v>8</v>
      </c>
    </row>
    <row r="28" spans="1:15">
      <c r="A28" s="21" t="s">
        <v>56</v>
      </c>
      <c r="B28" s="21"/>
      <c r="C28" s="21"/>
      <c r="D28" s="21">
        <v>3</v>
      </c>
      <c r="E28" s="21">
        <v>2</v>
      </c>
      <c r="O28">
        <f>SUM(C28:N28)</f>
        <v>5</v>
      </c>
    </row>
    <row r="29" spans="1:15">
      <c r="A29" s="21" t="s">
        <v>57</v>
      </c>
      <c r="B29" s="21"/>
      <c r="C29" s="21">
        <v>3</v>
      </c>
      <c r="D29" s="21">
        <v>3</v>
      </c>
      <c r="E29" s="21">
        <v>2</v>
      </c>
      <c r="O29">
        <f>SUM(C29:N29)</f>
        <v>8</v>
      </c>
    </row>
    <row r="30" spans="1:15">
      <c r="A30" s="21" t="s">
        <v>58</v>
      </c>
      <c r="B30" s="21"/>
      <c r="C30" s="21"/>
      <c r="D30" s="21">
        <v>3</v>
      </c>
      <c r="E30" s="21">
        <v>2</v>
      </c>
      <c r="O30">
        <f>SUM(C30:N30)</f>
        <v>5</v>
      </c>
    </row>
    <row r="31" spans="1:15">
      <c r="A31" s="21" t="s">
        <v>59</v>
      </c>
      <c r="B31" s="21"/>
      <c r="C31" s="21">
        <v>3</v>
      </c>
      <c r="D31" s="21">
        <v>3</v>
      </c>
      <c r="E31" s="21">
        <v>2</v>
      </c>
      <c r="O31">
        <f>SUM(C31:N31)</f>
        <v>8</v>
      </c>
    </row>
    <row r="32" spans="1:15">
      <c r="A32" s="21" t="s">
        <v>41</v>
      </c>
      <c r="B32" s="21"/>
      <c r="C32" s="21"/>
      <c r="D32" s="21">
        <v>3</v>
      </c>
      <c r="E32" s="21"/>
      <c r="O32">
        <f>SUM(C32:N32)</f>
        <v>3</v>
      </c>
    </row>
  </sheetData>
  <mergeCells count="5">
    <mergeCell ref="C2:E2"/>
    <mergeCell ref="G2:I2"/>
    <mergeCell ref="K2:M2"/>
    <mergeCell ref="O2:Q2"/>
    <mergeCell ref="S2:U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Liu, Yingruo (liu6033@vandals.uidaho.edu)</dc:creator>
  <cp:lastModifiedBy>blake rude</cp:lastModifiedBy>
  <dcterms:created xsi:type="dcterms:W3CDTF">2020-02-25T01:22:52Z</dcterms:created>
  <dcterms:modified xsi:type="dcterms:W3CDTF">2020-03-31T17:17:48Z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b2b4cecf-71bb-4c31-a413-4c0e71009e89</vt:lpwstr>
  </property>
</Properties>
</file>