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98965/Downloads/"/>
    </mc:Choice>
  </mc:AlternateContent>
  <xr:revisionPtr revIDLastSave="0" documentId="13_ncr:1_{19727532-1C23-2D4B-B2AC-F32AFF1A72A1}" xr6:coauthVersionLast="45" xr6:coauthVersionMax="45" xr10:uidLastSave="{00000000-0000-0000-0000-000000000000}"/>
  <bookViews>
    <workbookView xWindow="0" yWindow="460" windowWidth="28800" windowHeight="1644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F13" i="1"/>
  <c r="G50" i="1" l="1"/>
  <c r="G40" i="1"/>
  <c r="G27" i="1"/>
  <c r="T5" i="3" l="1"/>
  <c r="G20" i="5"/>
  <c r="T6" i="3" s="1"/>
  <c r="F20" i="5"/>
  <c r="T7" i="3" s="1"/>
  <c r="D20" i="5"/>
  <c r="T4" i="3" s="1"/>
  <c r="E20" i="5"/>
  <c r="S7" i="3"/>
  <c r="U7" i="3" s="1"/>
  <c r="S6" i="3"/>
  <c r="U6" i="3" s="1"/>
  <c r="S5" i="3"/>
  <c r="U5" i="3" s="1"/>
  <c r="S4" i="3"/>
  <c r="U4" i="3" s="1"/>
  <c r="E8" i="5"/>
  <c r="D8" i="5"/>
  <c r="G8" i="5"/>
  <c r="F8" i="5"/>
  <c r="C23" i="4"/>
  <c r="O7" i="3" s="1"/>
  <c r="G7" i="3"/>
  <c r="H7" i="3"/>
  <c r="H6" i="3"/>
  <c r="H4" i="3"/>
  <c r="C30" i="4"/>
  <c r="O6" i="3" s="1"/>
  <c r="D30" i="4"/>
  <c r="D23" i="4"/>
  <c r="C15" i="4"/>
  <c r="C8" i="4"/>
  <c r="D15" i="4"/>
  <c r="D8" i="4"/>
  <c r="T8" i="3" l="1"/>
  <c r="U8" i="3"/>
  <c r="S8" i="3"/>
  <c r="F40" i="1" l="1"/>
  <c r="G6" i="3" s="1"/>
  <c r="H5" i="3"/>
  <c r="F27" i="1"/>
  <c r="G5" i="3" s="1"/>
  <c r="G4" i="3"/>
  <c r="P7" i="3" l="1"/>
  <c r="P6" i="3"/>
  <c r="P5" i="3"/>
  <c r="P4" i="3"/>
  <c r="O5" i="3"/>
  <c r="O4" i="3"/>
  <c r="C4" i="3" s="1"/>
  <c r="Q5" i="3" l="1"/>
  <c r="D31" i="4"/>
  <c r="C31" i="4"/>
  <c r="Q4" i="3"/>
  <c r="O8" i="3"/>
  <c r="Q6" i="3"/>
  <c r="Q7" i="3"/>
  <c r="P8" i="3"/>
  <c r="K8" i="3"/>
  <c r="K8" i="2"/>
  <c r="B7" i="2"/>
  <c r="L7" i="3" s="1"/>
  <c r="B6" i="2"/>
  <c r="L6" i="3" s="1"/>
  <c r="B5" i="2"/>
  <c r="L5" i="3" s="1"/>
  <c r="B4" i="2"/>
  <c r="L4" i="3" s="1"/>
  <c r="D4" i="3" s="1"/>
  <c r="F8" i="2"/>
  <c r="E8" i="2"/>
  <c r="D8" i="2"/>
  <c r="C8" i="2"/>
  <c r="L8" i="2"/>
  <c r="J8" i="2"/>
  <c r="I8" i="2"/>
  <c r="H8" i="2"/>
  <c r="G8" i="2"/>
  <c r="M6" i="3" l="1"/>
  <c r="D6" i="3"/>
  <c r="M7" i="3"/>
  <c r="D7" i="3"/>
  <c r="M5" i="3"/>
  <c r="D5" i="3"/>
  <c r="Q8" i="3"/>
  <c r="M4" i="3"/>
  <c r="M8" i="3" s="1"/>
  <c r="L8" i="3"/>
  <c r="B8" i="2"/>
  <c r="C7" i="3" l="1"/>
  <c r="C5" i="3"/>
  <c r="C6" i="3" l="1"/>
  <c r="I5" i="3"/>
  <c r="E5" i="3"/>
  <c r="I7" i="3"/>
  <c r="E7" i="3"/>
  <c r="I6" i="3" l="1"/>
  <c r="I4" i="3"/>
  <c r="E6" i="3"/>
  <c r="C8" i="3"/>
  <c r="D8" i="3"/>
  <c r="H8" i="3"/>
  <c r="G8" i="3"/>
  <c r="I8" i="3" l="1"/>
  <c r="E4" i="3"/>
  <c r="E8" i="3" s="1"/>
</calcChain>
</file>

<file path=xl/sharedStrings.xml><?xml version="1.0" encoding="utf-8"?>
<sst xmlns="http://schemas.openxmlformats.org/spreadsheetml/2006/main" count="243" uniqueCount="113">
  <si>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</si>
  <si>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</si>
  <si>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</si>
  <si>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</si>
  <si>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</si>
  <si>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</si>
  <si>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</si>
  <si>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</si>
  <si>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</si>
  <si>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</si>
  <si>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</si>
  <si>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</si>
  <si>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</si>
  <si>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</si>
  <si>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Subtotal</t>
  </si>
  <si>
    <t>Predicted(hrs)</t>
  </si>
  <si>
    <t>Champion</t>
  </si>
  <si>
    <t>Systems Analysis</t>
  </si>
  <si>
    <t>A</t>
  </si>
  <si>
    <t>Task Number/Duration</t>
  </si>
  <si>
    <t>Time Spent</t>
  </si>
  <si>
    <t>Status</t>
  </si>
  <si>
    <t>Planned</t>
  </si>
  <si>
    <t>In Progress</t>
  </si>
  <si>
    <t>Complete</t>
  </si>
  <si>
    <t>Slack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</si>
  <si>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</si>
  <si>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</si>
  <si>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</si>
  <si>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</si>
  <si>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</si>
  <si>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</si>
  <si>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</si>
  <si>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</si>
  <si>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6, 2</t>
  </si>
  <si>
    <t>Testing/Improvement</t>
  </si>
  <si>
    <t>Finalization</t>
  </si>
  <si>
    <t>Lucas Thoms</t>
  </si>
  <si>
    <t>Understanding Requirements</t>
  </si>
  <si>
    <t>Determining Weapon Characteristics</t>
  </si>
  <si>
    <t>Determining Ammo Characteristics</t>
  </si>
  <si>
    <t>Gathering Weapon and Ammo Assets</t>
  </si>
  <si>
    <t>2,3</t>
  </si>
  <si>
    <t>Programming Weapon Distribution</t>
  </si>
  <si>
    <t>Programming Ammo Distribution</t>
  </si>
  <si>
    <t>Programming Ammo Pickup/Exchange</t>
  </si>
  <si>
    <t>Programming Weapon Loading</t>
  </si>
  <si>
    <t>5,7</t>
  </si>
  <si>
    <t>Programming Weapon Firing</t>
  </si>
  <si>
    <t>Programming Weapon Aiming</t>
  </si>
  <si>
    <t>Documentation</t>
  </si>
  <si>
    <t>Developing Tests</t>
  </si>
  <si>
    <t>Testing</t>
  </si>
  <si>
    <t>Noah Mammen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</si>
  <si>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</si>
  <si>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</si>
  <si>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</si>
  <si>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</si>
  <si>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</si>
  <si>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</si>
  <si>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</si>
  <si>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3,6</t>
  </si>
  <si>
    <t>Tuning AI</t>
  </si>
  <si>
    <t>Integration</t>
  </si>
  <si>
    <t>Final Touchups/Refinements</t>
  </si>
  <si>
    <t>Yingruo Liu</t>
  </si>
  <si>
    <t>Requirements Collection</t>
  </si>
  <si>
    <t>World Design and Finalization</t>
  </si>
  <si>
    <t>Skeleton/Draft in 3D</t>
  </si>
  <si>
    <t>Visual Refinement</t>
  </si>
  <si>
    <t>Programming</t>
  </si>
  <si>
    <t>User Documentation</t>
  </si>
  <si>
    <t>Installation</t>
  </si>
  <si>
    <t>Kiran</t>
  </si>
  <si>
    <t xml:space="preserve">Jan 30th </t>
  </si>
  <si>
    <t>Feb 10th</t>
  </si>
  <si>
    <t>Feb 12th</t>
  </si>
  <si>
    <t>RFP</t>
  </si>
  <si>
    <t>Unity Set up</t>
  </si>
  <si>
    <t>Feb 25th</t>
  </si>
  <si>
    <t>Blake</t>
  </si>
  <si>
    <t>Lucas</t>
  </si>
  <si>
    <t>Yingruo</t>
  </si>
  <si>
    <t>Noah</t>
  </si>
  <si>
    <t>Overhead</t>
  </si>
  <si>
    <t>Topic</t>
  </si>
  <si>
    <t>Training</t>
  </si>
  <si>
    <t>SA Presentation Prep</t>
  </si>
  <si>
    <t>Software Specialist Presentation Prep</t>
  </si>
  <si>
    <t>Team Lead Presentation Prep</t>
  </si>
  <si>
    <t>Oral Exam Prep</t>
  </si>
  <si>
    <t>Post Mortem Presentation Prep</t>
  </si>
  <si>
    <t>total</t>
  </si>
  <si>
    <t>The rate is $100 per hour</t>
  </si>
  <si>
    <t>A Make RFP</t>
  </si>
  <si>
    <t>B Make Champion</t>
  </si>
  <si>
    <t>C Meetings for presentation</t>
  </si>
  <si>
    <t>D Make team lead presentation</t>
  </si>
  <si>
    <t>E Make individual presentation</t>
  </si>
  <si>
    <t>FMake Menu</t>
  </si>
  <si>
    <t>EMake Individual presentation</t>
  </si>
  <si>
    <t>F Weapon Research</t>
  </si>
  <si>
    <t>EMake individual presentation</t>
  </si>
  <si>
    <t>F 3D Model Research</t>
  </si>
  <si>
    <t>c Meetings for presentation</t>
  </si>
  <si>
    <t>D Make Team lead presentation</t>
  </si>
  <si>
    <t>E Make Individual presentation</t>
  </si>
  <si>
    <t>F Research into AI</t>
  </si>
  <si>
    <t>Mar 31th</t>
  </si>
  <si>
    <t>House keeping</t>
  </si>
  <si>
    <t>In progess</t>
  </si>
  <si>
    <t>Progress</t>
  </si>
  <si>
    <t>Pause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</si>
</sst>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1"/>
      <color theme="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79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ont="1" applyFill="1"/>
    <xf numFmtId="0" fontId="0" fillId="0" borderId="0" xfId="0" applyFill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4" borderId="9" xfId="0" applyNumberFormat="1" applyFill="1" applyBorder="1"/>
    <xf numFmtId="8" fontId="0" fillId="4" borderId="10" xfId="0" applyNumberFormat="1" applyFill="1" applyBorder="1"/>
    <xf numFmtId="8" fontId="0" fillId="4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4" borderId="1" xfId="0" applyFill="1" applyBorder="1"/>
    <xf numFmtId="8" fontId="0" fillId="4" borderId="6" xfId="0" applyNumberFormat="1" applyFill="1" applyBorder="1"/>
    <xf numFmtId="8" fontId="0" fillId="4" borderId="7" xfId="0" applyNumberFormat="1" applyFill="1" applyBorder="1"/>
    <xf numFmtId="8" fontId="0" fillId="4" borderId="8" xfId="0" applyNumberFormat="1" applyFill="1" applyBorder="1"/>
    <xf numFmtId="8" fontId="0" fillId="0" borderId="8" xfId="0" applyNumberFormat="1" applyBorder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5" borderId="5" xfId="0" applyFill="1" applyBorder="1"/>
    <xf numFmtId="0" fontId="1" fillId="5" borderId="0" xfId="0" applyFont="1" applyFill="1" applyBorder="1"/>
    <xf numFmtId="0" fontId="0" fillId="0" borderId="6" xfId="0" applyBorder="1"/>
    <xf numFmtId="0" fontId="1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3" borderId="0" xfId="0" applyFont="1" applyFill="1"/>
    <xf numFmtId="0" fontId="5" fillId="0" borderId="0" xfId="0" applyFont="1"/>
    <xf numFmtId="0" fontId="6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7" borderId="12" xfId="0" applyFill="1" applyBorder="1"/>
    <xf numFmtId="0" fontId="0" fillId="7" borderId="0" xfId="0" applyFill="1" applyAlignment="1">
      <alignment horizontal="left"/>
    </xf>
    <xf numFmtId="0" fontId="0" fillId="6" borderId="12" xfId="0" applyFill="1" applyBorder="1"/>
    <xf numFmtId="0" fontId="0" fillId="10" borderId="12" xfId="0" applyFill="1" applyBorder="1"/>
    <xf numFmtId="0" fontId="0" fillId="0" borderId="0" xfId="0" applyAlignment="1">
      <alignment horizontal="right" vertical="top"/>
    </xf>
    <xf numFmtId="0" fontId="4" fillId="0" borderId="0" xfId="0" applyFont="1" applyFill="1"/>
    <xf numFmtId="0" fontId="0" fillId="0" borderId="0" xfId="0" applyFill="1" applyBorder="1"/>
    <xf numFmtId="0" fontId="7" fillId="5" borderId="0" xfId="0" applyFont="1" applyFill="1" applyBorder="1"/>
    <xf numFmtId="0" fontId="0" fillId="5" borderId="0" xfId="0" applyFont="1" applyFill="1" applyBorder="1"/>
    <xf numFmtId="0" fontId="8" fillId="3" borderId="0" xfId="0" applyFont="1" applyFill="1"/>
    <xf numFmtId="0" fontId="0" fillId="7" borderId="0" xfId="0" applyFont="1" applyFill="1"/>
    <xf numFmtId="0" fontId="3" fillId="6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"/>
  <sheetViews>
    <sheetView topLeftCell="A2" zoomScale="94" workbookViewId="0">
      <selection activeCell="D18" sqref="D18"/>
    </sheetView>
  </sheetViews>
  <sheetFormatPr baseColWidth="10" defaultColWidth="8.6640625" defaultRowHeight="15"/>
  <cols>
    <col min="3" max="3" width="14.33203125" customWidth="1"/>
    <col min="4" max="4" width="13.66406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6640625" customWidth="1"/>
    <col min="11" max="11" width="13.66406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  <col min="19" max="21" width="9.6640625" bestFit="1" customWidth="1"/>
  </cols>
  <sheetData>
    <row r="1" spans="2:21" ht="16" thickBot="1"/>
    <row r="2" spans="2:21">
      <c r="C2" s="72" t="s">
        <v>1</v>
      </c>
      <c r="D2" s="73"/>
      <c r="E2" s="74"/>
      <c r="F2" s="8"/>
      <c r="G2" s="72" t="s">
        <v>9</v>
      </c>
      <c r="H2" s="73"/>
      <c r="I2" s="74"/>
      <c r="K2" s="72" t="s">
        <v>0</v>
      </c>
      <c r="L2" s="73"/>
      <c r="M2" s="74"/>
      <c r="O2" s="72" t="s">
        <v>17</v>
      </c>
      <c r="P2" s="73"/>
      <c r="Q2" s="74"/>
      <c r="S2" s="72" t="s">
        <v>84</v>
      </c>
      <c r="T2" s="73"/>
      <c r="U2" s="74"/>
    </row>
    <row r="3" spans="2:21" ht="16" thickBot="1">
      <c r="C3" s="9" t="s">
        <v>7</v>
      </c>
      <c r="D3" s="10" t="s">
        <v>8</v>
      </c>
      <c r="E3" s="11" t="s">
        <v>10</v>
      </c>
      <c r="F3" s="1"/>
      <c r="G3" s="12" t="s">
        <v>7</v>
      </c>
      <c r="H3" s="13" t="s">
        <v>8</v>
      </c>
      <c r="I3" s="14" t="s">
        <v>10</v>
      </c>
      <c r="K3" s="12" t="s">
        <v>7</v>
      </c>
      <c r="L3" s="13" t="s">
        <v>8</v>
      </c>
      <c r="M3" s="14" t="s">
        <v>10</v>
      </c>
      <c r="O3" s="9" t="s">
        <v>7</v>
      </c>
      <c r="P3" s="10" t="s">
        <v>8</v>
      </c>
      <c r="Q3" s="11" t="s">
        <v>10</v>
      </c>
      <c r="S3" s="9" t="s">
        <v>7</v>
      </c>
      <c r="T3" s="10" t="s">
        <v>8</v>
      </c>
      <c r="U3" s="11" t="s">
        <v>10</v>
      </c>
    </row>
    <row r="4" spans="2:21" ht="16" thickBot="1">
      <c r="B4" s="25" t="s">
        <v>80</v>
      </c>
      <c r="C4" s="22">
        <f>(G4+K4 +O4)</f>
        <v>7100</v>
      </c>
      <c r="D4" s="23">
        <f>(H4+L4+P4+T4)</f>
        <v>4300</v>
      </c>
      <c r="E4" s="24">
        <f>(C4-D4)</f>
        <v>2800</v>
      </c>
      <c r="F4" s="1"/>
      <c r="G4" s="16">
        <f>(Gantt!F13)*100</f>
        <v>3100</v>
      </c>
      <c r="H4" s="17">
        <f>(Gantt!G13)*100</f>
        <v>1600</v>
      </c>
      <c r="I4" s="18">
        <f>(G4-H4)</f>
        <v>1500</v>
      </c>
      <c r="K4" s="22">
        <v>1000</v>
      </c>
      <c r="L4" s="23">
        <f>Meetings!B4*100</f>
        <v>600</v>
      </c>
      <c r="M4" s="24">
        <f>(K4-L4)</f>
        <v>400</v>
      </c>
      <c r="O4" s="22">
        <f>(SA!C8)*100</f>
        <v>3000</v>
      </c>
      <c r="P4" s="23">
        <f>(SA!D8)*100</f>
        <v>1000</v>
      </c>
      <c r="Q4" s="24">
        <f>(O4-P4)</f>
        <v>2000</v>
      </c>
      <c r="S4" s="22">
        <f>(Overhead!D8)*100</f>
        <v>2400</v>
      </c>
      <c r="T4" s="22">
        <f>(Overhead!D20)*100</f>
        <v>1100</v>
      </c>
      <c r="U4" s="22">
        <f>(S4-T4)</f>
        <v>1300</v>
      </c>
    </row>
    <row r="5" spans="2:21" ht="16" thickBot="1">
      <c r="B5" s="9" t="s">
        <v>81</v>
      </c>
      <c r="C5" s="16">
        <f t="shared" ref="C5:C7" si="0">(G5+K5 +O5)</f>
        <v>9300</v>
      </c>
      <c r="D5" s="17">
        <f>(H5+L5 +P5+T4)</f>
        <v>5800</v>
      </c>
      <c r="E5" s="18">
        <f t="shared" ref="E5:E7" si="1">(C5-D5)</f>
        <v>3500</v>
      </c>
      <c r="F5" s="1"/>
      <c r="G5" s="16">
        <f>(Gantt!F27)*100</f>
        <v>4800</v>
      </c>
      <c r="H5" s="17">
        <f>(Gantt!G27)*100</f>
        <v>1600</v>
      </c>
      <c r="I5" s="18">
        <f t="shared" ref="I5:I7" si="2">(G5-H5)</f>
        <v>3200</v>
      </c>
      <c r="K5" s="16">
        <v>1000</v>
      </c>
      <c r="L5" s="17">
        <f>Meetings!B5*100</f>
        <v>900</v>
      </c>
      <c r="M5" s="18">
        <f t="shared" ref="M5:M7" si="3">(K5-L5)</f>
        <v>100</v>
      </c>
      <c r="O5" s="16">
        <f>(SA!C15)*100</f>
        <v>3500</v>
      </c>
      <c r="P5" s="17">
        <f>(SA!D15)*100</f>
        <v>2200</v>
      </c>
      <c r="Q5" s="18">
        <f t="shared" ref="Q5:Q7" si="4">(O5-P5)</f>
        <v>1300</v>
      </c>
      <c r="S5" s="22">
        <f>(Overhead!E8)*100</f>
        <v>2000</v>
      </c>
      <c r="T5" s="22">
        <f>(Overhead!E20)*100</f>
        <v>1200</v>
      </c>
      <c r="U5" s="22">
        <f t="shared" ref="U5:U7" si="5">(S5-T5)</f>
        <v>800</v>
      </c>
    </row>
    <row r="6" spans="2:21" ht="16" thickBot="1">
      <c r="B6" s="9" t="s">
        <v>83</v>
      </c>
      <c r="C6" s="16">
        <f t="shared" si="0"/>
        <v>9300</v>
      </c>
      <c r="D6" s="17">
        <f>(H6+L6 +P6+T4)</f>
        <v>6700</v>
      </c>
      <c r="E6" s="18">
        <f t="shared" si="1"/>
        <v>2600</v>
      </c>
      <c r="F6" s="1"/>
      <c r="G6" s="16">
        <f>(Gantt!F40)*100</f>
        <v>4800</v>
      </c>
      <c r="H6" s="17">
        <f>(Gantt!G40)*100</f>
        <v>2200</v>
      </c>
      <c r="I6" s="18">
        <f t="shared" si="2"/>
        <v>2600</v>
      </c>
      <c r="K6" s="16">
        <v>1000</v>
      </c>
      <c r="L6" s="17">
        <f>Meetings!B6*100</f>
        <v>900</v>
      </c>
      <c r="M6" s="18">
        <f t="shared" si="3"/>
        <v>100</v>
      </c>
      <c r="O6" s="16">
        <f>(SA!C30)*100</f>
        <v>3500</v>
      </c>
      <c r="P6" s="17">
        <f>(SA!D23)*100</f>
        <v>2500</v>
      </c>
      <c r="Q6" s="18">
        <f t="shared" si="4"/>
        <v>1000</v>
      </c>
      <c r="S6" s="22">
        <f>(Overhead!G8)*100</f>
        <v>2000</v>
      </c>
      <c r="T6" s="22">
        <f>(Overhead!G20)*100</f>
        <v>400</v>
      </c>
      <c r="U6" s="22">
        <f t="shared" si="5"/>
        <v>1600</v>
      </c>
    </row>
    <row r="7" spans="2:21" ht="16" thickBot="1">
      <c r="B7" s="9" t="s">
        <v>82</v>
      </c>
      <c r="C7" s="47">
        <f t="shared" si="0"/>
        <v>10900</v>
      </c>
      <c r="D7" s="48">
        <f>(H7+L7 +P7+T4)</f>
        <v>7600</v>
      </c>
      <c r="E7" s="29">
        <f t="shared" si="1"/>
        <v>3300</v>
      </c>
      <c r="F7" s="1"/>
      <c r="G7" s="16">
        <f>(Gantt!F50)*100</f>
        <v>6600</v>
      </c>
      <c r="H7" s="17">
        <f>(Gantt!G50)*100</f>
        <v>3400</v>
      </c>
      <c r="I7" s="18">
        <f t="shared" si="2"/>
        <v>3200</v>
      </c>
      <c r="K7" s="16">
        <v>1000</v>
      </c>
      <c r="L7" s="17">
        <f>Meetings!B7*100</f>
        <v>900</v>
      </c>
      <c r="M7" s="18">
        <f t="shared" si="3"/>
        <v>100</v>
      </c>
      <c r="O7" s="47">
        <f>(SA!C23)*100</f>
        <v>3300</v>
      </c>
      <c r="P7" s="48">
        <f>(SA!D30)*100</f>
        <v>2200</v>
      </c>
      <c r="Q7" s="29">
        <f t="shared" si="4"/>
        <v>1100</v>
      </c>
      <c r="S7" s="22">
        <f>(Overhead!F8)*100</f>
        <v>2800</v>
      </c>
      <c r="T7" s="22">
        <f>(Overhead!F20)*100</f>
        <v>1400</v>
      </c>
      <c r="U7" s="22">
        <f t="shared" si="5"/>
        <v>1400</v>
      </c>
    </row>
    <row r="8" spans="2:21" ht="16" thickBot="1">
      <c r="B8" s="15" t="s">
        <v>1</v>
      </c>
      <c r="C8" s="26">
        <f>SUM(C4:C7)</f>
        <v>36600</v>
      </c>
      <c r="D8" s="27">
        <f>SUM(D4:D7)</f>
        <v>24400</v>
      </c>
      <c r="E8" s="28">
        <f>SUM(E4:E7)</f>
        <v>12200</v>
      </c>
      <c r="F8" s="1"/>
      <c r="G8" s="19">
        <f>SUM(G4:G7)</f>
        <v>19300</v>
      </c>
      <c r="H8" s="20">
        <f>SUM(H4:H7)</f>
        <v>8800</v>
      </c>
      <c r="I8" s="21">
        <f>SUM(I4:I7)</f>
        <v>10500</v>
      </c>
      <c r="K8" s="19">
        <f>SUM(K4:K7)</f>
        <v>4000</v>
      </c>
      <c r="L8" s="20">
        <f>SUM(L4:L7)</f>
        <v>3300</v>
      </c>
      <c r="M8" s="21">
        <f>SUM(M4:M7)</f>
        <v>700</v>
      </c>
      <c r="O8" s="26">
        <f>SUM(O4:O7)</f>
        <v>13300</v>
      </c>
      <c r="P8" s="27">
        <f>SUM(P4:P7)</f>
        <v>7900</v>
      </c>
      <c r="Q8" s="28">
        <f>SUM(Q4:Q7)</f>
        <v>5400</v>
      </c>
      <c r="S8" s="26">
        <f>SUM(S4:S7)</f>
        <v>9200</v>
      </c>
      <c r="T8" s="27">
        <f>SUM(T4:T7)</f>
        <v>4100</v>
      </c>
      <c r="U8" s="28">
        <f>SUM(U4:U7)</f>
        <v>5100</v>
      </c>
    </row>
    <row r="10" spans="2:21">
      <c r="B10" s="10" t="s">
        <v>93</v>
      </c>
    </row>
  </sheetData>
  <mergeCells count="5">
    <mergeCell ref="C2:E2"/>
    <mergeCell ref="K2:M2"/>
    <mergeCell ref="G2:I2"/>
    <mergeCell ref="O2:Q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8"/>
  <sheetViews>
    <sheetView tabSelected="1" topLeftCell="A32" zoomScale="125" zoomScaleNormal="191" workbookViewId="0">
      <selection activeCell="F54" sqref="F54"/>
    </sheetView>
  </sheetViews>
  <sheetFormatPr baseColWidth="10" defaultColWidth="8.6640625" defaultRowHeight="15"/>
  <cols>
    <col min="1" max="1" width="29" customWidth="1"/>
    <col min="2" max="2" width="17.5" customWidth="1"/>
    <col min="3" max="3" width="15.6640625" customWidth="1"/>
    <col min="6" max="6" width="10.6640625" customWidth="1"/>
  </cols>
  <sheetData>
    <row r="1" spans="1:68" ht="16">
      <c r="A1" s="50" t="s">
        <v>11</v>
      </c>
      <c r="E1" s="50" t="s">
        <v>19</v>
      </c>
      <c r="F1" s="50"/>
      <c r="G1" s="50" t="s">
        <v>20</v>
      </c>
      <c r="H1" s="50" t="s">
        <v>21</v>
      </c>
      <c r="I1" s="51" t="s">
        <v>22</v>
      </c>
      <c r="J1" s="52" t="s">
        <v>23</v>
      </c>
      <c r="K1" s="53" t="s">
        <v>24</v>
      </c>
      <c r="L1" s="54" t="s">
        <v>25</v>
      </c>
    </row>
    <row r="2" spans="1:68">
      <c r="A2" s="55" t="s">
        <v>26</v>
      </c>
      <c r="B2" s="55"/>
      <c r="C2" s="55"/>
      <c r="D2" s="55"/>
      <c r="E2" s="55"/>
      <c r="F2" s="55"/>
      <c r="G2" s="55"/>
      <c r="H2" s="55"/>
      <c r="I2" s="55">
        <v>1</v>
      </c>
      <c r="J2" s="55">
        <v>2</v>
      </c>
      <c r="K2" s="55">
        <v>3</v>
      </c>
      <c r="L2" s="55">
        <v>4</v>
      </c>
      <c r="M2" s="55">
        <v>5</v>
      </c>
      <c r="N2" s="55">
        <v>6</v>
      </c>
      <c r="O2" s="55">
        <v>7</v>
      </c>
      <c r="P2" s="55">
        <v>8</v>
      </c>
      <c r="Q2" s="55">
        <v>9</v>
      </c>
      <c r="R2" s="55">
        <v>10</v>
      </c>
      <c r="S2" s="55">
        <v>11</v>
      </c>
      <c r="T2" s="55">
        <v>12</v>
      </c>
      <c r="U2" s="55">
        <v>13</v>
      </c>
      <c r="V2" s="55">
        <v>14</v>
      </c>
      <c r="W2" s="55">
        <v>15</v>
      </c>
      <c r="X2" s="55">
        <v>16</v>
      </c>
      <c r="Y2" s="55">
        <v>17</v>
      </c>
      <c r="Z2" s="55">
        <v>18</v>
      </c>
      <c r="AA2" s="55">
        <v>19</v>
      </c>
      <c r="AB2" s="55">
        <v>20</v>
      </c>
      <c r="AC2" s="55">
        <v>21</v>
      </c>
      <c r="AD2" s="55">
        <v>22</v>
      </c>
      <c r="AE2" s="55">
        <v>23</v>
      </c>
      <c r="AF2" s="55">
        <v>24</v>
      </c>
      <c r="AG2" s="55">
        <v>25</v>
      </c>
      <c r="AH2" s="55">
        <v>26</v>
      </c>
      <c r="AI2" s="55">
        <v>27</v>
      </c>
      <c r="AJ2" s="55">
        <v>28</v>
      </c>
      <c r="AK2" s="55">
        <v>29</v>
      </c>
      <c r="AL2" s="55">
        <v>30</v>
      </c>
      <c r="AM2" s="55">
        <v>31</v>
      </c>
      <c r="AN2" s="55">
        <v>32</v>
      </c>
      <c r="AO2" s="55">
        <v>33</v>
      </c>
      <c r="AP2" s="55">
        <v>34</v>
      </c>
      <c r="AQ2" s="55">
        <v>35</v>
      </c>
      <c r="AR2" s="55">
        <v>36</v>
      </c>
      <c r="AS2" s="55">
        <v>37</v>
      </c>
      <c r="AT2" s="55">
        <v>38</v>
      </c>
      <c r="AU2" s="55">
        <v>39</v>
      </c>
      <c r="AV2" s="55">
        <v>40</v>
      </c>
      <c r="AW2" s="55">
        <v>41</v>
      </c>
      <c r="AX2" s="55">
        <v>42</v>
      </c>
      <c r="AY2" s="55">
        <v>43</v>
      </c>
      <c r="AZ2" s="55">
        <v>44</v>
      </c>
      <c r="BA2" s="55">
        <v>45</v>
      </c>
      <c r="BB2" s="55">
        <v>46</v>
      </c>
      <c r="BC2" s="55">
        <v>47</v>
      </c>
      <c r="BD2" s="55">
        <v>48</v>
      </c>
      <c r="BE2" s="55">
        <v>49</v>
      </c>
      <c r="BF2" s="55">
        <v>50</v>
      </c>
      <c r="BG2" s="55">
        <v>51</v>
      </c>
      <c r="BH2" s="55">
        <v>52</v>
      </c>
      <c r="BI2" s="55">
        <v>53</v>
      </c>
      <c r="BJ2" s="55">
        <v>54</v>
      </c>
      <c r="BK2" s="55">
        <v>55</v>
      </c>
      <c r="BL2" s="55">
        <v>56</v>
      </c>
      <c r="BM2" s="55">
        <v>57</v>
      </c>
      <c r="BN2" s="55">
        <v>58</v>
      </c>
      <c r="BO2" s="55">
        <v>59</v>
      </c>
      <c r="BP2" s="55">
        <v>60</v>
      </c>
    </row>
    <row r="3" spans="1:68">
      <c r="A3" t="s">
        <v>27</v>
      </c>
      <c r="E3">
        <v>1</v>
      </c>
      <c r="F3">
        <v>1</v>
      </c>
      <c r="G3">
        <v>1</v>
      </c>
      <c r="H3" s="70" t="s">
        <v>24</v>
      </c>
      <c r="I3" s="70"/>
    </row>
    <row r="4" spans="1:68">
      <c r="A4" t="s">
        <v>28</v>
      </c>
      <c r="E4">
        <v>2</v>
      </c>
      <c r="F4">
        <v>1</v>
      </c>
      <c r="G4">
        <v>1</v>
      </c>
      <c r="H4" s="53" t="s">
        <v>24</v>
      </c>
      <c r="J4" s="61">
        <v>1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1:68">
      <c r="A5" t="s">
        <v>29</v>
      </c>
      <c r="E5">
        <v>3</v>
      </c>
      <c r="F5">
        <v>5</v>
      </c>
      <c r="G5">
        <v>1</v>
      </c>
      <c r="H5" s="52" t="s">
        <v>110</v>
      </c>
      <c r="J5" s="58">
        <v>1</v>
      </c>
      <c r="K5" s="52"/>
      <c r="L5" s="52"/>
      <c r="M5" s="52"/>
      <c r="N5" s="52"/>
    </row>
    <row r="6" spans="1:68">
      <c r="A6" t="s">
        <v>30</v>
      </c>
      <c r="E6">
        <v>4</v>
      </c>
      <c r="F6">
        <v>5</v>
      </c>
      <c r="H6" s="56" t="s">
        <v>22</v>
      </c>
      <c r="O6" s="57">
        <v>3</v>
      </c>
      <c r="P6" s="2"/>
      <c r="Q6" s="2"/>
      <c r="R6" s="2"/>
      <c r="S6" s="2"/>
    </row>
    <row r="7" spans="1:68">
      <c r="A7" t="s">
        <v>31</v>
      </c>
      <c r="E7">
        <v>5</v>
      </c>
      <c r="F7">
        <v>4</v>
      </c>
      <c r="H7" s="56" t="s">
        <v>22</v>
      </c>
      <c r="T7" s="57">
        <v>4</v>
      </c>
      <c r="U7" s="2"/>
      <c r="V7" s="2"/>
      <c r="W7" s="2"/>
    </row>
    <row r="8" spans="1:68">
      <c r="A8" t="s">
        <v>32</v>
      </c>
      <c r="E8">
        <v>6</v>
      </c>
      <c r="F8">
        <v>2</v>
      </c>
      <c r="G8">
        <v>4</v>
      </c>
      <c r="H8" s="53" t="s">
        <v>24</v>
      </c>
      <c r="X8" s="58">
        <v>5</v>
      </c>
      <c r="Y8" s="52"/>
    </row>
    <row r="9" spans="1:68">
      <c r="A9" t="s">
        <v>33</v>
      </c>
      <c r="E9">
        <v>7</v>
      </c>
      <c r="F9">
        <v>2</v>
      </c>
      <c r="G9">
        <v>4</v>
      </c>
      <c r="H9" s="53" t="s">
        <v>24</v>
      </c>
      <c r="Z9" s="52" t="s">
        <v>34</v>
      </c>
      <c r="AA9" s="52"/>
    </row>
    <row r="10" spans="1:68">
      <c r="A10" t="s">
        <v>35</v>
      </c>
      <c r="E10">
        <v>8</v>
      </c>
      <c r="F10">
        <v>5</v>
      </c>
      <c r="G10">
        <v>4</v>
      </c>
      <c r="H10" s="52" t="s">
        <v>23</v>
      </c>
      <c r="AB10" s="57">
        <v>7</v>
      </c>
      <c r="AC10" s="2"/>
      <c r="AD10" s="2"/>
      <c r="AE10" s="2"/>
      <c r="AF10" s="2"/>
    </row>
    <row r="11" spans="1:68">
      <c r="A11" t="s">
        <v>36</v>
      </c>
      <c r="E11">
        <v>9</v>
      </c>
      <c r="F11">
        <v>3</v>
      </c>
      <c r="H11" s="56" t="s">
        <v>22</v>
      </c>
      <c r="AG11" s="57">
        <v>8</v>
      </c>
      <c r="AH11" s="57"/>
      <c r="AI11" s="57"/>
    </row>
    <row r="12" spans="1:68">
      <c r="A12" t="s">
        <v>112</v>
      </c>
      <c r="E12">
        <v>10</v>
      </c>
      <c r="F12">
        <v>3</v>
      </c>
      <c r="G12">
        <v>1</v>
      </c>
      <c r="H12" s="52" t="s">
        <v>23</v>
      </c>
      <c r="AG12" s="57"/>
      <c r="AH12" s="57"/>
      <c r="AI12" s="57"/>
    </row>
    <row r="13" spans="1:68">
      <c r="A13" t="s">
        <v>1</v>
      </c>
      <c r="F13">
        <f>SUM(F3:F12)</f>
        <v>31</v>
      </c>
      <c r="G13">
        <f>SUM(G3:G12)</f>
        <v>16</v>
      </c>
    </row>
    <row r="14" spans="1:68">
      <c r="A14" s="55" t="s">
        <v>37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</row>
    <row r="15" spans="1:68">
      <c r="A15" t="s">
        <v>38</v>
      </c>
      <c r="E15">
        <v>1</v>
      </c>
      <c r="F15">
        <v>2</v>
      </c>
      <c r="G15">
        <v>2</v>
      </c>
      <c r="H15" s="53" t="s">
        <v>24</v>
      </c>
      <c r="I15" s="53"/>
      <c r="J15" s="53"/>
    </row>
    <row r="16" spans="1:68">
      <c r="A16" t="s">
        <v>39</v>
      </c>
      <c r="E16">
        <v>2</v>
      </c>
      <c r="F16">
        <v>2</v>
      </c>
      <c r="G16">
        <v>2</v>
      </c>
      <c r="H16" s="53" t="s">
        <v>24</v>
      </c>
      <c r="I16" s="53"/>
      <c r="J16" s="53"/>
    </row>
    <row r="17" spans="1:69">
      <c r="A17" t="s">
        <v>40</v>
      </c>
      <c r="E17">
        <v>3</v>
      </c>
      <c r="F17">
        <v>2</v>
      </c>
      <c r="G17">
        <v>2</v>
      </c>
      <c r="H17" s="53" t="s">
        <v>24</v>
      </c>
      <c r="I17" s="53"/>
      <c r="J17" s="53"/>
    </row>
    <row r="18" spans="1:69">
      <c r="A18" t="s">
        <v>41</v>
      </c>
      <c r="E18">
        <v>4</v>
      </c>
      <c r="F18">
        <v>4</v>
      </c>
      <c r="G18">
        <v>3</v>
      </c>
      <c r="H18" s="52" t="s">
        <v>23</v>
      </c>
      <c r="K18" s="52" t="s">
        <v>42</v>
      </c>
      <c r="L18" s="52"/>
      <c r="M18" s="52"/>
      <c r="N18" s="52"/>
    </row>
    <row r="19" spans="1:69">
      <c r="A19" t="s">
        <v>43</v>
      </c>
      <c r="E19">
        <v>5</v>
      </c>
      <c r="F19">
        <v>3</v>
      </c>
      <c r="G19">
        <v>2</v>
      </c>
      <c r="H19" s="52" t="s">
        <v>23</v>
      </c>
      <c r="O19" s="58">
        <v>4</v>
      </c>
      <c r="P19" s="52"/>
      <c r="Q19" s="52"/>
      <c r="R19" s="54"/>
      <c r="S19" s="54"/>
      <c r="T19" s="54"/>
      <c r="U19" s="54"/>
      <c r="V19" s="54"/>
      <c r="W19" s="54"/>
    </row>
    <row r="20" spans="1:69">
      <c r="A20" t="s">
        <v>44</v>
      </c>
      <c r="E20">
        <v>6</v>
      </c>
      <c r="F20">
        <v>3</v>
      </c>
      <c r="G20">
        <v>2</v>
      </c>
      <c r="H20" s="52" t="s">
        <v>23</v>
      </c>
      <c r="O20" s="58">
        <v>4</v>
      </c>
      <c r="P20" s="52"/>
      <c r="Q20" s="52"/>
    </row>
    <row r="21" spans="1:69">
      <c r="A21" s="59" t="s">
        <v>45</v>
      </c>
      <c r="B21" s="59"/>
      <c r="C21" s="59"/>
      <c r="D21" s="59"/>
      <c r="E21">
        <v>7</v>
      </c>
      <c r="F21">
        <v>6</v>
      </c>
      <c r="G21">
        <v>1</v>
      </c>
      <c r="H21" s="52" t="s">
        <v>23</v>
      </c>
      <c r="R21" s="58">
        <v>6</v>
      </c>
      <c r="S21" s="58"/>
      <c r="T21" s="58"/>
      <c r="U21" s="58"/>
      <c r="V21" s="58"/>
      <c r="W21" s="58"/>
    </row>
    <row r="22" spans="1:69">
      <c r="A22" t="s">
        <v>46</v>
      </c>
      <c r="E22">
        <v>8</v>
      </c>
      <c r="F22">
        <v>6</v>
      </c>
      <c r="G22">
        <v>2</v>
      </c>
      <c r="H22" s="52" t="s">
        <v>23</v>
      </c>
      <c r="X22" s="58" t="s">
        <v>47</v>
      </c>
      <c r="Y22" s="58"/>
      <c r="Z22" s="58"/>
      <c r="AA22" s="58"/>
      <c r="AB22" s="58"/>
      <c r="AC22" s="58"/>
    </row>
    <row r="23" spans="1:69">
      <c r="A23" t="s">
        <v>48</v>
      </c>
      <c r="E23">
        <v>9</v>
      </c>
      <c r="F23">
        <v>6</v>
      </c>
      <c r="H23" s="56" t="s">
        <v>22</v>
      </c>
      <c r="AD23" s="57">
        <v>8</v>
      </c>
      <c r="AE23" s="2"/>
      <c r="AF23" s="2"/>
      <c r="AG23" s="2"/>
      <c r="AH23" s="2"/>
      <c r="AI23" s="2"/>
    </row>
    <row r="24" spans="1:69">
      <c r="A24" t="s">
        <v>49</v>
      </c>
      <c r="E24">
        <v>10</v>
      </c>
      <c r="F24">
        <v>6</v>
      </c>
      <c r="H24" s="56" t="s">
        <v>22</v>
      </c>
      <c r="X24" s="57">
        <v>5</v>
      </c>
      <c r="Y24" s="2"/>
      <c r="Z24" s="2"/>
      <c r="AA24" s="2"/>
      <c r="AB24" s="2"/>
      <c r="AC24" s="2"/>
    </row>
    <row r="25" spans="1:69">
      <c r="A25" t="s">
        <v>50</v>
      </c>
      <c r="E25">
        <v>11</v>
      </c>
      <c r="F25">
        <v>4</v>
      </c>
      <c r="H25" s="56" t="s">
        <v>22</v>
      </c>
      <c r="I25" s="2"/>
      <c r="J25" s="2"/>
      <c r="K25" s="2"/>
      <c r="L25" s="2"/>
    </row>
    <row r="26" spans="1:69">
      <c r="A26" t="s">
        <v>51</v>
      </c>
      <c r="E26">
        <v>12</v>
      </c>
      <c r="F26">
        <v>4</v>
      </c>
      <c r="H26" s="56" t="s">
        <v>22</v>
      </c>
      <c r="I26" s="2"/>
      <c r="J26" s="2"/>
      <c r="K26" s="2"/>
      <c r="L26" s="2"/>
    </row>
    <row r="27" spans="1:69">
      <c r="A27" t="s">
        <v>1</v>
      </c>
      <c r="F27">
        <f>SUM(F15:F26)</f>
        <v>48</v>
      </c>
      <c r="G27">
        <f>SUM(G15:G26)</f>
        <v>16</v>
      </c>
    </row>
    <row r="28" spans="1:69">
      <c r="A28" s="55" t="s">
        <v>53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</row>
    <row r="29" spans="1:69">
      <c r="A29" s="75" t="s">
        <v>54</v>
      </c>
      <c r="B29" s="75"/>
      <c r="C29" s="75"/>
      <c r="D29" s="75"/>
      <c r="E29">
        <v>1</v>
      </c>
      <c r="F29">
        <v>4</v>
      </c>
      <c r="G29">
        <v>4</v>
      </c>
      <c r="H29" s="60" t="s">
        <v>24</v>
      </c>
      <c r="I29" s="53"/>
      <c r="J29" s="53"/>
      <c r="K29" s="53"/>
      <c r="L29" s="53"/>
    </row>
    <row r="30" spans="1:69">
      <c r="A30" s="75" t="s">
        <v>55</v>
      </c>
      <c r="B30" s="75"/>
      <c r="C30" s="75"/>
      <c r="D30" s="75"/>
      <c r="E30">
        <v>2</v>
      </c>
      <c r="F30">
        <v>3</v>
      </c>
      <c r="G30">
        <v>3</v>
      </c>
      <c r="H30" s="60" t="s">
        <v>24</v>
      </c>
      <c r="M30" s="61">
        <v>1</v>
      </c>
      <c r="N30" s="53"/>
      <c r="O30" s="61"/>
    </row>
    <row r="31" spans="1:69">
      <c r="A31" s="75" t="s">
        <v>56</v>
      </c>
      <c r="B31" s="75"/>
      <c r="C31" s="75"/>
      <c r="D31" s="75"/>
      <c r="E31">
        <v>3</v>
      </c>
      <c r="F31">
        <v>10</v>
      </c>
      <c r="G31">
        <v>10</v>
      </c>
      <c r="H31" s="60" t="s">
        <v>24</v>
      </c>
      <c r="P31" s="61">
        <v>2</v>
      </c>
      <c r="Q31" s="53"/>
      <c r="R31" s="53"/>
      <c r="S31" s="53"/>
      <c r="T31" s="53"/>
      <c r="U31" s="61"/>
      <c r="V31" s="53"/>
      <c r="W31" s="53"/>
      <c r="X31" s="53"/>
      <c r="Y31" s="53"/>
    </row>
    <row r="32" spans="1:69">
      <c r="A32" s="75" t="s">
        <v>57</v>
      </c>
      <c r="B32" s="75"/>
      <c r="C32" s="75"/>
      <c r="D32" s="75"/>
      <c r="E32">
        <v>4</v>
      </c>
      <c r="F32">
        <v>2</v>
      </c>
      <c r="G32">
        <v>1</v>
      </c>
      <c r="H32" s="62" t="s">
        <v>111</v>
      </c>
      <c r="Z32" s="58">
        <v>3</v>
      </c>
      <c r="AA32" s="52"/>
    </row>
    <row r="33" spans="1:69">
      <c r="A33" s="75" t="s">
        <v>58</v>
      </c>
      <c r="B33" s="75"/>
      <c r="C33" s="75"/>
      <c r="D33" s="75"/>
      <c r="E33">
        <v>5</v>
      </c>
      <c r="F33" s="64">
        <v>3</v>
      </c>
      <c r="G33">
        <v>2</v>
      </c>
      <c r="H33" s="60" t="s">
        <v>24</v>
      </c>
      <c r="I33" s="53"/>
      <c r="J33" s="53"/>
      <c r="K33" s="53"/>
    </row>
    <row r="34" spans="1:69">
      <c r="A34" s="75" t="s">
        <v>59</v>
      </c>
      <c r="B34" s="75"/>
      <c r="C34" s="75"/>
      <c r="D34" s="75"/>
      <c r="E34">
        <v>6</v>
      </c>
      <c r="F34">
        <v>4</v>
      </c>
      <c r="G34">
        <v>2</v>
      </c>
      <c r="H34" s="62" t="s">
        <v>111</v>
      </c>
      <c r="L34" s="58">
        <v>5</v>
      </c>
      <c r="M34" s="52"/>
      <c r="N34" s="52"/>
      <c r="O34" s="52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spans="1:69">
      <c r="A35" s="75" t="s">
        <v>60</v>
      </c>
      <c r="B35" s="75"/>
      <c r="C35" s="75"/>
      <c r="D35" s="75"/>
      <c r="E35">
        <v>7</v>
      </c>
      <c r="F35">
        <v>10</v>
      </c>
      <c r="H35" s="63" t="s">
        <v>22</v>
      </c>
      <c r="Z35" s="2" t="s">
        <v>61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1:69">
      <c r="A36" s="75" t="s">
        <v>62</v>
      </c>
      <c r="B36" s="75"/>
      <c r="C36" s="75"/>
      <c r="D36" s="75"/>
      <c r="E36">
        <v>8</v>
      </c>
      <c r="F36">
        <v>3</v>
      </c>
      <c r="H36" s="63" t="s">
        <v>22</v>
      </c>
      <c r="AJ36" s="2"/>
      <c r="AK36" s="2"/>
      <c r="AL36" s="2"/>
      <c r="AR36" s="59"/>
    </row>
    <row r="37" spans="1:69">
      <c r="A37" s="75" t="s">
        <v>52</v>
      </c>
      <c r="B37" s="75"/>
      <c r="C37" s="75"/>
      <c r="D37" s="75"/>
      <c r="E37">
        <v>9</v>
      </c>
      <c r="F37">
        <v>4</v>
      </c>
      <c r="H37" s="63" t="s">
        <v>22</v>
      </c>
      <c r="AM37" s="2"/>
      <c r="AN37" s="2"/>
      <c r="AO37" s="2"/>
      <c r="AP37" s="2"/>
      <c r="AR37" s="59"/>
    </row>
    <row r="38" spans="1:69">
      <c r="A38" s="75" t="s">
        <v>63</v>
      </c>
      <c r="B38" s="75"/>
      <c r="C38" s="75"/>
      <c r="D38" s="75"/>
      <c r="E38">
        <v>10</v>
      </c>
      <c r="F38">
        <v>2</v>
      </c>
      <c r="H38" s="63" t="s">
        <v>22</v>
      </c>
      <c r="AQ38" s="2"/>
      <c r="AR38" s="57"/>
    </row>
    <row r="39" spans="1:69">
      <c r="A39" s="75" t="s">
        <v>64</v>
      </c>
      <c r="B39" s="75"/>
      <c r="C39" s="75"/>
      <c r="D39" s="75"/>
      <c r="E39">
        <v>11</v>
      </c>
      <c r="F39">
        <v>3</v>
      </c>
      <c r="H39" s="63" t="s">
        <v>22</v>
      </c>
      <c r="AS39" s="2"/>
      <c r="AT39" s="2"/>
      <c r="AU39" s="2"/>
    </row>
    <row r="40" spans="1:69">
      <c r="A40" s="59" t="s">
        <v>1</v>
      </c>
      <c r="B40" s="59"/>
      <c r="C40" s="59"/>
      <c r="D40" s="59"/>
      <c r="F40">
        <f>SUM(F29:F39)</f>
        <v>48</v>
      </c>
      <c r="G40">
        <f>SUM(G29:G39)</f>
        <v>22</v>
      </c>
    </row>
    <row r="41" spans="1:69">
      <c r="A41" s="55" t="s">
        <v>65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</row>
    <row r="42" spans="1:69">
      <c r="A42" s="59" t="s">
        <v>66</v>
      </c>
      <c r="B42" s="59"/>
      <c r="C42" s="59"/>
      <c r="D42" s="59"/>
      <c r="E42">
        <v>1</v>
      </c>
      <c r="F42">
        <v>1</v>
      </c>
      <c r="G42">
        <v>1</v>
      </c>
      <c r="H42" s="53" t="s">
        <v>24</v>
      </c>
      <c r="I42" s="53"/>
    </row>
    <row r="43" spans="1:69">
      <c r="A43" s="59" t="s">
        <v>67</v>
      </c>
      <c r="B43" s="59"/>
      <c r="C43" s="59"/>
      <c r="D43" s="59"/>
      <c r="E43">
        <v>2</v>
      </c>
      <c r="F43">
        <v>2</v>
      </c>
      <c r="G43">
        <v>2</v>
      </c>
      <c r="H43" s="53" t="s">
        <v>24</v>
      </c>
      <c r="J43" s="61">
        <v>1</v>
      </c>
      <c r="K43" s="53"/>
    </row>
    <row r="44" spans="1:69">
      <c r="A44" s="59" t="s">
        <v>68</v>
      </c>
      <c r="B44" s="59"/>
      <c r="C44" s="59"/>
      <c r="D44" s="59"/>
      <c r="E44">
        <v>3</v>
      </c>
      <c r="F44">
        <v>14</v>
      </c>
      <c r="G44">
        <v>14</v>
      </c>
      <c r="H44" s="53" t="s">
        <v>24</v>
      </c>
      <c r="L44" s="61">
        <v>2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 spans="1:69">
      <c r="A45" s="59" t="s">
        <v>69</v>
      </c>
      <c r="B45" s="59"/>
      <c r="C45" s="59"/>
      <c r="D45" s="59"/>
      <c r="E45">
        <v>4</v>
      </c>
      <c r="F45">
        <v>12</v>
      </c>
      <c r="G45">
        <v>7</v>
      </c>
      <c r="H45" s="52" t="s">
        <v>23</v>
      </c>
      <c r="Z45" s="58">
        <v>3</v>
      </c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69">
      <c r="A46" s="59" t="s">
        <v>70</v>
      </c>
      <c r="B46" s="59"/>
      <c r="C46" s="59"/>
      <c r="D46" s="59"/>
      <c r="E46">
        <v>5</v>
      </c>
      <c r="F46">
        <v>23</v>
      </c>
      <c r="G46">
        <v>10</v>
      </c>
      <c r="H46" s="52" t="s">
        <v>23</v>
      </c>
      <c r="Z46" s="58">
        <v>3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</row>
    <row r="47" spans="1:69">
      <c r="A47" s="59" t="s">
        <v>52</v>
      </c>
      <c r="B47" s="59"/>
      <c r="C47" s="59"/>
      <c r="D47" s="59"/>
      <c r="E47">
        <v>6</v>
      </c>
      <c r="F47">
        <v>7</v>
      </c>
      <c r="H47" s="56" t="s">
        <v>22</v>
      </c>
      <c r="AU47" s="57">
        <v>5</v>
      </c>
      <c r="AV47" s="2"/>
      <c r="AW47" s="2"/>
      <c r="AX47" s="2"/>
      <c r="AY47" s="2"/>
      <c r="AZ47" s="2"/>
      <c r="BA47" s="2"/>
    </row>
    <row r="48" spans="1:69">
      <c r="A48" s="59" t="s">
        <v>71</v>
      </c>
      <c r="B48" s="59"/>
      <c r="C48" s="59"/>
      <c r="D48" s="59"/>
      <c r="E48">
        <v>7</v>
      </c>
      <c r="F48">
        <v>5</v>
      </c>
      <c r="H48" s="56" t="s">
        <v>22</v>
      </c>
      <c r="BB48" s="57">
        <v>6</v>
      </c>
      <c r="BC48" s="2"/>
      <c r="BD48" s="2"/>
      <c r="BE48" s="2"/>
      <c r="BF48" s="2"/>
      <c r="BG48" s="2"/>
      <c r="BH48" s="2"/>
      <c r="BN48" s="55"/>
      <c r="BO48" s="55"/>
      <c r="BP48" s="55"/>
      <c r="BQ48" s="55"/>
    </row>
    <row r="49" spans="1:68">
      <c r="A49" s="59" t="s">
        <v>72</v>
      </c>
      <c r="B49" s="59"/>
      <c r="C49" s="59"/>
      <c r="D49" s="59"/>
      <c r="E49">
        <v>8</v>
      </c>
      <c r="F49">
        <v>2</v>
      </c>
      <c r="H49" s="56" t="s">
        <v>22</v>
      </c>
      <c r="BI49" s="57">
        <v>7</v>
      </c>
      <c r="BJ49" s="2"/>
      <c r="BK49" s="2"/>
      <c r="BL49" s="2"/>
      <c r="BM49" s="2"/>
    </row>
    <row r="50" spans="1:68">
      <c r="A50" s="59" t="s">
        <v>1</v>
      </c>
      <c r="F50">
        <v>66</v>
      </c>
      <c r="G50">
        <f>SUM(G42:G49)</f>
        <v>34</v>
      </c>
    </row>
    <row r="51" spans="1:68">
      <c r="A51" s="55" t="s">
        <v>73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</row>
    <row r="58" spans="1:68">
      <c r="BN58" s="55"/>
      <c r="BO58" s="55"/>
      <c r="BP58" s="55"/>
    </row>
  </sheetData>
  <mergeCells count="11">
    <mergeCell ref="A29:D29"/>
    <mergeCell ref="A30:D30"/>
    <mergeCell ref="A31:D31"/>
    <mergeCell ref="A32:D32"/>
    <mergeCell ref="A39:D39"/>
    <mergeCell ref="A33:D33"/>
    <mergeCell ref="A34:D34"/>
    <mergeCell ref="A35:D35"/>
    <mergeCell ref="A36:D36"/>
    <mergeCell ref="A37:D37"/>
    <mergeCell ref="A38:D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="180" workbookViewId="0">
      <selection activeCell="G11" sqref="G11"/>
    </sheetView>
  </sheetViews>
  <sheetFormatPr baseColWidth="10" defaultColWidth="8.6640625" defaultRowHeight="15"/>
  <sheetData>
    <row r="1" spans="1:12">
      <c r="B1" s="5" t="s">
        <v>2</v>
      </c>
      <c r="C1" s="5" t="s">
        <v>74</v>
      </c>
      <c r="D1" s="5" t="s">
        <v>75</v>
      </c>
      <c r="E1" s="5" t="s">
        <v>76</v>
      </c>
      <c r="F1" s="5" t="s">
        <v>79</v>
      </c>
      <c r="G1" s="5" t="s">
        <v>108</v>
      </c>
      <c r="H1" s="5"/>
      <c r="I1" s="5"/>
      <c r="J1" s="5"/>
      <c r="K1" s="5"/>
      <c r="L1" s="5"/>
    </row>
    <row r="2" spans="1:12" ht="62.25" customHeight="1">
      <c r="B2" s="5" t="s">
        <v>3</v>
      </c>
      <c r="C2" s="6" t="s">
        <v>6</v>
      </c>
      <c r="D2" s="6" t="s">
        <v>77</v>
      </c>
      <c r="E2" s="6" t="s">
        <v>16</v>
      </c>
      <c r="F2" s="6" t="s">
        <v>78</v>
      </c>
      <c r="G2" s="6" t="s">
        <v>109</v>
      </c>
      <c r="H2" s="6"/>
      <c r="I2" s="6"/>
      <c r="J2" s="6"/>
      <c r="K2" s="6"/>
      <c r="L2" s="6"/>
    </row>
    <row r="3" spans="1:12">
      <c r="B3" s="5" t="s">
        <v>4</v>
      </c>
      <c r="C3" s="5">
        <v>1</v>
      </c>
      <c r="D3" s="5">
        <v>3</v>
      </c>
      <c r="E3" s="5">
        <v>3</v>
      </c>
      <c r="F3" s="5">
        <v>2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>
      <c r="A4" s="5" t="s">
        <v>80</v>
      </c>
      <c r="B4" s="5">
        <f>SUMIF(C4:L4,A$10,C$3:Z$3)</f>
        <v>6</v>
      </c>
      <c r="C4" s="4" t="s">
        <v>5</v>
      </c>
      <c r="D4" s="4"/>
      <c r="E4" s="4" t="s">
        <v>5</v>
      </c>
      <c r="F4" s="4" t="s">
        <v>5</v>
      </c>
      <c r="G4" s="4"/>
      <c r="H4" s="4"/>
      <c r="I4" s="4"/>
      <c r="J4" s="4"/>
      <c r="K4" s="4"/>
      <c r="L4" s="4"/>
    </row>
    <row r="5" spans="1:12">
      <c r="A5" s="5" t="s">
        <v>81</v>
      </c>
      <c r="B5" s="5">
        <f>SUMIF(C5:L5,A$10,C$3:Z$3)</f>
        <v>9</v>
      </c>
      <c r="C5" s="4" t="s">
        <v>5</v>
      </c>
      <c r="D5" s="4" t="s">
        <v>5</v>
      </c>
      <c r="E5" s="4" t="s">
        <v>5</v>
      </c>
      <c r="F5" s="4" t="s">
        <v>5</v>
      </c>
      <c r="G5" s="4"/>
      <c r="J5" s="4"/>
      <c r="K5" s="4"/>
      <c r="L5" s="4"/>
    </row>
    <row r="6" spans="1:12">
      <c r="A6" s="5" t="s">
        <v>83</v>
      </c>
      <c r="B6" s="5">
        <f>SUMIF(C6:L6,A$10,C$3:Z$3)</f>
        <v>9</v>
      </c>
      <c r="C6" s="4" t="s">
        <v>5</v>
      </c>
      <c r="D6" s="4" t="s">
        <v>5</v>
      </c>
      <c r="E6" s="4" t="s">
        <v>5</v>
      </c>
      <c r="F6" s="4" t="s">
        <v>5</v>
      </c>
      <c r="G6" s="4"/>
      <c r="H6" s="4"/>
      <c r="I6" s="4"/>
      <c r="J6" s="4"/>
      <c r="K6" s="4"/>
      <c r="L6" s="4"/>
    </row>
    <row r="7" spans="1:12">
      <c r="A7" s="5" t="s">
        <v>82</v>
      </c>
      <c r="B7" s="5">
        <f>SUMIF(C7:L7,A$10,C$3:Z$3)</f>
        <v>9</v>
      </c>
      <c r="C7" s="4" t="s">
        <v>5</v>
      </c>
      <c r="D7" s="4" t="s">
        <v>5</v>
      </c>
      <c r="E7" s="4" t="s">
        <v>5</v>
      </c>
      <c r="F7" s="4" t="s">
        <v>5</v>
      </c>
      <c r="G7" s="4"/>
      <c r="H7" s="4"/>
      <c r="I7" s="4"/>
      <c r="J7" s="4"/>
      <c r="K7" s="4"/>
      <c r="L7" s="4"/>
    </row>
    <row r="8" spans="1:12">
      <c r="A8" s="5" t="s">
        <v>1</v>
      </c>
      <c r="B8" s="7">
        <f>SUM(B4:B7)</f>
        <v>33</v>
      </c>
      <c r="C8" s="7">
        <f t="shared" ref="C8:L8" si="0">COUNTIF(C4:C7,"*ü*") * C3</f>
        <v>4</v>
      </c>
      <c r="D8" s="7">
        <f t="shared" si="0"/>
        <v>9</v>
      </c>
      <c r="E8" s="7">
        <f t="shared" si="0"/>
        <v>12</v>
      </c>
      <c r="F8" s="7">
        <f t="shared" si="0"/>
        <v>8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>
      <c r="A9" s="1"/>
    </row>
    <row r="10" spans="1:12">
      <c r="A10" s="4" t="s">
        <v>5</v>
      </c>
    </row>
    <row r="11" spans="1:12">
      <c r="A1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zoomScale="87" workbookViewId="0">
      <selection activeCell="G29" activeCellId="1" sqref="G28 G29"/>
    </sheetView>
  </sheetViews>
  <sheetFormatPr baseColWidth="10" defaultColWidth="8.6640625" defaultRowHeight="15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</cols>
  <sheetData>
    <row r="1" spans="1:19">
      <c r="A1" s="32"/>
      <c r="B1" s="33" t="s">
        <v>11</v>
      </c>
      <c r="C1" s="33" t="s">
        <v>15</v>
      </c>
      <c r="D1" s="34" t="s">
        <v>12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5" t="s">
        <v>80</v>
      </c>
      <c r="B2" s="36" t="s">
        <v>94</v>
      </c>
      <c r="C2" s="37">
        <v>2</v>
      </c>
      <c r="D2" s="38">
        <v>0</v>
      </c>
      <c r="E2" s="3"/>
      <c r="F2" s="3"/>
    </row>
    <row r="3" spans="1:19">
      <c r="A3" s="46"/>
      <c r="B3" s="36" t="s">
        <v>95</v>
      </c>
      <c r="C3" s="37">
        <v>2</v>
      </c>
      <c r="D3" s="38">
        <v>2</v>
      </c>
      <c r="E3" s="3"/>
      <c r="F3" s="3"/>
      <c r="K3" s="1"/>
      <c r="L3" s="1"/>
      <c r="M3" s="1"/>
      <c r="N3" s="1"/>
      <c r="O3" s="1"/>
    </row>
    <row r="4" spans="1:19">
      <c r="A4" s="39"/>
      <c r="B4" s="36" t="s">
        <v>96</v>
      </c>
      <c r="C4" s="37">
        <v>10</v>
      </c>
      <c r="D4" s="38">
        <v>3</v>
      </c>
      <c r="G4" s="69" t="s">
        <v>18</v>
      </c>
      <c r="H4" s="3"/>
      <c r="I4" s="3"/>
      <c r="J4" s="49"/>
      <c r="K4" s="3"/>
      <c r="L4" s="3"/>
      <c r="M4" s="3"/>
      <c r="N4" s="3"/>
      <c r="O4" s="3"/>
      <c r="P4" s="3"/>
      <c r="Q4" s="3"/>
    </row>
    <row r="5" spans="1:19">
      <c r="B5" s="36" t="s">
        <v>97</v>
      </c>
      <c r="C5" s="66">
        <v>6</v>
      </c>
      <c r="D5" s="38">
        <v>2</v>
      </c>
      <c r="G5" s="69" t="s">
        <v>18</v>
      </c>
      <c r="H5" s="3"/>
      <c r="I5" s="3"/>
      <c r="J5" s="3"/>
      <c r="K5" s="3"/>
      <c r="L5" s="3"/>
      <c r="M5" s="1"/>
    </row>
    <row r="6" spans="1:19">
      <c r="B6" s="36" t="s">
        <v>98</v>
      </c>
      <c r="C6" s="66">
        <v>5</v>
      </c>
      <c r="D6" s="38">
        <v>2</v>
      </c>
      <c r="G6" s="69" t="s">
        <v>18</v>
      </c>
      <c r="H6" s="3"/>
      <c r="I6" s="3"/>
      <c r="J6" s="3"/>
      <c r="K6" s="3"/>
      <c r="L6" s="1"/>
    </row>
    <row r="7" spans="1:19">
      <c r="B7" s="36" t="s">
        <v>99</v>
      </c>
      <c r="C7" s="66">
        <v>5</v>
      </c>
      <c r="D7" s="38">
        <v>1</v>
      </c>
      <c r="G7" s="69" t="s">
        <v>18</v>
      </c>
      <c r="H7" s="3"/>
      <c r="I7" s="3"/>
      <c r="J7" s="3"/>
      <c r="K7" s="3"/>
    </row>
    <row r="8" spans="1:19">
      <c r="A8" s="39"/>
      <c r="B8" s="36" t="s">
        <v>14</v>
      </c>
      <c r="C8" s="36">
        <f>SUM(C2:C7)</f>
        <v>30</v>
      </c>
      <c r="D8" s="40">
        <f>SUM(D2:D7)</f>
        <v>10</v>
      </c>
    </row>
    <row r="9" spans="1:19">
      <c r="A9" s="35" t="s">
        <v>81</v>
      </c>
      <c r="B9" s="36" t="s">
        <v>94</v>
      </c>
      <c r="C9" s="37">
        <v>2</v>
      </c>
      <c r="D9" s="38">
        <v>2</v>
      </c>
      <c r="E9" s="3"/>
      <c r="F9" s="3"/>
    </row>
    <row r="10" spans="1:19">
      <c r="A10" s="46"/>
      <c r="B10" s="36" t="s">
        <v>95</v>
      </c>
      <c r="C10" s="66">
        <v>2</v>
      </c>
      <c r="D10" s="38">
        <v>2</v>
      </c>
      <c r="E10" s="3"/>
      <c r="F10" s="3"/>
      <c r="K10" s="1"/>
      <c r="L10" s="1"/>
      <c r="M10" s="1"/>
      <c r="N10" s="1"/>
      <c r="O10" s="1"/>
    </row>
    <row r="11" spans="1:19">
      <c r="A11" s="39"/>
      <c r="B11" s="36" t="s">
        <v>96</v>
      </c>
      <c r="C11" s="66">
        <v>10</v>
      </c>
      <c r="D11" s="38">
        <v>3</v>
      </c>
      <c r="E11" s="1"/>
      <c r="F11" s="1"/>
      <c r="G11" s="69" t="s">
        <v>18</v>
      </c>
      <c r="H11" s="3"/>
      <c r="I11" s="3"/>
      <c r="J11" s="49"/>
      <c r="K11" s="3"/>
      <c r="L11" s="3"/>
      <c r="M11" s="3"/>
      <c r="N11" s="3"/>
      <c r="O11" s="3"/>
      <c r="P11" s="3"/>
      <c r="Q11" s="3"/>
      <c r="R11" s="1"/>
      <c r="S11" s="1"/>
    </row>
    <row r="12" spans="1:19">
      <c r="B12" s="36" t="s">
        <v>97</v>
      </c>
      <c r="C12" s="66">
        <v>6</v>
      </c>
      <c r="D12" s="38">
        <v>5</v>
      </c>
      <c r="E12" s="1"/>
      <c r="F12" s="1"/>
      <c r="G12" s="69" t="s">
        <v>18</v>
      </c>
      <c r="H12" s="30"/>
      <c r="I12" s="30"/>
      <c r="J12" s="30"/>
      <c r="K12" s="30"/>
      <c r="L12" s="30"/>
      <c r="M12" s="1"/>
      <c r="N12" s="1"/>
      <c r="O12" s="1"/>
      <c r="P12" s="1"/>
      <c r="Q12" s="1"/>
      <c r="R12" s="1"/>
      <c r="S12" s="1"/>
    </row>
    <row r="13" spans="1:19">
      <c r="B13" s="36" t="s">
        <v>100</v>
      </c>
      <c r="C13" s="66">
        <v>5</v>
      </c>
      <c r="D13" s="38">
        <v>5</v>
      </c>
      <c r="E13" s="1"/>
      <c r="F13" s="1"/>
      <c r="G13" s="69" t="s">
        <v>18</v>
      </c>
      <c r="H13" s="3"/>
      <c r="I13" s="3"/>
      <c r="J13" s="3"/>
      <c r="K13" s="3"/>
      <c r="L13" s="1"/>
      <c r="M13" s="1"/>
      <c r="N13" s="1"/>
      <c r="O13" s="1"/>
      <c r="P13" s="1"/>
      <c r="Q13" s="1"/>
      <c r="R13" s="1"/>
      <c r="S13" s="1"/>
    </row>
    <row r="14" spans="1:19">
      <c r="B14" s="36" t="s">
        <v>101</v>
      </c>
      <c r="C14" s="66">
        <v>10</v>
      </c>
      <c r="D14" s="38">
        <v>5</v>
      </c>
      <c r="E14" s="1"/>
      <c r="F14" s="1"/>
      <c r="G14" s="69" t="s">
        <v>18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1"/>
      <c r="S14" s="1"/>
    </row>
    <row r="15" spans="1:19">
      <c r="A15" s="39"/>
      <c r="B15" s="36" t="s">
        <v>14</v>
      </c>
      <c r="C15" s="36">
        <f>SUM(C9:C14)</f>
        <v>35</v>
      </c>
      <c r="D15" s="40">
        <f>SUM(D9:D14)</f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35" t="s">
        <v>82</v>
      </c>
      <c r="B16" s="36"/>
      <c r="C16" s="37"/>
      <c r="D16" s="3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46"/>
      <c r="B17" s="36" t="s">
        <v>94</v>
      </c>
      <c r="C17" s="66">
        <v>2</v>
      </c>
      <c r="D17" s="38">
        <v>2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39"/>
      <c r="B18" s="67" t="s">
        <v>95</v>
      </c>
      <c r="C18" s="66">
        <v>2</v>
      </c>
      <c r="D18" s="38">
        <v>2</v>
      </c>
      <c r="E18" s="3"/>
      <c r="F18" s="3"/>
      <c r="G18" s="1"/>
      <c r="H18" s="1"/>
      <c r="I18" s="1"/>
      <c r="J18" s="1"/>
      <c r="K18" s="65" t="s">
        <v>18</v>
      </c>
      <c r="L18" s="1"/>
      <c r="M18" s="1"/>
      <c r="N18" s="1"/>
      <c r="O18" s="1"/>
      <c r="P18" s="1"/>
      <c r="Q18" s="1"/>
      <c r="R18" s="1"/>
      <c r="S18" s="1"/>
    </row>
    <row r="19" spans="1:19">
      <c r="A19" s="39"/>
      <c r="B19" s="68" t="s">
        <v>96</v>
      </c>
      <c r="C19" s="37">
        <v>10</v>
      </c>
      <c r="D19" s="38">
        <v>3</v>
      </c>
      <c r="E19" s="1"/>
      <c r="F19" s="1"/>
      <c r="G19" s="69" t="s">
        <v>18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</row>
    <row r="20" spans="1:19">
      <c r="A20" s="39"/>
      <c r="B20" s="67" t="s">
        <v>97</v>
      </c>
      <c r="C20" s="66">
        <v>6</v>
      </c>
      <c r="D20" s="38">
        <v>10</v>
      </c>
      <c r="E20" s="1"/>
      <c r="F20" s="1"/>
      <c r="G20" s="69" t="s">
        <v>18</v>
      </c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</row>
    <row r="21" spans="1:19">
      <c r="B21" s="68" t="s">
        <v>102</v>
      </c>
      <c r="C21" s="66">
        <v>5</v>
      </c>
      <c r="D21" s="38">
        <v>0</v>
      </c>
      <c r="E21" s="1"/>
      <c r="F21" s="1"/>
      <c r="G21" s="69" t="s">
        <v>18</v>
      </c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</row>
    <row r="22" spans="1:19">
      <c r="B22" s="67" t="s">
        <v>103</v>
      </c>
      <c r="C22">
        <v>8</v>
      </c>
      <c r="D22" s="38">
        <v>8</v>
      </c>
      <c r="E22" s="1"/>
      <c r="F22" s="1"/>
      <c r="G22" s="69" t="s">
        <v>18</v>
      </c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</row>
    <row r="23" spans="1:19">
      <c r="A23" s="39"/>
      <c r="B23" s="41" t="s">
        <v>14</v>
      </c>
      <c r="C23" s="36">
        <f>SUM(C17:C22)</f>
        <v>33</v>
      </c>
      <c r="D23" s="40">
        <f>SUM(D16:D22)</f>
        <v>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35" t="s">
        <v>83</v>
      </c>
      <c r="B24" s="36" t="s">
        <v>94</v>
      </c>
      <c r="C24" s="37">
        <v>2</v>
      </c>
      <c r="D24" s="38">
        <v>2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46"/>
      <c r="B25" s="36" t="s">
        <v>95</v>
      </c>
      <c r="C25" s="66">
        <v>2</v>
      </c>
      <c r="D25" s="38">
        <v>2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39"/>
      <c r="B26" s="36" t="s">
        <v>104</v>
      </c>
      <c r="C26" s="66">
        <v>10</v>
      </c>
      <c r="D26" s="38">
        <v>3</v>
      </c>
      <c r="E26" s="1"/>
      <c r="F26" s="1"/>
      <c r="G26" s="69" t="s">
        <v>18</v>
      </c>
      <c r="H26" s="3"/>
      <c r="I26" s="3"/>
      <c r="J26" s="49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B27" s="36" t="s">
        <v>105</v>
      </c>
      <c r="C27" s="66">
        <v>6</v>
      </c>
      <c r="D27" s="38">
        <v>5</v>
      </c>
      <c r="E27" s="1"/>
      <c r="F27" s="1"/>
      <c r="G27" s="69" t="s">
        <v>18</v>
      </c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</row>
    <row r="28" spans="1:19">
      <c r="B28" s="36" t="s">
        <v>106</v>
      </c>
      <c r="C28" s="66">
        <v>5</v>
      </c>
      <c r="D28" s="38">
        <v>5</v>
      </c>
      <c r="E28" s="1"/>
      <c r="F28" s="1"/>
      <c r="G28" s="69" t="s">
        <v>18</v>
      </c>
      <c r="H28" s="3"/>
      <c r="I28" s="3"/>
      <c r="J28" s="3"/>
      <c r="K28" s="3"/>
      <c r="L28" s="1"/>
      <c r="M28" s="1"/>
      <c r="N28" s="1"/>
      <c r="O28" s="1"/>
      <c r="P28" s="1"/>
      <c r="Q28" s="1"/>
      <c r="R28" s="1"/>
      <c r="S28" s="1"/>
    </row>
    <row r="29" spans="1:19">
      <c r="B29" s="36" t="s">
        <v>107</v>
      </c>
      <c r="C29">
        <v>10</v>
      </c>
      <c r="D29" s="38">
        <v>5</v>
      </c>
      <c r="G29" s="69" t="s">
        <v>18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9">
      <c r="A30" s="39"/>
      <c r="B30" s="41" t="s">
        <v>14</v>
      </c>
      <c r="C30" s="36">
        <f>SUM(C24:C29)</f>
        <v>35</v>
      </c>
      <c r="D30" s="40">
        <f>SUM(D24:D29)</f>
        <v>22</v>
      </c>
    </row>
    <row r="31" spans="1:19" ht="16" thickBot="1">
      <c r="A31" s="42"/>
      <c r="B31" s="43" t="s">
        <v>1</v>
      </c>
      <c r="C31" s="44">
        <f>SUM(C8,C15,C23,C30)</f>
        <v>133</v>
      </c>
      <c r="D31" s="45">
        <f>SUM(D8,D15,D23,D30)</f>
        <v>79</v>
      </c>
    </row>
    <row r="32" spans="1:19">
      <c r="B32" s="31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DEE1-81F7-FB42-B9A6-EB4425154068}">
  <dimension ref="A1:I20"/>
  <sheetViews>
    <sheetView workbookViewId="0">
      <selection activeCell="G14" sqref="G14:G20"/>
    </sheetView>
  </sheetViews>
  <sheetFormatPr baseColWidth="10" defaultColWidth="11.5" defaultRowHeight="15"/>
  <sheetData>
    <row r="1" spans="1:9">
      <c r="A1" t="s">
        <v>85</v>
      </c>
      <c r="D1" t="s">
        <v>80</v>
      </c>
      <c r="E1" t="s">
        <v>81</v>
      </c>
      <c r="F1" t="s">
        <v>82</v>
      </c>
      <c r="G1" t="s">
        <v>83</v>
      </c>
    </row>
    <row r="2" spans="1:9">
      <c r="A2" t="s">
        <v>86</v>
      </c>
      <c r="D2">
        <v>5</v>
      </c>
      <c r="E2">
        <v>5</v>
      </c>
      <c r="F2">
        <v>7</v>
      </c>
      <c r="G2">
        <v>6</v>
      </c>
    </row>
    <row r="3" spans="1:9">
      <c r="A3" t="s">
        <v>87</v>
      </c>
      <c r="D3">
        <v>3</v>
      </c>
      <c r="E3">
        <v>2</v>
      </c>
      <c r="F3">
        <v>3</v>
      </c>
      <c r="G3">
        <v>2</v>
      </c>
    </row>
    <row r="4" spans="1:9">
      <c r="A4" t="s">
        <v>88</v>
      </c>
      <c r="D4">
        <v>5</v>
      </c>
      <c r="E4">
        <v>3</v>
      </c>
      <c r="F4">
        <v>5</v>
      </c>
      <c r="G4">
        <v>3</v>
      </c>
    </row>
    <row r="5" spans="1:9">
      <c r="A5" t="s">
        <v>89</v>
      </c>
      <c r="D5">
        <v>5</v>
      </c>
      <c r="E5">
        <v>4</v>
      </c>
      <c r="F5">
        <v>5</v>
      </c>
      <c r="G5">
        <v>3</v>
      </c>
      <c r="I5" t="s">
        <v>22</v>
      </c>
    </row>
    <row r="6" spans="1:9">
      <c r="A6" t="s">
        <v>90</v>
      </c>
      <c r="D6">
        <v>3</v>
      </c>
      <c r="E6">
        <v>3</v>
      </c>
      <c r="F6">
        <v>5</v>
      </c>
      <c r="G6">
        <v>3</v>
      </c>
    </row>
    <row r="7" spans="1:9">
      <c r="A7" t="s">
        <v>91</v>
      </c>
      <c r="D7">
        <v>3</v>
      </c>
      <c r="E7">
        <v>3</v>
      </c>
      <c r="F7">
        <v>3</v>
      </c>
      <c r="G7">
        <v>3</v>
      </c>
    </row>
    <row r="8" spans="1:9">
      <c r="A8" t="s">
        <v>1</v>
      </c>
      <c r="D8">
        <f>SUM(D2:D7)</f>
        <v>24</v>
      </c>
      <c r="E8">
        <f>SUM(E2:E7)</f>
        <v>20</v>
      </c>
      <c r="F8">
        <f>SUM(F2:F7)</f>
        <v>28</v>
      </c>
      <c r="G8">
        <f>SUM(G2:G7)</f>
        <v>20</v>
      </c>
    </row>
    <row r="13" spans="1:9">
      <c r="A13" t="s">
        <v>85</v>
      </c>
      <c r="D13" t="s">
        <v>80</v>
      </c>
      <c r="E13" t="s">
        <v>81</v>
      </c>
      <c r="F13" t="s">
        <v>82</v>
      </c>
      <c r="G13" t="s">
        <v>83</v>
      </c>
    </row>
    <row r="14" spans="1:9">
      <c r="A14" t="s">
        <v>86</v>
      </c>
      <c r="D14">
        <v>3</v>
      </c>
      <c r="E14">
        <v>3</v>
      </c>
      <c r="F14">
        <v>4</v>
      </c>
      <c r="G14">
        <v>2</v>
      </c>
    </row>
    <row r="15" spans="1:9">
      <c r="A15" t="s">
        <v>87</v>
      </c>
      <c r="D15">
        <v>2</v>
      </c>
      <c r="E15">
        <v>1</v>
      </c>
      <c r="F15">
        <v>2</v>
      </c>
      <c r="G15">
        <v>2</v>
      </c>
    </row>
    <row r="16" spans="1:9">
      <c r="A16" t="s">
        <v>88</v>
      </c>
      <c r="D16">
        <v>3</v>
      </c>
      <c r="E16">
        <v>3</v>
      </c>
      <c r="F16">
        <v>3</v>
      </c>
      <c r="G16">
        <v>0</v>
      </c>
      <c r="I16" t="s">
        <v>8</v>
      </c>
    </row>
    <row r="17" spans="1:7">
      <c r="A17" t="s">
        <v>89</v>
      </c>
      <c r="D17">
        <v>3</v>
      </c>
      <c r="E17">
        <v>5</v>
      </c>
      <c r="F17">
        <v>5</v>
      </c>
      <c r="G17">
        <v>0</v>
      </c>
    </row>
    <row r="18" spans="1:7">
      <c r="A18" t="s">
        <v>90</v>
      </c>
      <c r="D18">
        <v>0</v>
      </c>
      <c r="E18">
        <v>0</v>
      </c>
      <c r="F18">
        <v>0</v>
      </c>
      <c r="G18">
        <v>0</v>
      </c>
    </row>
    <row r="19" spans="1:7">
      <c r="A19" t="s">
        <v>91</v>
      </c>
      <c r="D19">
        <v>0</v>
      </c>
      <c r="E19">
        <v>0</v>
      </c>
      <c r="F19">
        <v>0</v>
      </c>
      <c r="G19">
        <v>0</v>
      </c>
    </row>
    <row r="20" spans="1:7">
      <c r="A20" t="s">
        <v>92</v>
      </c>
      <c r="D20">
        <f>SUM(D14:D19)</f>
        <v>11</v>
      </c>
      <c r="E20">
        <f>SUM(E14:E19)</f>
        <v>12</v>
      </c>
      <c r="F20">
        <f>SUM(F14:F19)</f>
        <v>14</v>
      </c>
      <c r="G20">
        <f>SUM(G14:G19)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Liu, Yingruo (liu6033@vandals.uidaho.edu)</cp:lastModifiedBy>
  <dcterms:created xsi:type="dcterms:W3CDTF">2018-11-06T05:29:55Z</dcterms:created>
  <dcterms:modified xsi:type="dcterms:W3CDTF">2020-04-21T05:19:55Z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ca03fc7e-6686-4010-9b80-59d3a71c0c4f</vt:lpwstr>
  </property>
</Properties>
</file>