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wnloads\"/>
    </mc:Choice>
  </mc:AlternateContent>
  <xr:revisionPtr revIDLastSave="0" documentId="8_{C9435460-4D93-456E-B050-37E05000700B}" xr6:coauthVersionLast="47" xr6:coauthVersionMax="47" xr10:uidLastSave="{00000000-0000-0000-0000-000000000000}"/>
  <bookViews>
    <workbookView xWindow="10860" yWindow="4080" windowWidth="19240" windowHeight="15380" xr2:uid="{5D55C642-70C5-4ADD-AF4F-170A4FC330F8}"/>
  </bookViews>
  <sheets>
    <sheet name="Projection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H14" i="1"/>
  <c r="B6" i="1" l="1"/>
  <c r="J3" i="1" l="1"/>
  <c r="J4" i="1"/>
  <c r="J2" i="1"/>
  <c r="C2" i="1"/>
  <c r="E12" i="1" l="1"/>
  <c r="J7" i="1"/>
  <c r="E9" i="1"/>
  <c r="E10" i="1"/>
  <c r="E11" i="1"/>
  <c r="B3" i="1" s="1"/>
  <c r="E13" i="1"/>
  <c r="E14" i="1"/>
  <c r="E15" i="1"/>
  <c r="E8" i="1"/>
  <c r="C3" i="1" l="1"/>
  <c r="K8" i="1"/>
  <c r="H11" i="1" l="1"/>
  <c r="J14" i="1" s="1"/>
  <c r="J15" i="1" s="1"/>
  <c r="J16" i="1" s="1"/>
</calcChain>
</file>

<file path=xl/sharedStrings.xml><?xml version="1.0" encoding="utf-8"?>
<sst xmlns="http://schemas.openxmlformats.org/spreadsheetml/2006/main" count="36" uniqueCount="33">
  <si>
    <t>Number of Pools</t>
  </si>
  <si>
    <t>Avg. Income per Pool (Monthly)</t>
  </si>
  <si>
    <t>Avg. Cost Calc. (Monthly)</t>
  </si>
  <si>
    <t>Cost/Unit</t>
  </si>
  <si>
    <t>Monthly Cost</t>
  </si>
  <si>
    <t>Clorine Tabs (Tabs)</t>
  </si>
  <si>
    <t>Shock (Pounds)</t>
  </si>
  <si>
    <t>Chemicals</t>
  </si>
  <si>
    <t>Labor</t>
  </si>
  <si>
    <t>Misc.</t>
  </si>
  <si>
    <t>Additional Monthly Costs</t>
  </si>
  <si>
    <t>Damages Insurance</t>
  </si>
  <si>
    <t>Fuel (per Vehicle)</t>
  </si>
  <si>
    <t>Vehicle Repair/Decay (per Vehicle)</t>
  </si>
  <si>
    <t>Vehicle Payment (per Vehicle)</t>
  </si>
  <si>
    <t>Number of Employees</t>
  </si>
  <si>
    <t>Number of Vehicles</t>
  </si>
  <si>
    <t>Vehicle Insurance (per Emp.)</t>
  </si>
  <si>
    <t>Bozo Rando</t>
  </si>
  <si>
    <t>Avg. Cost per Pool Mat. (Monthly)</t>
  </si>
  <si>
    <t>Avg. Cost per Pool Labor (Monthly)</t>
  </si>
  <si>
    <t>(Yearly)</t>
  </si>
  <si>
    <t>Units/Mon.</t>
  </si>
  <si>
    <t>Acid (Gal.)</t>
  </si>
  <si>
    <t>Service/Filter Cleans</t>
  </si>
  <si>
    <t>Cost per filter clean</t>
  </si>
  <si>
    <t>Other</t>
  </si>
  <si>
    <t>Net Income (Cleaning)</t>
  </si>
  <si>
    <t>Net Income (Services)</t>
  </si>
  <si>
    <t># of Filter Cleans/Year/Pool</t>
  </si>
  <si>
    <t>55 Pools</t>
  </si>
  <si>
    <t>90 Pools</t>
  </si>
  <si>
    <t>108 Pools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</si>
</sst>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9" borderId="6" applyNumberFormat="0" applyAlignment="0" applyProtection="0"/>
    <xf numFmtId="0" fontId="10" fillId="9" borderId="2" applyNumberForma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</cellStyleXfs>
  <cellXfs count="37">
    <xf numFmtId="0" fontId="0" fillId="0" borderId="0" xfId="0"/>
    <xf numFmtId="0" fontId="1" fillId="4" borderId="5" xfId="6" applyBorder="1"/>
    <xf numFmtId="0" fontId="1" fillId="5" borderId="5" xfId="7" applyBorder="1"/>
    <xf numFmtId="0" fontId="0" fillId="4" borderId="5" xfId="6" applyFont="1" applyBorder="1"/>
    <xf numFmtId="0" fontId="4" fillId="3" borderId="3" xfId="4"/>
    <xf numFmtId="0" fontId="1" fillId="7" borderId="5" xfId="9" applyBorder="1"/>
    <xf numFmtId="44" fontId="1" fillId="7" borderId="5" xfId="1" applyFill="1" applyBorder="1"/>
    <xf numFmtId="44" fontId="1" fillId="4" borderId="5" xfId="1" applyFill="1" applyBorder="1"/>
    <xf numFmtId="44" fontId="1" fillId="5" borderId="5" xfId="1" applyFill="1" applyBorder="1"/>
    <xf numFmtId="0" fontId="0" fillId="7" borderId="5" xfId="9" applyFont="1" applyBorder="1"/>
    <xf numFmtId="0" fontId="4" fillId="3" borderId="5" xfId="4" applyBorder="1"/>
    <xf numFmtId="0" fontId="1" fillId="6" borderId="5" xfId="8" applyBorder="1"/>
    <xf numFmtId="44" fontId="1" fillId="6" borderId="5" xfId="8" applyNumberFormat="1" applyBorder="1"/>
    <xf numFmtId="44" fontId="3" fillId="2" borderId="5" xfId="3" applyNumberFormat="1" applyBorder="1"/>
    <xf numFmtId="44" fontId="0" fillId="0" borderId="0" xfId="0" applyNumberFormat="1"/>
    <xf numFmtId="0" fontId="2" fillId="0" borderId="1" xfId="2"/>
    <xf numFmtId="0" fontId="0" fillId="5" borderId="5" xfId="7" applyFont="1" applyBorder="1"/>
    <xf numFmtId="44" fontId="3" fillId="2" borderId="2" xfId="1" applyFont="1" applyFill="1" applyBorder="1"/>
    <xf numFmtId="0" fontId="7" fillId="8" borderId="0" xfId="10" applyAlignment="1">
      <alignment horizontal="center" vertical="center"/>
    </xf>
    <xf numFmtId="44" fontId="7" fillId="8" borderId="0" xfId="10" applyNumberFormat="1"/>
    <xf numFmtId="0" fontId="4" fillId="3" borderId="7" xfId="4" applyBorder="1"/>
    <xf numFmtId="0" fontId="9" fillId="9" borderId="6" xfId="12"/>
    <xf numFmtId="0" fontId="9" fillId="9" borderId="10" xfId="12" applyBorder="1"/>
    <xf numFmtId="0" fontId="11" fillId="11" borderId="0" xfId="15"/>
    <xf numFmtId="44" fontId="10" fillId="9" borderId="2" xfId="13" applyNumberFormat="1"/>
    <xf numFmtId="44" fontId="2" fillId="0" borderId="1" xfId="2" applyNumberFormat="1"/>
    <xf numFmtId="44" fontId="9" fillId="9" borderId="6" xfId="1" applyFont="1" applyFill="1" applyBorder="1"/>
    <xf numFmtId="0" fontId="8" fillId="0" borderId="0" xfId="11" applyBorder="1" applyAlignment="1">
      <alignment vertical="center" wrapText="1"/>
    </xf>
    <xf numFmtId="0" fontId="11" fillId="10" borderId="13" xfId="14" applyBorder="1" applyAlignment="1">
      <alignment horizontal="center"/>
    </xf>
    <xf numFmtId="0" fontId="11" fillId="10" borderId="14" xfId="14" applyBorder="1" applyAlignment="1">
      <alignment horizontal="center"/>
    </xf>
    <xf numFmtId="44" fontId="6" fillId="0" borderId="4" xfId="5" applyNumberFormat="1" applyFont="1" applyAlignment="1">
      <alignment horizontal="center"/>
    </xf>
    <xf numFmtId="0" fontId="6" fillId="0" borderId="4" xfId="5" applyFont="1" applyAlignment="1">
      <alignment horizontal="center"/>
    </xf>
    <xf numFmtId="44" fontId="6" fillId="0" borderId="4" xfId="1" applyFont="1" applyBorder="1" applyAlignment="1">
      <alignment horizontal="center"/>
    </xf>
    <xf numFmtId="0" fontId="8" fillId="0" borderId="8" xfId="11" applyBorder="1" applyAlignment="1">
      <alignment horizontal="center" vertical="center" wrapText="1"/>
    </xf>
    <xf numFmtId="0" fontId="8" fillId="0" borderId="11" xfId="11" applyBorder="1" applyAlignment="1">
      <alignment horizontal="center" vertical="center" wrapText="1"/>
    </xf>
    <xf numFmtId="0" fontId="8" fillId="0" borderId="9" xfId="11" applyBorder="1" applyAlignment="1">
      <alignment horizontal="center" vertical="center" wrapText="1"/>
    </xf>
    <xf numFmtId="0" fontId="8" fillId="0" borderId="12" xfId="11" applyBorder="1" applyAlignment="1">
      <alignment horizontal="center" vertical="center" wrapText="1"/>
    </xf>
  </cellXfs>
  <cellStyles count="16">
    <cellStyle name="40% - Accent2" xfId="7" builtinId="35"/>
    <cellStyle name="60% - Accent1" xfId="6" builtinId="32"/>
    <cellStyle name="60% - Accent3" xfId="8" builtinId="40"/>
    <cellStyle name="60% - Accent6" xfId="9" builtinId="52"/>
    <cellStyle name="Accent1" xfId="14" builtinId="29"/>
    <cellStyle name="Accent3" xfId="15" builtinId="37"/>
    <cellStyle name="Calculation" xfId="13" builtinId="22"/>
    <cellStyle name="Check Cell" xfId="4" builtinId="23"/>
    <cellStyle name="Currency" xfId="1" builtinId="4"/>
    <cellStyle name="Heading 1" xfId="2" builtinId="16"/>
    <cellStyle name="Input" xfId="3" builtinId="20"/>
    <cellStyle name="Neutral" xfId="10" builtinId="28"/>
    <cellStyle name="Normal" xfId="0" builtinId="0"/>
    <cellStyle name="Output" xfId="12" builtinId="21"/>
    <cellStyle name="Title" xfId="1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'Projection Model'!$G$18:$G$23</c:f>
              <c:strCache>
                <c:ptCount val="3"/>
                <c:pt idx="0">
                  <c:v>55 Pools</c:v>
                </c:pt>
                <c:pt idx="1">
                  <c:v>90 Pools</c:v>
                </c:pt>
                <c:pt idx="2">
                  <c:v>108 Pools</c:v>
                </c:pt>
              </c:strCache>
            </c:strRef>
          </c:cat>
          <c:val>
            <c:numRef>
              <c:f>'Projection Model'!$H$18:$H$23</c:f>
              <c:numCache>
                <c:formatCode>_("$"* #,##0.00_);_("$"* \(#,##0.00\);_("$"* "-"??_);_(@_)</c:formatCode>
                <c:ptCount val="6"/>
                <c:pt idx="0">
                  <c:v>100837</c:v>
                </c:pt>
                <c:pt idx="1">
                  <c:v>173025</c:v>
                </c:pt>
                <c:pt idx="2">
                  <c:v>201105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9-46DD-9DDD-9F14C24289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3509024"/>
        <c:axId val="493506400"/>
      </c:barChart>
      <c:catAx>
        <c:axId val="49350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6400"/>
        <c:crosses val="autoZero"/>
        <c:auto val="1"/>
        <c:lblAlgn val="ctr"/>
        <c:lblOffset val="100"/>
        <c:noMultiLvlLbl val="0"/>
      </c:catAx>
      <c:valAx>
        <c:axId val="4935064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9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121443</xdr:colOff>
      <xdr:row>18</xdr:row>
      <xdr:rowOff>33338</xdr:rowOff>
    </xdr:from>
    <xdr:to>
      <xdr:col>15</xdr:col>
      <xdr:colOff>426243</xdr:colOff>
      <xdr:row>33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64598-C7F8-421F-AA42-47C0B8BC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03E0-C392-4294-B716-6D346F2795F8}">
  <dimension ref="A1:K26"/>
  <sheetViews>
    <sheetView tabSelected="1" workbookViewId="0">
      <selection activeCell="B6" sqref="B6"/>
    </sheetView>
  </sheetViews>
  <sheetFormatPr defaultRowHeight="14.5" x14ac:dyDescent="0.35"/>
  <cols>
    <col min="1" max="1" width="29.08984375" customWidth="1"/>
    <col min="2" max="2" width="20.90625" customWidth="1"/>
    <col min="3" max="3" width="11.453125" customWidth="1"/>
    <col min="4" max="4" width="11.26953125" customWidth="1"/>
    <col min="5" max="5" width="11.81640625" customWidth="1"/>
    <col min="6" max="6" width="9.81640625" bestFit="1" customWidth="1"/>
    <col min="7" max="7" width="20.90625" customWidth="1"/>
    <col min="8" max="8" width="28.6328125" customWidth="1"/>
    <col min="10" max="10" width="13" customWidth="1"/>
    <col min="11" max="11" width="12.453125" customWidth="1"/>
  </cols>
  <sheetData>
    <row r="1" spans="1:11" x14ac:dyDescent="0.35">
      <c r="A1" s="10" t="s">
        <v>0</v>
      </c>
      <c r="B1" s="11">
        <v>100</v>
      </c>
      <c r="C1" s="18" t="s">
        <v>21</v>
      </c>
      <c r="G1" s="5" t="s">
        <v>10</v>
      </c>
      <c r="H1" s="9" t="s">
        <v>17</v>
      </c>
      <c r="I1" s="6">
        <v>200</v>
      </c>
      <c r="J1" s="14">
        <f>I1*(B4+2)</f>
        <v>400</v>
      </c>
    </row>
    <row r="2" spans="1:11" x14ac:dyDescent="0.35">
      <c r="A2" s="10" t="s">
        <v>1</v>
      </c>
      <c r="B2" s="12">
        <v>185</v>
      </c>
      <c r="C2" s="19">
        <f>B2*12</f>
        <v>2220</v>
      </c>
      <c r="H2" s="9" t="s">
        <v>12</v>
      </c>
      <c r="I2" s="6">
        <v>250</v>
      </c>
      <c r="J2" s="14">
        <f>I2*$B$5</f>
        <v>500</v>
      </c>
    </row>
    <row r="3" spans="1:11" x14ac:dyDescent="0.35">
      <c r="A3" s="10" t="s">
        <v>19</v>
      </c>
      <c r="B3" s="13">
        <f>SUM(E8:E11)</f>
        <v>68</v>
      </c>
      <c r="C3" s="19">
        <f>B3*12</f>
        <v>816</v>
      </c>
      <c r="H3" s="9" t="s">
        <v>13</v>
      </c>
      <c r="I3" s="6">
        <v>150</v>
      </c>
      <c r="J3" s="14">
        <f>I3*$B$5</f>
        <v>300</v>
      </c>
    </row>
    <row r="4" spans="1:11" x14ac:dyDescent="0.35">
      <c r="A4" s="10" t="s">
        <v>15</v>
      </c>
      <c r="B4" s="11">
        <v>0</v>
      </c>
      <c r="H4" s="9" t="s">
        <v>14</v>
      </c>
      <c r="I4" s="6">
        <v>400</v>
      </c>
      <c r="J4" s="14">
        <f>I4*$B$5</f>
        <v>800</v>
      </c>
    </row>
    <row r="5" spans="1:11" ht="15" thickBot="1" x14ac:dyDescent="0.4">
      <c r="A5" s="10" t="s">
        <v>16</v>
      </c>
      <c r="B5" s="11">
        <v>2</v>
      </c>
      <c r="H5" s="5"/>
      <c r="I5" s="6"/>
    </row>
    <row r="6" spans="1:11" ht="15.5" thickTop="1" thickBot="1" x14ac:dyDescent="0.4">
      <c r="A6" s="4" t="s">
        <v>20</v>
      </c>
      <c r="B6" s="17">
        <f>B4*60*D12</f>
        <v>0</v>
      </c>
      <c r="H6" s="5"/>
      <c r="I6" s="6"/>
    </row>
    <row r="7" spans="1:11" ht="15.5" thickTop="1" thickBot="1" x14ac:dyDescent="0.4">
      <c r="A7" s="28" t="s">
        <v>2</v>
      </c>
      <c r="B7" s="29"/>
      <c r="C7" s="4" t="s">
        <v>22</v>
      </c>
      <c r="D7" s="4" t="s">
        <v>3</v>
      </c>
      <c r="E7" s="4" t="s">
        <v>4</v>
      </c>
      <c r="H7" s="9" t="s">
        <v>11</v>
      </c>
      <c r="I7" s="6">
        <v>100</v>
      </c>
      <c r="J7" s="14">
        <f>I7</f>
        <v>100</v>
      </c>
    </row>
    <row r="8" spans="1:11" ht="15" thickTop="1" x14ac:dyDescent="0.35">
      <c r="A8" s="1" t="s">
        <v>7</v>
      </c>
      <c r="B8" s="1" t="s">
        <v>5</v>
      </c>
      <c r="C8" s="1">
        <v>8</v>
      </c>
      <c r="D8" s="7">
        <v>2.5</v>
      </c>
      <c r="E8" s="7">
        <f>C8*D8</f>
        <v>20</v>
      </c>
      <c r="J8" s="14"/>
      <c r="K8" s="14">
        <f>SUM(J1:J7)</f>
        <v>2100</v>
      </c>
    </row>
    <row r="9" spans="1:11" x14ac:dyDescent="0.35">
      <c r="B9" s="1" t="s">
        <v>6</v>
      </c>
      <c r="C9" s="1">
        <v>4</v>
      </c>
      <c r="D9" s="7">
        <v>4</v>
      </c>
      <c r="E9" s="7">
        <f t="shared" ref="E9:E15" si="0">C9*D9</f>
        <v>16</v>
      </c>
    </row>
    <row r="10" spans="1:11" ht="20" thickBot="1" x14ac:dyDescent="0.5">
      <c r="B10" s="3" t="s">
        <v>23</v>
      </c>
      <c r="C10" s="1">
        <v>2</v>
      </c>
      <c r="D10" s="7">
        <v>6</v>
      </c>
      <c r="E10" s="7">
        <f t="shared" si="0"/>
        <v>12</v>
      </c>
      <c r="H10" s="15" t="s">
        <v>27</v>
      </c>
    </row>
    <row r="11" spans="1:11" ht="15.5" thickTop="1" thickBot="1" x14ac:dyDescent="0.4">
      <c r="B11" s="1" t="s">
        <v>9</v>
      </c>
      <c r="C11" s="1">
        <v>4</v>
      </c>
      <c r="D11" s="7">
        <v>5</v>
      </c>
      <c r="E11" s="7">
        <f t="shared" si="0"/>
        <v>20</v>
      </c>
      <c r="H11" s="30">
        <f>((B2*B1)-(B3*B1)-K8-B6)*12</f>
        <v>115200</v>
      </c>
      <c r="I11" s="31"/>
    </row>
    <row r="12" spans="1:11" ht="15.5" thickTop="1" thickBot="1" x14ac:dyDescent="0.4">
      <c r="A12" s="2" t="s">
        <v>8</v>
      </c>
      <c r="B12" s="16" t="s">
        <v>18</v>
      </c>
      <c r="C12" s="2">
        <v>1</v>
      </c>
      <c r="D12" s="8">
        <v>56</v>
      </c>
      <c r="E12" s="8">
        <f>D12*C12</f>
        <v>56</v>
      </c>
      <c r="F12" s="14"/>
      <c r="H12" s="31"/>
      <c r="I12" s="31"/>
    </row>
    <row r="13" spans="1:11" ht="20.5" thickTop="1" thickBot="1" x14ac:dyDescent="0.5">
      <c r="B13" s="2"/>
      <c r="C13" s="2"/>
      <c r="D13" s="8"/>
      <c r="E13" s="8">
        <f t="shared" si="0"/>
        <v>0</v>
      </c>
      <c r="H13" s="25" t="s">
        <v>28</v>
      </c>
    </row>
    <row r="14" spans="1:11" ht="15.5" thickTop="1" thickBot="1" x14ac:dyDescent="0.4">
      <c r="B14" s="2"/>
      <c r="C14" s="2"/>
      <c r="D14" s="8"/>
      <c r="E14" s="8">
        <f t="shared" si="0"/>
        <v>0</v>
      </c>
      <c r="H14" s="32">
        <f>B1*B20*B21</f>
        <v>37500</v>
      </c>
      <c r="I14" s="32"/>
      <c r="J14" s="14">
        <f>H11+H14</f>
        <v>152700</v>
      </c>
    </row>
    <row r="15" spans="1:11" ht="15.5" thickTop="1" thickBot="1" x14ac:dyDescent="0.4">
      <c r="B15" s="2"/>
      <c r="C15" s="2"/>
      <c r="D15" s="8"/>
      <c r="E15" s="8">
        <f t="shared" si="0"/>
        <v>0</v>
      </c>
      <c r="H15" s="32"/>
      <c r="I15" s="32"/>
      <c r="J15" s="14">
        <f>J14/2</f>
        <v>76350</v>
      </c>
    </row>
    <row r="16" spans="1:11" ht="15" thickTop="1" x14ac:dyDescent="0.35">
      <c r="J16" s="14">
        <f>J15/52</f>
        <v>1468.2692307692307</v>
      </c>
    </row>
    <row r="17" spans="1:8" ht="15" thickBot="1" x14ac:dyDescent="0.4"/>
    <row r="18" spans="1:8" ht="14.25" customHeight="1" x14ac:dyDescent="0.35">
      <c r="A18" s="33" t="s">
        <v>24</v>
      </c>
      <c r="B18" s="34"/>
      <c r="C18" s="27"/>
      <c r="G18" s="23" t="s">
        <v>30</v>
      </c>
      <c r="H18" s="24">
        <v>100837</v>
      </c>
    </row>
    <row r="19" spans="1:8" ht="14.65" customHeight="1" thickBot="1" x14ac:dyDescent="0.4">
      <c r="A19" s="35"/>
      <c r="B19" s="36"/>
      <c r="C19" s="27"/>
      <c r="G19" s="23" t="s">
        <v>31</v>
      </c>
      <c r="H19" s="24">
        <v>173025</v>
      </c>
    </row>
    <row r="20" spans="1:8" ht="15" thickBot="1" x14ac:dyDescent="0.4">
      <c r="A20" s="20" t="s">
        <v>29</v>
      </c>
      <c r="B20" s="22">
        <v>2.5</v>
      </c>
      <c r="G20" s="23" t="s">
        <v>32</v>
      </c>
      <c r="H20" s="24">
        <v>201105</v>
      </c>
    </row>
    <row r="21" spans="1:8" ht="15.5" thickTop="1" thickBot="1" x14ac:dyDescent="0.4">
      <c r="A21" s="4" t="s">
        <v>25</v>
      </c>
      <c r="B21" s="26">
        <v>150</v>
      </c>
      <c r="G21" s="23"/>
      <c r="H21" s="24"/>
    </row>
    <row r="22" spans="1:8" ht="15.5" thickTop="1" thickBot="1" x14ac:dyDescent="0.4">
      <c r="A22" s="4" t="s">
        <v>26</v>
      </c>
      <c r="B22" s="21"/>
      <c r="G22" s="23"/>
      <c r="H22" s="24"/>
    </row>
    <row r="23" spans="1:8" ht="15.5" thickTop="1" thickBot="1" x14ac:dyDescent="0.4">
      <c r="A23" s="4" t="s">
        <v>26</v>
      </c>
      <c r="B23" s="21"/>
      <c r="G23" s="23"/>
      <c r="H23" s="24"/>
    </row>
    <row r="24" spans="1:8" ht="15.5" thickTop="1" thickBot="1" x14ac:dyDescent="0.4">
      <c r="A24" s="4" t="s">
        <v>26</v>
      </c>
      <c r="B24" s="21"/>
    </row>
    <row r="25" spans="1:8" ht="15.5" thickTop="1" thickBot="1" x14ac:dyDescent="0.4">
      <c r="A25" s="4" t="s">
        <v>26</v>
      </c>
      <c r="B25" s="21"/>
    </row>
    <row r="26" spans="1:8" ht="15" thickTop="1" x14ac:dyDescent="0.35"/>
  </sheetData>
  <mergeCells count="4">
    <mergeCell ref="A7:B7"/>
    <mergeCell ref="H11:I12"/>
    <mergeCell ref="H14:I15"/>
    <mergeCell ref="A18:B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 Waddle</dc:creator>
  <cp:lastModifiedBy>Aubrey Waddle</cp:lastModifiedBy>
  <dcterms:created xsi:type="dcterms:W3CDTF">2020-09-13T23:00:58Z</dcterms:created>
  <dcterms:modified xsi:type="dcterms:W3CDTF">2024-08-15T01:25:03Z</dcterms:modified>
</cp:coreProperties>
</file>