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/Work/Papers/Liegeois 2021/Human_monocytes_and_AM/scRNAseq_analysis/6-Gene Ontology enrichement/Results_lists/"/>
    </mc:Choice>
  </mc:AlternateContent>
  <xr:revisionPtr revIDLastSave="0" documentId="8_{53AECEC2-473C-934A-846F-A984B258D744}" xr6:coauthVersionLast="47" xr6:coauthVersionMax="47" xr10:uidLastSave="{00000000-0000-0000-0000-000000000000}"/>
  <bookViews>
    <workbookView xWindow="4440" yWindow="2380" windowWidth="25080" windowHeight="150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1" i="1" l="1"/>
  <c r="M11" i="1"/>
  <c r="N11" i="1"/>
  <c r="O11" i="1"/>
  <c r="Q11" i="1" s="1"/>
  <c r="P11" i="1"/>
  <c r="R11" i="1"/>
  <c r="L12" i="1"/>
  <c r="M12" i="1"/>
  <c r="N12" i="1"/>
  <c r="O12" i="1"/>
  <c r="P12" i="1"/>
  <c r="Q12" i="1"/>
  <c r="R12" i="1"/>
  <c r="L13" i="1"/>
  <c r="M13" i="1"/>
  <c r="P13" i="1" s="1"/>
  <c r="N13" i="1"/>
  <c r="O13" i="1"/>
  <c r="Q13" i="1"/>
  <c r="R13" i="1"/>
  <c r="L14" i="1"/>
  <c r="P14" i="1" s="1"/>
  <c r="M14" i="1"/>
  <c r="N14" i="1"/>
  <c r="Q14" i="1" s="1"/>
  <c r="O14" i="1"/>
  <c r="R14" i="1"/>
  <c r="R10" i="1"/>
  <c r="O10" i="1"/>
  <c r="N10" i="1"/>
  <c r="Q10" i="1" s="1"/>
  <c r="M10" i="1"/>
  <c r="L10" i="1"/>
  <c r="P10" i="1" s="1"/>
  <c r="B11" i="1"/>
  <c r="B12" i="1"/>
  <c r="B13" i="1"/>
  <c r="B14" i="1"/>
  <c r="B10" i="1"/>
  <c r="R26" i="1"/>
  <c r="O26" i="1"/>
  <c r="N26" i="1"/>
  <c r="M26" i="1"/>
  <c r="L26" i="1"/>
  <c r="R28" i="1"/>
  <c r="O28" i="1"/>
  <c r="N28" i="1"/>
  <c r="M28" i="1"/>
  <c r="L28" i="1"/>
  <c r="R27" i="1"/>
  <c r="O27" i="1"/>
  <c r="N27" i="1"/>
  <c r="Q27" i="1" s="1"/>
  <c r="M27" i="1"/>
  <c r="L27" i="1"/>
  <c r="R24" i="1"/>
  <c r="O24" i="1"/>
  <c r="N24" i="1"/>
  <c r="Q24" i="1" s="1"/>
  <c r="M24" i="1"/>
  <c r="L24" i="1"/>
  <c r="R23" i="1"/>
  <c r="O23" i="1"/>
  <c r="N23" i="1"/>
  <c r="M23" i="1"/>
  <c r="L23" i="1"/>
  <c r="R22" i="1"/>
  <c r="O22" i="1"/>
  <c r="N22" i="1"/>
  <c r="Q22" i="1" s="1"/>
  <c r="M22" i="1"/>
  <c r="L22" i="1"/>
  <c r="R19" i="1"/>
  <c r="O19" i="1"/>
  <c r="N19" i="1"/>
  <c r="M19" i="1"/>
  <c r="L19" i="1"/>
  <c r="R20" i="1"/>
  <c r="O20" i="1"/>
  <c r="N20" i="1"/>
  <c r="Q20" i="1" s="1"/>
  <c r="M20" i="1"/>
  <c r="L20" i="1"/>
  <c r="R18" i="1"/>
  <c r="O18" i="1"/>
  <c r="N18" i="1"/>
  <c r="M18" i="1"/>
  <c r="L18" i="1"/>
  <c r="B28" i="1"/>
  <c r="B26" i="1"/>
  <c r="B27" i="1"/>
  <c r="B23" i="1"/>
  <c r="B24" i="1"/>
  <c r="B22" i="1"/>
  <c r="B19" i="1"/>
  <c r="B20" i="1"/>
  <c r="B18" i="1"/>
  <c r="L7" i="1"/>
  <c r="M7" i="1"/>
  <c r="N7" i="1"/>
  <c r="O7" i="1"/>
  <c r="R7" i="1"/>
  <c r="B7" i="1"/>
  <c r="R8" i="1"/>
  <c r="R6" i="1"/>
  <c r="R2" i="1"/>
  <c r="R4" i="1"/>
  <c r="R3" i="1"/>
  <c r="B6" i="1"/>
  <c r="B8" i="1"/>
  <c r="B4" i="1"/>
  <c r="B2" i="1"/>
  <c r="B3" i="1"/>
  <c r="L8" i="1"/>
  <c r="M8" i="1"/>
  <c r="N8" i="1"/>
  <c r="O8" i="1"/>
  <c r="L6" i="1"/>
  <c r="M6" i="1"/>
  <c r="N6" i="1"/>
  <c r="O6" i="1"/>
  <c r="L2" i="1"/>
  <c r="M2" i="1"/>
  <c r="N2" i="1"/>
  <c r="O2" i="1"/>
  <c r="L4" i="1"/>
  <c r="M4" i="1"/>
  <c r="N4" i="1"/>
  <c r="O4" i="1"/>
  <c r="O3" i="1"/>
  <c r="N3" i="1"/>
  <c r="M3" i="1"/>
  <c r="L3" i="1"/>
  <c r="Q3" i="1" l="1"/>
  <c r="Q18" i="1"/>
  <c r="P27" i="1"/>
  <c r="P22" i="1"/>
  <c r="P26" i="1"/>
  <c r="P24" i="1"/>
  <c r="P19" i="1"/>
  <c r="P28" i="1"/>
  <c r="P7" i="1"/>
  <c r="P20" i="1"/>
  <c r="Q28" i="1"/>
  <c r="Q26" i="1"/>
  <c r="Q23" i="1"/>
  <c r="P23" i="1"/>
  <c r="P18" i="1"/>
  <c r="Q19" i="1"/>
  <c r="Q7" i="1"/>
  <c r="Q6" i="1"/>
  <c r="P2" i="1"/>
  <c r="P6" i="1"/>
  <c r="P8" i="1"/>
  <c r="Q4" i="1"/>
  <c r="Q8" i="1"/>
  <c r="P3" i="1"/>
  <c r="Q2" i="1"/>
  <c r="P4" i="1"/>
</calcChain>
</file>

<file path=xl/sharedStrings.xml><?xml version="1.0" encoding="utf-8"?>
<sst xmlns="http://schemas.openxmlformats.org/spreadsheetml/2006/main" count="122" uniqueCount="115">
  <si>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</si>
  <si>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</si>
  <si>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</si>
  <si>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</si>
  <si>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</si>
  <si>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</si>
  <si>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</si>
  <si>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</si>
  <si>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</si>
  <si>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GO:0006869</t>
  </si>
  <si>
    <t>lipid transport</t>
  </si>
  <si>
    <t>17/166</t>
  </si>
  <si>
    <t>393/18866</t>
  </si>
  <si>
    <t>PPARG/INHBA/FABP4/LAMTOR1/RBP4/LIMA1/ATP10A/SELENOM/TSPO/ABCG1/THBS1/IRS2/APOC1/LRP1/APOL4/PRELID1/APOL1</t>
  </si>
  <si>
    <t>GO:0010876</t>
  </si>
  <si>
    <t>lipid localization</t>
  </si>
  <si>
    <t>20/166</t>
  </si>
  <si>
    <t>440/18866</t>
  </si>
  <si>
    <t>PPARG/ABHD5/INHBA/FABP4/LAMTOR1/RBP4/LIMA1/ATP10A/SELENOM/TSPO/ABCG1/THBS1/IRS2/APOC1/LRP1/APOL4/LPL/PRELID1/APOL1/PNPLA2</t>
  </si>
  <si>
    <t>GO:0044242</t>
  </si>
  <si>
    <t>cellular lipid catabolic process</t>
  </si>
  <si>
    <t>12/166</t>
  </si>
  <si>
    <t>236/18866</t>
  </si>
  <si>
    <t>ABHD5/MGLL/FABP4/ECH1/IRS2/APOC1/LRP1/ECHDC1/LPL/AKR1C3/PNPLA2/PLBD1</t>
  </si>
  <si>
    <t>GO:0030595</t>
  </si>
  <si>
    <t>leukocyte chemotaxis</t>
  </si>
  <si>
    <t>232/18866</t>
  </si>
  <si>
    <t>9/131</t>
  </si>
  <si>
    <t>GO:0006979</t>
  </si>
  <si>
    <t>response to oxidative stress</t>
  </si>
  <si>
    <t>10/131</t>
  </si>
  <si>
    <t>458/18866</t>
  </si>
  <si>
    <t>PRDX1/NCF1/CYBB/TXN/CYP1B1/G6PD/MDM2/TXNRD1/IDH1/MGST1</t>
  </si>
  <si>
    <t>GO:0009636</t>
  </si>
  <si>
    <t>response to toxic substance</t>
  </si>
  <si>
    <t>250/18866</t>
  </si>
  <si>
    <t>PRDX1/CDKN1A/TXN/CES1/CYP1B1/MDM2/ALOX5AP/TXNRD1/MGST1</t>
  </si>
  <si>
    <t>GO:0097530</t>
  </si>
  <si>
    <t>granulocyte migration</t>
  </si>
  <si>
    <t>150/18866</t>
  </si>
  <si>
    <t>GO:0050727</t>
  </si>
  <si>
    <t>regulation of inflammatory response</t>
  </si>
  <si>
    <t>425/18866</t>
  </si>
  <si>
    <t>Number in DE genes</t>
  </si>
  <si>
    <t>DE gene number</t>
  </si>
  <si>
    <t>Bg gene number</t>
  </si>
  <si>
    <t>Ratio in DE genes</t>
  </si>
  <si>
    <t>Ratio inBg</t>
  </si>
  <si>
    <t>-log p-value</t>
  </si>
  <si>
    <t>Cluster 1</t>
  </si>
  <si>
    <t>GO:0098869</t>
  </si>
  <si>
    <t>cellular oxidant detoxification</t>
  </si>
  <si>
    <t>5/131</t>
  </si>
  <si>
    <t>103/18866</t>
  </si>
  <si>
    <t>PRDX1/TXN/ALOX5AP/TXNRD1/MGST1</t>
  </si>
  <si>
    <t>Cluster 2</t>
  </si>
  <si>
    <t>GO:1903034</t>
  </si>
  <si>
    <t>regulation of response to wounding</t>
  </si>
  <si>
    <t>14/526</t>
  </si>
  <si>
    <t>183/18866</t>
  </si>
  <si>
    <t>SPP1/APOE/CXCR4/PLPP3/CD36/IL10/PLEK/SIGLEC10/PLAUR/CD109/NFE2L2/HPSE/DUSP10/PLAU</t>
  </si>
  <si>
    <t>subpop 3 of cluster 3</t>
  </si>
  <si>
    <t>GO:0061041</t>
  </si>
  <si>
    <t>regulation of wound healing</t>
  </si>
  <si>
    <t>11/526</t>
  </si>
  <si>
    <t>151/18866</t>
  </si>
  <si>
    <t>APOE/CXCR4/PLPP3/CD36/PLEK/PLAUR/CD109/NFE2L2/HPSE/DUSP10/PLAU</t>
  </si>
  <si>
    <t>GO:0090594</t>
  </si>
  <si>
    <t>inflammatory response to wounding</t>
  </si>
  <si>
    <t>4/526</t>
  </si>
  <si>
    <t>15/18866</t>
  </si>
  <si>
    <t>HIF1A/TIMP1/SIGLEC10/HMOX1</t>
  </si>
  <si>
    <t>subpop 2 of cluster 3</t>
  </si>
  <si>
    <t>GO:1990868</t>
  </si>
  <si>
    <t>response to chemokine</t>
  </si>
  <si>
    <t>10/299</t>
  </si>
  <si>
    <t>97/18866</t>
  </si>
  <si>
    <t>CCL18/CCL23/CXCL5/CCL4/CCL20/CCL3/CXCL10/CCRL2/CXCL2/CXCL3</t>
  </si>
  <si>
    <t>18/299</t>
  </si>
  <si>
    <t>NUPR1/FABP4/NR1H3/MGLL/MDK/APOE/TNFAIP6/PLD3/CD81/TGM2/SOD1/GSTP1/CTSC/CCL3/HLA-DRB1/GBP5/TNFAIP3/FCER1G</t>
  </si>
  <si>
    <t>15/299</t>
  </si>
  <si>
    <t>CCL18/MDK/CCL23/CXCL5/CCL4/LGALS3/CCL20/CCL3/CXCL10/CXCL2/CXCL3/C3AR1/MPP1/AIF1/FCER1G</t>
  </si>
  <si>
    <t>subpop 1 of cluster 3</t>
  </si>
  <si>
    <t>GO:0002283</t>
  </si>
  <si>
    <t>neutrophil activation involved in immune response</t>
  </si>
  <si>
    <t>91/749</t>
  </si>
  <si>
    <t>490/18866</t>
  </si>
  <si>
    <t>CYBB/MCEMP1/RETN/LTA4H/OLR1/S100A8/ITGAM/S100A11/SLC11A1/STXBP2/CD44/PYCARD/MNDA/ARPC5/CLEC12A/PRAM1/ADGRE5/CLEC5A/FCN1/FOLR3/CYBA/GRN/RHOA/S100A9/GCA/ALOX5/PTAFR/COTL1/CAP1/FCGR2A/SERPINA1/ACTR2/ANXA2/DIAPH1/TBC1D10C/EEF1A1/CDA/IMPDH1/QPCT/PLAC8/ANPEP/ADAM10/OSCAR/HSPA8/PTPN6/PECAM1/TCIRG1/TUBB/LAMTOR1/RAB31/GSN/EEF2/CAT/GMFG/RAP1B/CD53/CPPED1/HSP90AB1/PNP/MGST1/ROCK1/AGPAT2/MAPK1/CCT8/PGAM1/TMC6/VCL/HLA-C/LAMTOR2/IDH1/GLIPR1/RAB7A/RHOG/RAB14/HEXB/FUCA2/MOSPD2/RAP1A/DYNC1H1/CD58/CAB39/DNAJC13/GYG1/TUBB4B/PRKCD/GAA/NCSTN/CD33/DYNLT1/NAPRT/DOK3</t>
  </si>
  <si>
    <t>15/749</t>
  </si>
  <si>
    <t>S100A8/ANXA1/S100A9/IL17RA/RAC2/RIPOR2/PECAM1/CSF1R/MAPK1/C1QBP/CKLF/RHOG/MOSPD2/WDR1/CCL2</t>
  </si>
  <si>
    <t>GO:0002886</t>
  </si>
  <si>
    <t>regulation of myeloid leukocyte mediated immunity</t>
  </si>
  <si>
    <t>11/749</t>
  </si>
  <si>
    <t>58/18866</t>
  </si>
  <si>
    <t>ITGAM/STXBP2/PRAM1/PTAFR/RAC2/FCGR2B/CCR2/DDX21/FES/LGALS9/BTK</t>
  </si>
  <si>
    <t>Cluster 2 vs cluster 1</t>
  </si>
  <si>
    <t>GO:0043312</t>
  </si>
  <si>
    <t>neutrophil degranulation</t>
  </si>
  <si>
    <t>29/230</t>
  </si>
  <si>
    <t>487/18866</t>
  </si>
  <si>
    <t>FGR/HEXB/CYBB/GSN/ITGAX/CSTB/SLC2A3/ITGAM/S100A9/LTA4H/ASAH1/NPC2/IDH1/FCN1/RHOA/RAP2B/GM2A/GDI2/FUCA1/COTL1/ATP6V0A1/IQGAP2/EEF2/CD44/TCIRG1/TMEM30A/CLEC12A/FOLR3/HSPA1A</t>
  </si>
  <si>
    <t>GO:0002763</t>
  </si>
  <si>
    <t>positive regulation of myeloid leukocyte differentiation</t>
  </si>
  <si>
    <t>7/230</t>
  </si>
  <si>
    <t>CSF1/TREM2/ATP6AP1/DCSTAMP/CCR1/CA2/EVI2B</t>
  </si>
  <si>
    <t>GO:0002685</t>
  </si>
  <si>
    <t>regulation of leukocyte migration</t>
  </si>
  <si>
    <t>12/230</t>
  </si>
  <si>
    <t>212/18866</t>
  </si>
  <si>
    <t>CSF1/TREM2/PLA2G7/CD9/RAC2/SLAMF8/LGMN/RHOA/CCR1/CALR/LGALS9/ADTRP</t>
  </si>
  <si>
    <t>GO:0002687</t>
  </si>
  <si>
    <t>positive regulation of leukocyte migration</t>
  </si>
  <si>
    <t>9/230</t>
  </si>
  <si>
    <t>142/18866</t>
  </si>
  <si>
    <t>CSF1/TREM2/PLA2G7/RAC2/LGMN/RHOA/CCR1/CALR/LGALS9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</si>
</sst>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selection activeCell="B10" sqref="B10:R14"/>
    </sheetView>
  </sheetViews>
  <sheetFormatPr baseColWidth="10" defaultColWidth="11.5" defaultRowHeight="13" x14ac:dyDescent="0.15"/>
  <cols>
    <col min="2" max="2" width="36.33203125" customWidth="1"/>
    <col min="3" max="3" width="11.5" hidden="1" customWidth="1"/>
    <col min="4" max="4" width="22.1640625" hidden="1" customWidth="1"/>
    <col min="5" max="15" width="11.5" hidden="1" customWidth="1"/>
  </cols>
  <sheetData>
    <row r="1" spans="1:18" x14ac:dyDescent="0.1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43</v>
      </c>
      <c r="M1" t="s">
        <v>44</v>
      </c>
      <c r="N1" t="s">
        <v>44</v>
      </c>
      <c r="O1" t="s">
        <v>45</v>
      </c>
      <c r="P1" t="s">
        <v>46</v>
      </c>
      <c r="Q1" t="s">
        <v>47</v>
      </c>
      <c r="R1" s="2" t="s">
        <v>48</v>
      </c>
    </row>
    <row r="2" spans="1:18" x14ac:dyDescent="0.15">
      <c r="A2" s="6" t="s">
        <v>49</v>
      </c>
      <c r="B2" t="str">
        <f>CONCATENATE(C2, " ", D2)</f>
        <v>GO:0010876 lipid localization</v>
      </c>
      <c r="C2" t="s">
        <v>14</v>
      </c>
      <c r="D2" t="s">
        <v>15</v>
      </c>
      <c r="E2" t="s">
        <v>16</v>
      </c>
      <c r="F2" t="s">
        <v>17</v>
      </c>
      <c r="G2" s="1">
        <v>2.0315530515559001E-9</v>
      </c>
      <c r="H2" s="1">
        <v>1.48252583937292E-6</v>
      </c>
      <c r="I2" s="1">
        <v>1.09222707482334E-6</v>
      </c>
      <c r="J2" t="s">
        <v>18</v>
      </c>
      <c r="K2">
        <v>20</v>
      </c>
      <c r="L2" s="3">
        <f>VALUE(LEFT(E2,FIND("/",E2)-1))</f>
        <v>20</v>
      </c>
      <c r="M2">
        <f>VALUE(RIGHT(E2,LEN(E2)-FIND("/",E2)))</f>
        <v>166</v>
      </c>
      <c r="N2" s="3">
        <f>VALUE(LEFT(F2,FIND("/",F2)-1))</f>
        <v>440</v>
      </c>
      <c r="O2">
        <f>VALUE(RIGHT(F2,LEN(F2)-FIND("/",F2)))</f>
        <v>18866</v>
      </c>
      <c r="P2" s="4">
        <f>L2/M2</f>
        <v>0.12048192771084337</v>
      </c>
      <c r="Q2" s="4">
        <f>N2/O2</f>
        <v>2.332237888264603E-2</v>
      </c>
      <c r="R2">
        <f>-LOG10(G2)</f>
        <v>8.6921718321132762</v>
      </c>
    </row>
    <row r="3" spans="1:18" x14ac:dyDescent="0.15">
      <c r="A3" s="6"/>
      <c r="B3" t="str">
        <f>CONCATENATE(C3, " ", D3)</f>
        <v>GO:0006869 lipid transport</v>
      </c>
      <c r="C3" t="s">
        <v>9</v>
      </c>
      <c r="D3" t="s">
        <v>10</v>
      </c>
      <c r="E3" t="s">
        <v>11</v>
      </c>
      <c r="F3" t="s">
        <v>12</v>
      </c>
      <c r="G3" s="1">
        <v>7.27870554698239E-8</v>
      </c>
      <c r="H3" s="1">
        <v>2.4526398508845899E-5</v>
      </c>
      <c r="I3" s="1">
        <v>1.8069429744711499E-5</v>
      </c>
      <c r="J3" t="s">
        <v>13</v>
      </c>
      <c r="K3">
        <v>17</v>
      </c>
      <c r="L3" s="3">
        <f>VALUE(LEFT(E3,FIND("/",E3)-1))</f>
        <v>17</v>
      </c>
      <c r="M3">
        <f>VALUE(RIGHT(E3,LEN(E3)-FIND("/",E3)))</f>
        <v>166</v>
      </c>
      <c r="N3" s="3">
        <f>VALUE(LEFT(F3,FIND("/",F3)-1))</f>
        <v>393</v>
      </c>
      <c r="O3">
        <f>VALUE(RIGHT(F3,LEN(F3)-FIND("/",F3)))</f>
        <v>18866</v>
      </c>
      <c r="P3" s="4">
        <f>L3/M3</f>
        <v>0.10240963855421686</v>
      </c>
      <c r="Q3" s="4">
        <f>N3/O3</f>
        <v>2.0831124774727022E-2</v>
      </c>
      <c r="R3">
        <f>-LOG10(G3)</f>
        <v>7.1379458492293351</v>
      </c>
    </row>
    <row r="4" spans="1:18" x14ac:dyDescent="0.15">
      <c r="A4" s="6"/>
      <c r="B4" t="str">
        <f>CONCATENATE(C4, " ", D4)</f>
        <v>GO:0044242 cellular lipid catabolic process</v>
      </c>
      <c r="C4" t="s">
        <v>19</v>
      </c>
      <c r="D4" t="s">
        <v>20</v>
      </c>
      <c r="E4" t="s">
        <v>21</v>
      </c>
      <c r="F4" t="s">
        <v>22</v>
      </c>
      <c r="G4" s="1">
        <v>1.23801906572806E-6</v>
      </c>
      <c r="H4">
        <v>2.00765425158901E-4</v>
      </c>
      <c r="I4">
        <v>1.47910698905405E-4</v>
      </c>
      <c r="J4" t="s">
        <v>23</v>
      </c>
      <c r="K4">
        <v>12</v>
      </c>
      <c r="L4" s="3">
        <f>VALUE(LEFT(E4,FIND("/",E4)-1))</f>
        <v>12</v>
      </c>
      <c r="M4">
        <f>VALUE(RIGHT(E4,LEN(E4)-FIND("/",E4)))</f>
        <v>166</v>
      </c>
      <c r="N4" s="3">
        <f>VALUE(LEFT(F4,FIND("/",F4)-1))</f>
        <v>236</v>
      </c>
      <c r="O4">
        <f>VALUE(RIGHT(F4,LEN(F4)-FIND("/",F4)))</f>
        <v>18866</v>
      </c>
      <c r="P4" s="4">
        <f>L4/M4</f>
        <v>7.2289156626506021E-2</v>
      </c>
      <c r="Q4" s="4">
        <f>N4/O4</f>
        <v>1.2509275946146507E-2</v>
      </c>
      <c r="R4">
        <f>-LOG10(G4)</f>
        <v>5.9072726670471356</v>
      </c>
    </row>
    <row r="5" spans="1:18" x14ac:dyDescent="0.15">
      <c r="A5" s="6"/>
      <c r="G5" s="1"/>
    </row>
    <row r="6" spans="1:18" x14ac:dyDescent="0.15">
      <c r="A6" s="6" t="s">
        <v>55</v>
      </c>
      <c r="B6" t="str">
        <f>CONCATENATE(C6, " ", D6)</f>
        <v>GO:0009636 response to toxic substance</v>
      </c>
      <c r="C6" t="s">
        <v>33</v>
      </c>
      <c r="D6" t="s">
        <v>34</v>
      </c>
      <c r="E6" t="s">
        <v>27</v>
      </c>
      <c r="F6" t="s">
        <v>35</v>
      </c>
      <c r="G6" s="1">
        <v>6.3322016436295997E-5</v>
      </c>
      <c r="H6">
        <v>5.3675962599166903E-3</v>
      </c>
      <c r="I6">
        <v>4.5147486806509998E-3</v>
      </c>
      <c r="J6" t="s">
        <v>36</v>
      </c>
      <c r="K6">
        <v>9</v>
      </c>
      <c r="L6" s="3">
        <f>VALUE(LEFT(E6,FIND("/",E6)-1))</f>
        <v>9</v>
      </c>
      <c r="M6">
        <f>VALUE(RIGHT(E6,LEN(E6)-FIND("/",E6)))</f>
        <v>131</v>
      </c>
      <c r="N6" s="3">
        <f>VALUE(LEFT(F6,FIND("/",F6)-1))</f>
        <v>250</v>
      </c>
      <c r="O6">
        <f>VALUE(RIGHT(F6,LEN(F6)-FIND("/",F6)))</f>
        <v>18866</v>
      </c>
      <c r="P6" s="4">
        <f>L6/M6</f>
        <v>6.8702290076335881E-2</v>
      </c>
      <c r="Q6" s="4">
        <f>N6/O6</f>
        <v>1.3251351637867063E-2</v>
      </c>
      <c r="R6">
        <f>-LOG10(G6)</f>
        <v>4.1984452638473808</v>
      </c>
    </row>
    <row r="7" spans="1:18" x14ac:dyDescent="0.15">
      <c r="A7" s="6"/>
      <c r="B7" t="str">
        <f>CONCATENATE(C7, " ", D7)</f>
        <v>GO:0098869 cellular oxidant detoxification</v>
      </c>
      <c r="C7" t="s">
        <v>50</v>
      </c>
      <c r="D7" t="s">
        <v>51</v>
      </c>
      <c r="E7" t="s">
        <v>52</v>
      </c>
      <c r="F7" t="s">
        <v>53</v>
      </c>
      <c r="G7">
        <v>7.5974240629415098E-4</v>
      </c>
      <c r="H7">
        <v>2.49752739080507E-2</v>
      </c>
      <c r="I7">
        <v>2.1006998191592699E-2</v>
      </c>
      <c r="J7" t="s">
        <v>54</v>
      </c>
      <c r="K7">
        <v>5</v>
      </c>
      <c r="L7" s="3">
        <f>VALUE(LEFT(E7,FIND("/",E7)-1))</f>
        <v>5</v>
      </c>
      <c r="M7">
        <f>VALUE(RIGHT(E7,LEN(E7)-FIND("/",E7)))</f>
        <v>131</v>
      </c>
      <c r="N7" s="3">
        <f>VALUE(LEFT(F7,FIND("/",F7)-1))</f>
        <v>103</v>
      </c>
      <c r="O7">
        <f>VALUE(RIGHT(F7,LEN(F7)-FIND("/",F7)))</f>
        <v>18866</v>
      </c>
      <c r="P7" s="4">
        <f>L7/M7</f>
        <v>3.8167938931297711E-2</v>
      </c>
      <c r="Q7" s="4">
        <f>N7/O7</f>
        <v>5.4595568748012297E-3</v>
      </c>
      <c r="R7">
        <f>-LOG10(G7)</f>
        <v>3.1193336320456884</v>
      </c>
    </row>
    <row r="8" spans="1:18" x14ac:dyDescent="0.15">
      <c r="A8" s="6"/>
      <c r="B8" t="str">
        <f>CONCATENATE(C8, " ", D8)</f>
        <v>GO:0006979 response to oxidative stress</v>
      </c>
      <c r="C8" t="s">
        <v>28</v>
      </c>
      <c r="D8" t="s">
        <v>29</v>
      </c>
      <c r="E8" t="s">
        <v>30</v>
      </c>
      <c r="F8" t="s">
        <v>31</v>
      </c>
      <c r="G8">
        <v>1.3607951263243101E-3</v>
      </c>
      <c r="H8">
        <v>3.6046895898361603E-2</v>
      </c>
      <c r="I8">
        <v>3.0319470358453799E-2</v>
      </c>
      <c r="J8" t="s">
        <v>32</v>
      </c>
      <c r="K8">
        <v>10</v>
      </c>
      <c r="L8" s="3">
        <f>VALUE(LEFT(E8,FIND("/",E8)-1))</f>
        <v>10</v>
      </c>
      <c r="M8">
        <f>VALUE(RIGHT(E8,LEN(E8)-FIND("/",E8)))</f>
        <v>131</v>
      </c>
      <c r="N8" s="3">
        <f>VALUE(LEFT(F8,FIND("/",F8)-1))</f>
        <v>458</v>
      </c>
      <c r="O8">
        <f>VALUE(RIGHT(F8,LEN(F8)-FIND("/",F8)))</f>
        <v>18866</v>
      </c>
      <c r="P8" s="4">
        <f>L8/M8</f>
        <v>7.6335877862595422E-2</v>
      </c>
      <c r="Q8" s="4">
        <f>N8/O8</f>
        <v>2.427647620057246E-2</v>
      </c>
      <c r="R8">
        <f>-LOG10(G8)</f>
        <v>2.8662072548145416</v>
      </c>
    </row>
    <row r="9" spans="1:18" x14ac:dyDescent="0.15">
      <c r="A9" s="6"/>
      <c r="L9" s="3"/>
      <c r="N9" s="3"/>
      <c r="P9" s="4"/>
      <c r="Q9" s="4"/>
    </row>
    <row r="10" spans="1:18" x14ac:dyDescent="0.15">
      <c r="A10" s="6" t="s">
        <v>95</v>
      </c>
      <c r="B10" t="str">
        <f>CONCATENATE(C10, " ", D10)</f>
        <v>GO:0043312 neutrophil degranulation</v>
      </c>
      <c r="C10" t="s">
        <v>96</v>
      </c>
      <c r="D10" t="s">
        <v>97</v>
      </c>
      <c r="E10" t="s">
        <v>98</v>
      </c>
      <c r="F10" t="s">
        <v>99</v>
      </c>
      <c r="G10" s="1">
        <v>1.76244812289268E-12</v>
      </c>
      <c r="H10" s="1">
        <v>3.5015245734947198E-9</v>
      </c>
      <c r="I10" s="1">
        <v>2.84479303522912E-9</v>
      </c>
      <c r="J10" t="s">
        <v>100</v>
      </c>
      <c r="K10">
        <v>29</v>
      </c>
      <c r="L10" s="3">
        <f>VALUE(LEFT(E10,FIND("/",E10)-1))</f>
        <v>29</v>
      </c>
      <c r="M10">
        <f>VALUE(RIGHT(E10,LEN(E10)-FIND("/",E10)))</f>
        <v>230</v>
      </c>
      <c r="N10" s="3">
        <f>VALUE(LEFT(F10,FIND("/",F10)-1))</f>
        <v>487</v>
      </c>
      <c r="O10">
        <f>VALUE(RIGHT(F10,LEN(F10)-FIND("/",F10)))</f>
        <v>18866</v>
      </c>
      <c r="P10" s="4">
        <f>L10/M10</f>
        <v>0.12608695652173912</v>
      </c>
      <c r="Q10" s="4">
        <f>N10/O10</f>
        <v>2.5813632990565039E-2</v>
      </c>
      <c r="R10">
        <f>-LOG10(G10)</f>
        <v>11.753883657470194</v>
      </c>
    </row>
    <row r="11" spans="1:18" x14ac:dyDescent="0.15">
      <c r="A11" s="6"/>
      <c r="B11" t="str">
        <f t="shared" ref="B11:B14" si="0">CONCATENATE(C11, " ", D11)</f>
        <v>GO:0002283 neutrophil activation involved in immune response</v>
      </c>
      <c r="C11" t="s">
        <v>83</v>
      </c>
      <c r="D11" t="s">
        <v>84</v>
      </c>
      <c r="E11" t="s">
        <v>98</v>
      </c>
      <c r="F11" t="s">
        <v>86</v>
      </c>
      <c r="G11" s="1">
        <v>2.05127391534547E-12</v>
      </c>
      <c r="H11" s="1">
        <v>3.5015245734947198E-9</v>
      </c>
      <c r="I11" s="1">
        <v>2.84479303522912E-9</v>
      </c>
      <c r="J11" t="s">
        <v>100</v>
      </c>
      <c r="K11">
        <v>29</v>
      </c>
      <c r="L11" s="3">
        <f t="shared" ref="L11:L14" si="1">VALUE(LEFT(E11,FIND("/",E11)-1))</f>
        <v>29</v>
      </c>
      <c r="M11">
        <f t="shared" ref="M11:M14" si="2">VALUE(RIGHT(E11,LEN(E11)-FIND("/",E11)))</f>
        <v>230</v>
      </c>
      <c r="N11" s="3">
        <f t="shared" ref="N11:N14" si="3">VALUE(LEFT(F11,FIND("/",F11)-1))</f>
        <v>490</v>
      </c>
      <c r="O11">
        <f t="shared" ref="O11:O14" si="4">VALUE(RIGHT(F11,LEN(F11)-FIND("/",F11)))</f>
        <v>18866</v>
      </c>
      <c r="P11" s="4">
        <f t="shared" ref="P11:P14" si="5">L11/M11</f>
        <v>0.12608695652173912</v>
      </c>
      <c r="Q11" s="4">
        <f t="shared" ref="Q11:Q14" si="6">N11/O11</f>
        <v>2.5972649210219443E-2</v>
      </c>
      <c r="R11">
        <f t="shared" ref="R11:R14" si="7">-LOG10(G11)</f>
        <v>11.687976342566749</v>
      </c>
    </row>
    <row r="12" spans="1:18" x14ac:dyDescent="0.15">
      <c r="A12" s="6"/>
      <c r="B12" t="str">
        <f t="shared" si="0"/>
        <v>GO:0002763 positive regulation of myeloid leukocyte differentiation</v>
      </c>
      <c r="C12" t="s">
        <v>101</v>
      </c>
      <c r="D12" t="s">
        <v>102</v>
      </c>
      <c r="E12" t="s">
        <v>103</v>
      </c>
      <c r="F12" t="s">
        <v>93</v>
      </c>
      <c r="G12" s="1">
        <v>6.4750828230677399E-6</v>
      </c>
      <c r="H12">
        <v>6.50174492880978E-4</v>
      </c>
      <c r="I12">
        <v>5.2823044082921003E-4</v>
      </c>
      <c r="J12" t="s">
        <v>104</v>
      </c>
      <c r="K12">
        <v>7</v>
      </c>
      <c r="L12" s="3">
        <f t="shared" si="1"/>
        <v>7</v>
      </c>
      <c r="M12">
        <f t="shared" si="2"/>
        <v>230</v>
      </c>
      <c r="N12" s="3">
        <f t="shared" si="3"/>
        <v>58</v>
      </c>
      <c r="O12">
        <f t="shared" si="4"/>
        <v>18866</v>
      </c>
      <c r="P12" s="4">
        <f t="shared" si="5"/>
        <v>3.0434782608695653E-2</v>
      </c>
      <c r="Q12" s="4">
        <f t="shared" si="6"/>
        <v>3.0743135799851584E-3</v>
      </c>
      <c r="R12">
        <f t="shared" si="7"/>
        <v>5.1887546721314601</v>
      </c>
    </row>
    <row r="13" spans="1:18" x14ac:dyDescent="0.15">
      <c r="A13" s="6"/>
      <c r="B13" t="str">
        <f t="shared" si="0"/>
        <v>GO:0002685 regulation of leukocyte migration</v>
      </c>
      <c r="C13" t="s">
        <v>105</v>
      </c>
      <c r="D13" t="s">
        <v>106</v>
      </c>
      <c r="E13" t="s">
        <v>107</v>
      </c>
      <c r="F13" t="s">
        <v>108</v>
      </c>
      <c r="G13" s="1">
        <v>1.18943535395692E-5</v>
      </c>
      <c r="H13">
        <v>1.0373256104979399E-3</v>
      </c>
      <c r="I13">
        <v>8.4276908817009703E-4</v>
      </c>
      <c r="J13" t="s">
        <v>109</v>
      </c>
      <c r="K13">
        <v>12</v>
      </c>
      <c r="L13" s="3">
        <f t="shared" si="1"/>
        <v>12</v>
      </c>
      <c r="M13">
        <f t="shared" si="2"/>
        <v>230</v>
      </c>
      <c r="N13" s="3">
        <f t="shared" si="3"/>
        <v>212</v>
      </c>
      <c r="O13">
        <f t="shared" si="4"/>
        <v>18866</v>
      </c>
      <c r="P13" s="4">
        <f t="shared" si="5"/>
        <v>5.2173913043478258E-2</v>
      </c>
      <c r="Q13" s="4">
        <f t="shared" si="6"/>
        <v>1.1237146188911269E-2</v>
      </c>
      <c r="R13">
        <f t="shared" si="7"/>
        <v>4.9246591569749496</v>
      </c>
    </row>
    <row r="14" spans="1:18" x14ac:dyDescent="0.15">
      <c r="A14" s="6"/>
      <c r="B14" t="str">
        <f t="shared" si="0"/>
        <v>GO:0002687 positive regulation of leukocyte migration</v>
      </c>
      <c r="C14" t="s">
        <v>110</v>
      </c>
      <c r="D14" t="s">
        <v>111</v>
      </c>
      <c r="E14" t="s">
        <v>112</v>
      </c>
      <c r="F14" t="s">
        <v>113</v>
      </c>
      <c r="G14" s="1">
        <v>6.2401267581555506E-5</v>
      </c>
      <c r="H14">
        <v>3.73750750041106E-3</v>
      </c>
      <c r="I14">
        <v>3.03651597557523E-3</v>
      </c>
      <c r="J14" t="s">
        <v>114</v>
      </c>
      <c r="K14">
        <v>9</v>
      </c>
      <c r="L14" s="3">
        <f t="shared" si="1"/>
        <v>9</v>
      </c>
      <c r="M14">
        <f t="shared" si="2"/>
        <v>230</v>
      </c>
      <c r="N14" s="3">
        <f t="shared" si="3"/>
        <v>142</v>
      </c>
      <c r="O14">
        <f t="shared" si="4"/>
        <v>18866</v>
      </c>
      <c r="P14" s="4">
        <f t="shared" si="5"/>
        <v>3.9130434782608699E-2</v>
      </c>
      <c r="Q14" s="4">
        <f t="shared" si="6"/>
        <v>7.5267677303084918E-3</v>
      </c>
      <c r="R14">
        <f t="shared" si="7"/>
        <v>4.2048065882329029</v>
      </c>
    </row>
    <row r="15" spans="1:18" x14ac:dyDescent="0.15">
      <c r="A15" s="5"/>
      <c r="L15" s="3"/>
      <c r="N15" s="3"/>
      <c r="P15" s="4"/>
      <c r="Q15" s="4"/>
    </row>
    <row r="18" spans="1:18" ht="13" customHeight="1" x14ac:dyDescent="0.15">
      <c r="A18" s="7" t="s">
        <v>61</v>
      </c>
      <c r="B18" t="str">
        <f>CONCATENATE(C18, " ", D18)</f>
        <v>GO:1903034 regulation of response to wounding</v>
      </c>
      <c r="C18" t="s">
        <v>56</v>
      </c>
      <c r="D18" t="s">
        <v>57</v>
      </c>
      <c r="E18" t="s">
        <v>58</v>
      </c>
      <c r="F18" t="s">
        <v>59</v>
      </c>
      <c r="G18">
        <v>6.3535493895370903E-4</v>
      </c>
      <c r="H18">
        <v>7.0937808872819303E-3</v>
      </c>
      <c r="I18">
        <v>5.0509681146314296E-3</v>
      </c>
      <c r="J18" t="s">
        <v>60</v>
      </c>
      <c r="K18">
        <v>14</v>
      </c>
      <c r="L18" s="3">
        <f>VALUE(LEFT(E18,FIND("/",E18)-1))</f>
        <v>14</v>
      </c>
      <c r="M18">
        <f>VALUE(RIGHT(E18,LEN(E18)-FIND("/",E18)))</f>
        <v>526</v>
      </c>
      <c r="N18" s="3">
        <f>VALUE(LEFT(F18,FIND("/",F18)-1))</f>
        <v>183</v>
      </c>
      <c r="O18">
        <f>VALUE(RIGHT(F18,LEN(F18)-FIND("/",F18)))</f>
        <v>18866</v>
      </c>
      <c r="P18" s="4">
        <f>L18/M18</f>
        <v>2.6615969581749048E-2</v>
      </c>
      <c r="Q18" s="4">
        <f>N18/O18</f>
        <v>9.6999893989186889E-3</v>
      </c>
      <c r="R18">
        <f>-LOG10(G18)</f>
        <v>3.1969835897255949</v>
      </c>
    </row>
    <row r="19" spans="1:18" x14ac:dyDescent="0.15">
      <c r="A19" s="7"/>
      <c r="B19" t="str">
        <f>CONCATENATE(C19, " ", D19)</f>
        <v>GO:0090594 inflammatory response to wounding</v>
      </c>
      <c r="C19" t="s">
        <v>67</v>
      </c>
      <c r="D19" t="s">
        <v>68</v>
      </c>
      <c r="E19" t="s">
        <v>69</v>
      </c>
      <c r="F19" t="s">
        <v>70</v>
      </c>
      <c r="G19">
        <v>6.3836392053473598E-4</v>
      </c>
      <c r="H19">
        <v>7.0937808872819303E-3</v>
      </c>
      <c r="I19">
        <v>5.0509681146314296E-3</v>
      </c>
      <c r="J19" t="s">
        <v>71</v>
      </c>
      <c r="K19">
        <v>4</v>
      </c>
      <c r="L19" s="3">
        <f>VALUE(LEFT(E19,FIND("/",E19)-1))</f>
        <v>4</v>
      </c>
      <c r="M19">
        <f>VALUE(RIGHT(E19,LEN(E19)-FIND("/",E19)))</f>
        <v>526</v>
      </c>
      <c r="N19" s="3">
        <f>VALUE(LEFT(F19,FIND("/",F19)-1))</f>
        <v>15</v>
      </c>
      <c r="O19">
        <f>VALUE(RIGHT(F19,LEN(F19)-FIND("/",F19)))</f>
        <v>18866</v>
      </c>
      <c r="P19" s="4">
        <f>L19/M19</f>
        <v>7.6045627376425855E-3</v>
      </c>
      <c r="Q19" s="4">
        <f>N19/O19</f>
        <v>7.9508109827202376E-4</v>
      </c>
      <c r="R19">
        <f>-LOG10(G19)</f>
        <v>3.1949316667003478</v>
      </c>
    </row>
    <row r="20" spans="1:18" x14ac:dyDescent="0.15">
      <c r="A20" s="7"/>
      <c r="B20" t="str">
        <f>CONCATENATE(C20, " ", D20)</f>
        <v>GO:0061041 regulation of wound healing</v>
      </c>
      <c r="C20" t="s">
        <v>62</v>
      </c>
      <c r="D20" t="s">
        <v>63</v>
      </c>
      <c r="E20" t="s">
        <v>64</v>
      </c>
      <c r="F20" t="s">
        <v>65</v>
      </c>
      <c r="G20">
        <v>3.4335530478628098E-3</v>
      </c>
      <c r="H20">
        <v>2.3449834549200299E-2</v>
      </c>
      <c r="I20">
        <v>1.6696930520330201E-2</v>
      </c>
      <c r="J20" t="s">
        <v>66</v>
      </c>
      <c r="K20">
        <v>11</v>
      </c>
      <c r="L20" s="3">
        <f>VALUE(LEFT(E20,FIND("/",E20)-1))</f>
        <v>11</v>
      </c>
      <c r="M20">
        <f>VALUE(RIGHT(E20,LEN(E20)-FIND("/",E20)))</f>
        <v>526</v>
      </c>
      <c r="N20" s="3">
        <f>VALUE(LEFT(F20,FIND("/",F20)-1))</f>
        <v>151</v>
      </c>
      <c r="O20">
        <f>VALUE(RIGHT(F20,LEN(F20)-FIND("/",F20)))</f>
        <v>18866</v>
      </c>
      <c r="P20" s="4">
        <f>L20/M20</f>
        <v>2.0912547528517109E-2</v>
      </c>
      <c r="Q20" s="4">
        <f>N20/O20</f>
        <v>8.0038163892717056E-3</v>
      </c>
      <c r="R20">
        <f>-LOG10(G20)</f>
        <v>2.4642562384354596</v>
      </c>
    </row>
    <row r="22" spans="1:18" ht="13" customHeight="1" x14ac:dyDescent="0.15">
      <c r="A22" s="7" t="s">
        <v>72</v>
      </c>
      <c r="B22" t="str">
        <f>CONCATENATE(C22, " ", D22)</f>
        <v>GO:0050727 regulation of inflammatory response</v>
      </c>
      <c r="C22" t="s">
        <v>40</v>
      </c>
      <c r="D22" t="s">
        <v>41</v>
      </c>
      <c r="E22" t="s">
        <v>78</v>
      </c>
      <c r="F22" t="s">
        <v>42</v>
      </c>
      <c r="G22">
        <v>1.6145008758708699E-4</v>
      </c>
      <c r="H22">
        <v>4.1607994001014899E-3</v>
      </c>
      <c r="I22">
        <v>3.1901566178862001E-3</v>
      </c>
      <c r="J22" t="s">
        <v>79</v>
      </c>
      <c r="K22">
        <v>18</v>
      </c>
      <c r="L22" s="3">
        <f>VALUE(LEFT(E22,FIND("/",E22)-1))</f>
        <v>18</v>
      </c>
      <c r="M22">
        <f>VALUE(RIGHT(E22,LEN(E22)-FIND("/",E22)))</f>
        <v>299</v>
      </c>
      <c r="N22" s="3">
        <f>VALUE(LEFT(F22,FIND("/",F22)-1))</f>
        <v>425</v>
      </c>
      <c r="O22">
        <f>VALUE(RIGHT(F22,LEN(F22)-FIND("/",F22)))</f>
        <v>18866</v>
      </c>
      <c r="P22" s="4">
        <f>L22/M22</f>
        <v>6.0200668896321072E-2</v>
      </c>
      <c r="Q22" s="4">
        <f>N22/O22</f>
        <v>2.2527297784374005E-2</v>
      </c>
      <c r="R22">
        <f>-LOG10(G22)</f>
        <v>3.7919617150408844</v>
      </c>
    </row>
    <row r="23" spans="1:18" x14ac:dyDescent="0.15">
      <c r="A23" s="7"/>
      <c r="B23" t="str">
        <f>CONCATENATE(C23, " ", D23)</f>
        <v>GO:1990868 response to chemokine</v>
      </c>
      <c r="C23" t="s">
        <v>73</v>
      </c>
      <c r="D23" t="s">
        <v>74</v>
      </c>
      <c r="E23" t="s">
        <v>75</v>
      </c>
      <c r="F23" t="s">
        <v>76</v>
      </c>
      <c r="G23" s="1">
        <v>3.20666715132372E-6</v>
      </c>
      <c r="H23">
        <v>2.6906174609246501E-4</v>
      </c>
      <c r="I23">
        <v>2.0629427842542799E-4</v>
      </c>
      <c r="J23" t="s">
        <v>77</v>
      </c>
      <c r="K23">
        <v>10</v>
      </c>
      <c r="L23" s="3">
        <f>VALUE(LEFT(E23,FIND("/",E23)-1))</f>
        <v>10</v>
      </c>
      <c r="M23">
        <f>VALUE(RIGHT(E23,LEN(E23)-FIND("/",E23)))</f>
        <v>299</v>
      </c>
      <c r="N23" s="3">
        <f>VALUE(LEFT(F23,FIND("/",F23)-1))</f>
        <v>97</v>
      </c>
      <c r="O23">
        <f>VALUE(RIGHT(F23,LEN(F23)-FIND("/",F23)))</f>
        <v>18866</v>
      </c>
      <c r="P23" s="4">
        <f>L23/M23</f>
        <v>3.3444816053511704E-2</v>
      </c>
      <c r="Q23" s="4">
        <f>N23/O23</f>
        <v>5.1415244354924205E-3</v>
      </c>
      <c r="R23">
        <f>-LOG10(G23)</f>
        <v>5.4939461170423893</v>
      </c>
    </row>
    <row r="24" spans="1:18" x14ac:dyDescent="0.15">
      <c r="A24" s="7"/>
      <c r="B24" t="str">
        <f>CONCATENATE(C24, " ", D24)</f>
        <v>GO:0030595 leukocyte chemotaxis</v>
      </c>
      <c r="C24" t="s">
        <v>24</v>
      </c>
      <c r="D24" t="s">
        <v>25</v>
      </c>
      <c r="E24" t="s">
        <v>80</v>
      </c>
      <c r="F24" t="s">
        <v>26</v>
      </c>
      <c r="G24" s="1">
        <v>4.7181098990826003E-6</v>
      </c>
      <c r="H24">
        <v>3.7006392425847901E-4</v>
      </c>
      <c r="I24">
        <v>2.83734389354441E-4</v>
      </c>
      <c r="J24" t="s">
        <v>81</v>
      </c>
      <c r="K24">
        <v>15</v>
      </c>
      <c r="L24" s="3">
        <f>VALUE(LEFT(E24,FIND("/",E24)-1))</f>
        <v>15</v>
      </c>
      <c r="M24">
        <f>VALUE(RIGHT(E24,LEN(E24)-FIND("/",E24)))</f>
        <v>299</v>
      </c>
      <c r="N24" s="3">
        <f>VALUE(LEFT(F24,FIND("/",F24)-1))</f>
        <v>232</v>
      </c>
      <c r="O24">
        <f>VALUE(RIGHT(F24,LEN(F24)-FIND("/",F24)))</f>
        <v>18866</v>
      </c>
      <c r="P24" s="4">
        <f>L24/M24</f>
        <v>5.016722408026756E-2</v>
      </c>
      <c r="Q24" s="4">
        <f>N24/O24</f>
        <v>1.2297254319940634E-2</v>
      </c>
      <c r="R24">
        <f>-LOG10(G24)</f>
        <v>5.3262319472975488</v>
      </c>
    </row>
    <row r="26" spans="1:18" x14ac:dyDescent="0.15">
      <c r="A26" s="7"/>
      <c r="B26" t="str">
        <f>CONCATENATE(C26, " ", D26)</f>
        <v>GO:0002283 neutrophil activation involved in immune response</v>
      </c>
      <c r="C26" t="s">
        <v>83</v>
      </c>
      <c r="D26" t="s">
        <v>84</v>
      </c>
      <c r="E26" t="s">
        <v>85</v>
      </c>
      <c r="F26" t="s">
        <v>86</v>
      </c>
      <c r="G26" s="1">
        <v>5.4476740134015303E-36</v>
      </c>
      <c r="H26" s="1">
        <v>1.38425396680533E-32</v>
      </c>
      <c r="I26" s="1">
        <v>1.0660237885172E-32</v>
      </c>
      <c r="J26" t="s">
        <v>87</v>
      </c>
      <c r="K26">
        <v>91</v>
      </c>
      <c r="L26" s="3">
        <f>VALUE(LEFT(E26,FIND("/",E26)-1))</f>
        <v>91</v>
      </c>
      <c r="M26">
        <f>VALUE(RIGHT(E26,LEN(E26)-FIND("/",E26)))</f>
        <v>749</v>
      </c>
      <c r="N26" s="3">
        <f>VALUE(LEFT(F26,FIND("/",F26)-1))</f>
        <v>490</v>
      </c>
      <c r="O26">
        <f>VALUE(RIGHT(F26,LEN(F26)-FIND("/",F26)))</f>
        <v>18866</v>
      </c>
      <c r="P26" s="4">
        <f>L26/M26</f>
        <v>0.12149532710280374</v>
      </c>
      <c r="Q26" s="4">
        <f>N26/O26</f>
        <v>2.5972649210219443E-2</v>
      </c>
      <c r="R26">
        <f>-LOG10(G26)</f>
        <v>35.263788888322999</v>
      </c>
    </row>
    <row r="27" spans="1:18" ht="13" customHeight="1" x14ac:dyDescent="0.15">
      <c r="A27" s="7" t="s">
        <v>82</v>
      </c>
      <c r="B27" t="str">
        <f>CONCATENATE(C27, " ", D27)</f>
        <v>GO:0002886 regulation of myeloid leukocyte mediated immunity</v>
      </c>
      <c r="C27" t="s">
        <v>90</v>
      </c>
      <c r="D27" t="s">
        <v>91</v>
      </c>
      <c r="E27" t="s">
        <v>92</v>
      </c>
      <c r="F27" t="s">
        <v>93</v>
      </c>
      <c r="G27" s="1">
        <v>1.48470688105012E-5</v>
      </c>
      <c r="H27">
        <v>5.5075039193406498E-4</v>
      </c>
      <c r="I27">
        <v>4.24136779388731E-4</v>
      </c>
      <c r="J27" t="s">
        <v>94</v>
      </c>
      <c r="K27">
        <v>11</v>
      </c>
      <c r="L27" s="3">
        <f>VALUE(LEFT(E27,FIND("/",E27)-1))</f>
        <v>11</v>
      </c>
      <c r="M27">
        <f>VALUE(RIGHT(E27,LEN(E27)-FIND("/",E27)))</f>
        <v>749</v>
      </c>
      <c r="N27" s="3">
        <f>VALUE(LEFT(F27,FIND("/",F27)-1))</f>
        <v>58</v>
      </c>
      <c r="O27">
        <f>VALUE(RIGHT(F27,LEN(F27)-FIND("/",F27)))</f>
        <v>18866</v>
      </c>
      <c r="P27" s="4">
        <f>L27/M27</f>
        <v>1.4686248331108143E-2</v>
      </c>
      <c r="Q27" s="4">
        <f>N27/O27</f>
        <v>3.0743135799851584E-3</v>
      </c>
      <c r="R27">
        <f>-LOG10(G27)</f>
        <v>4.8283592786752356</v>
      </c>
    </row>
    <row r="28" spans="1:18" x14ac:dyDescent="0.15">
      <c r="A28" s="7"/>
      <c r="B28" t="str">
        <f>CONCATENATE(C28, " ", D28)</f>
        <v>GO:0097530 granulocyte migration</v>
      </c>
      <c r="C28" t="s">
        <v>37</v>
      </c>
      <c r="D28" t="s">
        <v>38</v>
      </c>
      <c r="E28" t="s">
        <v>88</v>
      </c>
      <c r="F28" t="s">
        <v>39</v>
      </c>
      <c r="G28">
        <v>9.40026319340207E-4</v>
      </c>
      <c r="H28">
        <v>1.23143736893552E-2</v>
      </c>
      <c r="I28">
        <v>9.4833864365506306E-3</v>
      </c>
      <c r="J28" t="s">
        <v>89</v>
      </c>
      <c r="K28">
        <v>15</v>
      </c>
      <c r="L28" s="3">
        <f>VALUE(LEFT(E28,FIND("/",E28)-1))</f>
        <v>15</v>
      </c>
      <c r="M28">
        <f>VALUE(RIGHT(E28,LEN(E28)-FIND("/",E28)))</f>
        <v>749</v>
      </c>
      <c r="N28" s="3">
        <f>VALUE(LEFT(F28,FIND("/",F28)-1))</f>
        <v>150</v>
      </c>
      <c r="O28">
        <f>VALUE(RIGHT(F28,LEN(F28)-FIND("/",F28)))</f>
        <v>18866</v>
      </c>
      <c r="P28" s="4">
        <f>L28/M28</f>
        <v>2.0026702269692925E-2</v>
      </c>
      <c r="Q28" s="4">
        <f>N28/O28</f>
        <v>7.9508109827202376E-3</v>
      </c>
      <c r="R28">
        <f>-LOG10(G28)</f>
        <v>3.0268599866298742</v>
      </c>
    </row>
  </sheetData>
  <sortState xmlns:xlrd2="http://schemas.microsoft.com/office/spreadsheetml/2017/richdata2" ref="A26:R28">
    <sortCondition descending="1" ref="R26:R28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Qiang BAI</dc:creator>
  <dc:description/>
  <cp:lastModifiedBy>BAI Qiang</cp:lastModifiedBy>
  <cp:revision>2</cp:revision>
  <dcterms:created xsi:type="dcterms:W3CDTF">2021-10-01T11:03:29Z</dcterms:created>
  <dcterms:modified xsi:type="dcterms:W3CDTF">2021-10-13T13:16:48Z</dcterms:modified>
  <dc:language>en-US</dc:language>
</cp:coreProperties>
</file>