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Terceiro Semestre\Classificação e Pesquisa de Dados\Lab1\"/>
    </mc:Choice>
  </mc:AlternateContent>
  <xr:revisionPtr revIDLastSave="0" documentId="13_ncr:1_{B74E0972-F177-4E89-A795-341AF9512AB4}" xr6:coauthVersionLast="46" xr6:coauthVersionMax="46" xr10:uidLastSave="{00000000-0000-0000-0000-000000000000}"/>
  <bookViews>
    <workbookView xWindow="-120" yWindow="-120" windowWidth="20730" windowHeight="11760" xr2:uid="{AF27863B-E401-4527-93D6-DCE1149593E8}"/>
  </bookViews>
  <sheets>
    <sheet name="SHELLSORT CIURA" sheetId="1" r:id="rId1"/>
    <sheet name="SHELLSORT SHELL" sheetId="2" r:id="rId2"/>
    <sheet name="GRAP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H12" i="2"/>
  <c r="F12" i="2"/>
  <c r="D12" i="2"/>
  <c r="B12" i="2"/>
  <c r="H10" i="2"/>
  <c r="F10" i="2"/>
  <c r="P7" i="2" s="1"/>
  <c r="Q7" i="2" s="1"/>
  <c r="D10" i="2"/>
  <c r="N5" i="2" s="1"/>
  <c r="O5" i="2" s="1"/>
  <c r="B10" i="2"/>
  <c r="L3" i="2" s="1"/>
  <c r="M3" i="2" s="1"/>
  <c r="H12" i="1"/>
  <c r="D12" i="1"/>
  <c r="B12" i="1"/>
  <c r="H10" i="1"/>
  <c r="R7" i="1" s="1"/>
  <c r="S7" i="1" s="1"/>
  <c r="D10" i="1"/>
  <c r="N4" i="1" s="1"/>
  <c r="O4" i="1" s="1"/>
  <c r="B10" i="1"/>
  <c r="F10" i="1" l="1"/>
  <c r="P4" i="1" s="1"/>
  <c r="Q4" i="1" s="1"/>
  <c r="L3" i="1"/>
  <c r="M3" i="1" s="1"/>
  <c r="L5" i="1"/>
  <c r="M5" i="1" s="1"/>
  <c r="L4" i="1"/>
  <c r="M4" i="1" s="1"/>
  <c r="L7" i="1"/>
  <c r="M7" i="1" s="1"/>
  <c r="L6" i="1"/>
  <c r="M6" i="1" s="1"/>
  <c r="N3" i="1"/>
  <c r="O3" i="1" s="1"/>
  <c r="N7" i="1"/>
  <c r="O7" i="1" s="1"/>
  <c r="N6" i="1"/>
  <c r="O6" i="1" s="1"/>
  <c r="N5" i="1"/>
  <c r="O5" i="1" s="1"/>
  <c r="R4" i="1"/>
  <c r="S4" i="1" s="1"/>
  <c r="R6" i="1"/>
  <c r="S6" i="1" s="1"/>
  <c r="R5" i="1"/>
  <c r="S5" i="1" s="1"/>
  <c r="R3" i="1"/>
  <c r="S3" i="1" s="1"/>
  <c r="P6" i="2"/>
  <c r="Q6" i="2" s="1"/>
  <c r="P3" i="2"/>
  <c r="Q3" i="2" s="1"/>
  <c r="P4" i="2"/>
  <c r="Q4" i="2" s="1"/>
  <c r="P5" i="2"/>
  <c r="Q5" i="2" s="1"/>
  <c r="N6" i="2"/>
  <c r="O6" i="2" s="1"/>
  <c r="N3" i="2"/>
  <c r="O3" i="2" s="1"/>
  <c r="N4" i="2"/>
  <c r="O4" i="2" s="1"/>
  <c r="N7" i="2"/>
  <c r="O7" i="2" s="1"/>
  <c r="L5" i="2"/>
  <c r="M5" i="2" s="1"/>
  <c r="L7" i="2"/>
  <c r="M7" i="2" s="1"/>
  <c r="L4" i="2"/>
  <c r="M4" i="2" s="1"/>
  <c r="L6" i="2"/>
  <c r="M6" i="2" s="1"/>
  <c r="R3" i="2"/>
  <c r="S3" i="2" s="1"/>
  <c r="R4" i="2"/>
  <c r="S4" i="2" s="1"/>
  <c r="R5" i="2"/>
  <c r="S5" i="2" s="1"/>
  <c r="R6" i="2"/>
  <c r="S6" i="2" s="1"/>
  <c r="R7" i="2"/>
  <c r="S7" i="2" s="1"/>
  <c r="P3" i="1" l="1"/>
  <c r="Q3" i="1" s="1"/>
  <c r="P5" i="1"/>
  <c r="Q5" i="1" s="1"/>
  <c r="P6" i="1"/>
  <c r="Q6" i="1" s="1"/>
  <c r="P7" i="1"/>
  <c r="Q7" i="1" s="1"/>
  <c r="N8" i="2"/>
  <c r="D14" i="2" s="1"/>
  <c r="P8" i="2"/>
  <c r="P9" i="2" s="1"/>
  <c r="L8" i="1"/>
  <c r="R8" i="1"/>
  <c r="R9" i="1" s="1"/>
  <c r="N8" i="1"/>
  <c r="N9" i="1" s="1"/>
  <c r="L8" i="2"/>
  <c r="B14" i="2" s="1"/>
  <c r="R8" i="2"/>
  <c r="P8" i="1" l="1"/>
  <c r="P9" i="1" s="1"/>
  <c r="F16" i="1" s="1"/>
  <c r="F18" i="1" s="1"/>
  <c r="P10" i="2"/>
  <c r="F16" i="2"/>
  <c r="F18" i="2" s="1"/>
  <c r="F14" i="2"/>
  <c r="N9" i="2"/>
  <c r="L9" i="1"/>
  <c r="B14" i="1"/>
  <c r="D14" i="1"/>
  <c r="H14" i="1"/>
  <c r="D16" i="1"/>
  <c r="D18" i="1" s="1"/>
  <c r="N10" i="1"/>
  <c r="H16" i="1"/>
  <c r="H18" i="1" s="1"/>
  <c r="R10" i="1"/>
  <c r="L9" i="2"/>
  <c r="L10" i="2" s="1"/>
  <c r="B16" i="2" s="1"/>
  <c r="H14" i="2"/>
  <c r="R9" i="2"/>
  <c r="P10" i="1" l="1"/>
  <c r="F14" i="1"/>
  <c r="R10" i="2"/>
  <c r="H16" i="2"/>
  <c r="H18" i="2" s="1"/>
  <c r="N10" i="2"/>
  <c r="D16" i="2"/>
  <c r="D18" i="2" s="1"/>
  <c r="B16" i="1"/>
  <c r="L10" i="1"/>
</calcChain>
</file>

<file path=xl/sharedStrings.xml><?xml version="1.0" encoding="utf-8"?>
<sst xmlns="http://schemas.openxmlformats.org/spreadsheetml/2006/main" count="72" uniqueCount="14">
  <si>
    <t>J</t>
  </si>
  <si>
    <t>100 Elements</t>
  </si>
  <si>
    <t>DATA (ms)</t>
  </si>
  <si>
    <t>1000 Elements</t>
  </si>
  <si>
    <t>10000 Elements</t>
  </si>
  <si>
    <t>100000 Elements</t>
  </si>
  <si>
    <t>ShellSort with Ciura' Sequence</t>
  </si>
  <si>
    <t>ShellSort with Shell' Sequence</t>
  </si>
  <si>
    <t>Média</t>
  </si>
  <si>
    <t>Mediana</t>
  </si>
  <si>
    <t>Variância (S²)</t>
  </si>
  <si>
    <t>CV</t>
  </si>
  <si>
    <t>-</t>
  </si>
  <si>
    <t>Desvio Padrão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</si>
</sst>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Border="1"/>
    <xf numFmtId="0" fontId="0" fillId="3" borderId="0" xfId="0" applyFill="1" applyBorder="1"/>
    <xf numFmtId="0" fontId="0" fillId="3" borderId="0" xfId="0" applyFont="1" applyFill="1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Font="1" applyBorder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Ciura (Média)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7.4688796680497924E-2"/>
                  <c:y val="-3.302165202607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58-4C54-A7A3-C8F56FFA8A3A}"/>
                </c:ext>
              </c:extLst>
            </c:dLbl>
            <c:dLbl>
              <c:idx val="2"/>
              <c:layout>
                <c:manualLayout>
                  <c:x val="3.5961272475795295E-2"/>
                  <c:y val="3.302165202607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58-4C54-A7A3-C8F56FFA8A3A}"/>
                </c:ext>
              </c:extLst>
            </c:dLbl>
            <c:dLbl>
              <c:idx val="3"/>
              <c:layout>
                <c:manualLayout>
                  <c:x val="1.1065006915629221E-2"/>
                  <c:y val="8.0195440634758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58-4C54-A7A3-C8F56FFA8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'SHELLSORT CIURA'!$B$2:$I$2</c15:sqref>
                  </c15:fullRef>
                </c:ext>
              </c:extLst>
              <c:f>('SHELLSORT CIURA'!$B$2,'SHELLSORT CIURA'!$D$2,'SHELLSORT CIURA'!$F$2,'SHELLSORT CIURA'!$H$2)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'SHELLSORT CIURA'!$B$10:$I$10</c15:sqref>
                  </c15:fullRef>
                </c:ext>
              </c:extLst>
              <c:f>('SHELLSORT CIURA'!$B$10,'SHELLSORT CIURA'!$D$10,'SHELLSORT CIURA'!$F$10,'SHELLSORT CIURA'!$H$10)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272</c:v>
                </c:pt>
                <c:pt idx="3">
                  <c:v>28193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8-4C54-A7A3-C8F56FFA8A3A}"/>
            </c:ext>
          </c:extLst>
        </c:ser>
        <c:ser>
          <c:idx val="0"/>
          <c:order val="1"/>
          <c:tx>
            <c:v>Shell (Média)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2558782849239281E-2"/>
                  <c:y val="-0.132086608104308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58-4C54-A7A3-C8F56FFA8A3A}"/>
                </c:ext>
              </c:extLst>
            </c:dLbl>
            <c:dLbl>
              <c:idx val="2"/>
              <c:layout>
                <c:manualLayout>
                  <c:x val="-8.2987551867219914E-2"/>
                  <c:y val="-0.155673502408649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58-4C54-A7A3-C8F56FFA8A3A}"/>
                </c:ext>
              </c:extLst>
            </c:dLbl>
            <c:dLbl>
              <c:idx val="3"/>
              <c:layout>
                <c:manualLayout>
                  <c:x val="-6.9156293222683268E-2"/>
                  <c:y val="-6.1325925191286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58-4C54-A7A3-C8F56FFA8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'SHELLSORT CIURA'!$B$2:$I$2</c15:sqref>
                  </c15:fullRef>
                </c:ext>
              </c:extLst>
              <c:f>('SHELLSORT CIURA'!$B$2,'SHELLSORT CIURA'!$D$2,'SHELLSORT CIURA'!$F$2,'SHELLSORT CIURA'!$H$2)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'SHELLSORT SHELL'!$B$10:$I$10</c15:sqref>
                  </c15:fullRef>
                </c:ext>
              </c:extLst>
              <c:f>('SHELLSORT SHELL'!$B$10,'SHELLSORT SHELL'!$D$10,'SHELLSORT SHELL'!$F$10,'SHELLSORT SHELL'!$H$10)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337</c:v>
                </c:pt>
                <c:pt idx="3">
                  <c:v>29532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58-4C54-A7A3-C8F56FFA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616048"/>
        <c:axId val="1515613552"/>
      </c:lineChart>
      <c:catAx>
        <c:axId val="151561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613552"/>
        <c:crosses val="autoZero"/>
        <c:auto val="1"/>
        <c:lblAlgn val="ctr"/>
        <c:lblOffset val="100"/>
        <c:noMultiLvlLbl val="0"/>
      </c:catAx>
      <c:valAx>
        <c:axId val="1515613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</a:t>
                </a:r>
                <a:r>
                  <a:rPr lang="pt-BR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616048"/>
        <c:crosses val="autoZero"/>
        <c:crossBetween val="between"/>
      </c:valAx>
      <c:spPr>
        <a:noFill/>
        <a:ln cap="sq" cmpd="sng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571211</xdr:colOff>
      <xdr:row>2</xdr:row>
      <xdr:rowOff>192231</xdr:rowOff>
    </xdr:from>
    <xdr:to>
      <xdr:col>12</xdr:col>
      <xdr:colOff>571212</xdr:colOff>
      <xdr:row>19</xdr:row>
      <xdr:rowOff>11373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78A42F4B-965A-44EE-B40B-C6EF4B976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E5AE-9755-494A-86CD-3BA09A9A4E88}">
  <dimension ref="A1:S26"/>
  <sheetViews>
    <sheetView tabSelected="1" zoomScale="112" workbookViewId="0">
      <selection activeCell="M16" sqref="M16"/>
    </sheetView>
  </sheetViews>
  <sheetFormatPr defaultRowHeight="15" x14ac:dyDescent="0.25"/>
  <cols>
    <col min="1" max="1" width="5.28515625" style="9" customWidth="1"/>
    <col min="2" max="3" width="10" style="1" customWidth="1"/>
    <col min="4" max="9" width="10" customWidth="1"/>
    <col min="10" max="10" width="9.140625" style="9"/>
  </cols>
  <sheetData>
    <row r="1" spans="1:19" s="3" customFormat="1" x14ac:dyDescent="0.25">
      <c r="A1" s="8"/>
      <c r="B1" s="16" t="s">
        <v>6</v>
      </c>
      <c r="C1" s="16"/>
      <c r="D1" s="16"/>
      <c r="E1" s="16"/>
      <c r="F1" s="16"/>
      <c r="G1" s="16"/>
      <c r="H1" s="16"/>
      <c r="I1" s="16"/>
      <c r="J1" s="8"/>
    </row>
    <row r="2" spans="1:19" s="3" customFormat="1" x14ac:dyDescent="0.25">
      <c r="A2" s="8"/>
      <c r="B2" s="18">
        <v>100</v>
      </c>
      <c r="C2" s="18"/>
      <c r="D2" s="18">
        <v>1000</v>
      </c>
      <c r="E2" s="18"/>
      <c r="F2" s="18">
        <v>10000</v>
      </c>
      <c r="G2" s="18"/>
      <c r="H2" s="18">
        <v>100000</v>
      </c>
      <c r="I2" s="18"/>
      <c r="J2" s="8"/>
      <c r="L2" s="27" t="s">
        <v>1</v>
      </c>
      <c r="M2" s="27"/>
      <c r="N2" s="27" t="s">
        <v>3</v>
      </c>
      <c r="O2" s="27"/>
      <c r="P2" s="27" t="s">
        <v>4</v>
      </c>
      <c r="Q2" s="27"/>
      <c r="R2" s="27" t="s">
        <v>5</v>
      </c>
      <c r="S2" s="27"/>
    </row>
    <row r="3" spans="1:19" s="3" customFormat="1" x14ac:dyDescent="0.25">
      <c r="A3" s="8"/>
      <c r="B3" s="4" t="s">
        <v>0</v>
      </c>
      <c r="C3" s="4" t="s">
        <v>2</v>
      </c>
      <c r="D3" s="4" t="s">
        <v>0</v>
      </c>
      <c r="E3" s="4" t="s">
        <v>2</v>
      </c>
      <c r="F3" s="4" t="s">
        <v>0</v>
      </c>
      <c r="G3" s="4" t="s">
        <v>2</v>
      </c>
      <c r="H3" s="4" t="s">
        <v>0</v>
      </c>
      <c r="I3" s="4" t="s">
        <v>2</v>
      </c>
      <c r="J3" s="8"/>
      <c r="L3" s="32">
        <f>C4-B$10</f>
        <v>0</v>
      </c>
      <c r="M3" s="32">
        <f>L3*L3</f>
        <v>0</v>
      </c>
      <c r="N3" s="32">
        <f>E4-D$10</f>
        <v>-1</v>
      </c>
      <c r="O3" s="32">
        <f>N3*N3</f>
        <v>1</v>
      </c>
      <c r="P3" s="32">
        <f>G4-F$10</f>
        <v>-4</v>
      </c>
      <c r="Q3" s="32">
        <f>P3*P3</f>
        <v>16</v>
      </c>
      <c r="R3" s="32">
        <f>I4-H$10</f>
        <v>-8</v>
      </c>
      <c r="S3" s="32">
        <f>R3*R3</f>
        <v>64</v>
      </c>
    </row>
    <row r="4" spans="1:19" x14ac:dyDescent="0.25">
      <c r="B4" s="4">
        <v>1</v>
      </c>
      <c r="C4" s="2">
        <v>0</v>
      </c>
      <c r="D4" s="4">
        <v>1</v>
      </c>
      <c r="E4" s="2">
        <v>0</v>
      </c>
      <c r="F4" s="4">
        <v>1</v>
      </c>
      <c r="G4" s="2">
        <v>268</v>
      </c>
      <c r="H4" s="4">
        <v>1</v>
      </c>
      <c r="I4" s="2">
        <v>28185</v>
      </c>
      <c r="L4" s="28">
        <f>C5-B$10</f>
        <v>0</v>
      </c>
      <c r="M4" s="28">
        <f t="shared" ref="M4:M7" si="0">L4*L4</f>
        <v>0</v>
      </c>
      <c r="N4" s="28">
        <f>E5-D$10</f>
        <v>-1</v>
      </c>
      <c r="O4" s="28">
        <f t="shared" ref="O4:O7" si="1">N4*N4</f>
        <v>1</v>
      </c>
      <c r="P4" s="28">
        <f>G5-F$10</f>
        <v>0</v>
      </c>
      <c r="Q4" s="28">
        <f t="shared" ref="Q4:Q7" si="2">P4*P4</f>
        <v>0</v>
      </c>
      <c r="R4" s="28">
        <f t="shared" ref="R4:R7" si="3">I5-H$10</f>
        <v>-7</v>
      </c>
      <c r="S4" s="28">
        <f t="shared" ref="S4:S7" si="4">R4*R4</f>
        <v>49</v>
      </c>
    </row>
    <row r="5" spans="1:19" x14ac:dyDescent="0.25">
      <c r="B5" s="4">
        <v>2</v>
      </c>
      <c r="C5" s="2">
        <v>0</v>
      </c>
      <c r="D5" s="4">
        <v>2</v>
      </c>
      <c r="E5" s="2">
        <v>0</v>
      </c>
      <c r="F5" s="4">
        <v>2</v>
      </c>
      <c r="G5" s="2">
        <v>272</v>
      </c>
      <c r="H5" s="4">
        <v>2</v>
      </c>
      <c r="I5" s="14">
        <v>28186</v>
      </c>
      <c r="L5" s="28">
        <f>C6-B$10</f>
        <v>0</v>
      </c>
      <c r="M5" s="28">
        <f t="shared" si="0"/>
        <v>0</v>
      </c>
      <c r="N5" s="28">
        <f>E6-D$10</f>
        <v>1</v>
      </c>
      <c r="O5" s="28">
        <f t="shared" si="1"/>
        <v>1</v>
      </c>
      <c r="P5" s="28">
        <f>G6-F$10</f>
        <v>1</v>
      </c>
      <c r="Q5" s="28">
        <f t="shared" si="2"/>
        <v>1</v>
      </c>
      <c r="R5" s="28">
        <f t="shared" si="3"/>
        <v>2</v>
      </c>
      <c r="S5" s="28">
        <f t="shared" si="4"/>
        <v>4</v>
      </c>
    </row>
    <row r="6" spans="1:19" x14ac:dyDescent="0.25">
      <c r="B6" s="4">
        <v>3</v>
      </c>
      <c r="C6" s="2">
        <v>0</v>
      </c>
      <c r="D6" s="4">
        <v>3</v>
      </c>
      <c r="E6" s="2">
        <v>2</v>
      </c>
      <c r="F6" s="4">
        <v>3</v>
      </c>
      <c r="G6" s="2">
        <v>273</v>
      </c>
      <c r="H6" s="4">
        <v>3</v>
      </c>
      <c r="I6" s="14">
        <v>28195</v>
      </c>
      <c r="L6" s="28">
        <f>C7-B$10</f>
        <v>0</v>
      </c>
      <c r="M6" s="28">
        <f t="shared" si="0"/>
        <v>0</v>
      </c>
      <c r="N6" s="28">
        <f>E7-D$10</f>
        <v>1</v>
      </c>
      <c r="O6" s="28">
        <f t="shared" si="1"/>
        <v>1</v>
      </c>
      <c r="P6" s="28">
        <f>G7-F$10</f>
        <v>1</v>
      </c>
      <c r="Q6" s="28">
        <f t="shared" si="2"/>
        <v>1</v>
      </c>
      <c r="R6" s="28">
        <f t="shared" si="3"/>
        <v>8</v>
      </c>
      <c r="S6" s="28">
        <f t="shared" si="4"/>
        <v>64</v>
      </c>
    </row>
    <row r="7" spans="1:19" x14ac:dyDescent="0.25">
      <c r="B7" s="4">
        <v>4</v>
      </c>
      <c r="C7" s="2">
        <v>0</v>
      </c>
      <c r="D7" s="4">
        <v>4</v>
      </c>
      <c r="E7" s="2">
        <v>2</v>
      </c>
      <c r="F7" s="4">
        <v>4</v>
      </c>
      <c r="G7" s="2">
        <v>273</v>
      </c>
      <c r="H7" s="4">
        <v>4</v>
      </c>
      <c r="I7" s="14">
        <v>28201</v>
      </c>
      <c r="L7" s="28">
        <f>C8-B$10</f>
        <v>0</v>
      </c>
      <c r="M7" s="28">
        <f t="shared" si="0"/>
        <v>0</v>
      </c>
      <c r="N7" s="28">
        <f>E8-D$10</f>
        <v>1</v>
      </c>
      <c r="O7" s="28">
        <f t="shared" si="1"/>
        <v>1</v>
      </c>
      <c r="P7" s="28">
        <f>G8-F$10</f>
        <v>3</v>
      </c>
      <c r="Q7" s="28">
        <f t="shared" si="2"/>
        <v>9</v>
      </c>
      <c r="R7" s="28">
        <f t="shared" si="3"/>
        <v>9</v>
      </c>
      <c r="S7" s="28">
        <f t="shared" si="4"/>
        <v>81</v>
      </c>
    </row>
    <row r="8" spans="1:19" x14ac:dyDescent="0.25">
      <c r="B8" s="4">
        <v>5</v>
      </c>
      <c r="C8" s="2">
        <v>0</v>
      </c>
      <c r="D8" s="4">
        <v>5</v>
      </c>
      <c r="E8" s="2">
        <v>2</v>
      </c>
      <c r="F8" s="4">
        <v>5</v>
      </c>
      <c r="G8" s="2">
        <v>275</v>
      </c>
      <c r="H8" s="4">
        <v>5</v>
      </c>
      <c r="I8" s="14">
        <v>28202</v>
      </c>
      <c r="L8" s="29">
        <f>SUM(M3:M7)/(B8-1)</f>
        <v>0</v>
      </c>
      <c r="M8" s="29"/>
      <c r="N8" s="29">
        <f>SUM(O3:O7)/(B8-1)</f>
        <v>1.25</v>
      </c>
      <c r="O8" s="29"/>
      <c r="P8" s="29">
        <f>SUM(Q3:Q7)/(B8-1)</f>
        <v>6.75</v>
      </c>
      <c r="Q8" s="29"/>
      <c r="R8" s="29">
        <f>SUM(S3:S7)/(B8-1)</f>
        <v>65.5</v>
      </c>
      <c r="S8" s="29"/>
    </row>
    <row r="9" spans="1:19" x14ac:dyDescent="0.25">
      <c r="B9" s="17" t="s">
        <v>8</v>
      </c>
      <c r="C9" s="17"/>
      <c r="D9" s="17" t="s">
        <v>8</v>
      </c>
      <c r="E9" s="17"/>
      <c r="F9" s="17" t="s">
        <v>8</v>
      </c>
      <c r="G9" s="17"/>
      <c r="H9" s="17" t="s">
        <v>8</v>
      </c>
      <c r="I9" s="17"/>
      <c r="L9" s="30">
        <f>SQRT(L8)</f>
        <v>0</v>
      </c>
      <c r="M9" s="30"/>
      <c r="N9" s="30">
        <f>SQRT(N8)</f>
        <v>1.1180339887498949</v>
      </c>
      <c r="O9" s="30"/>
      <c r="P9" s="30">
        <f>SQRT(P8)</f>
        <v>2.598076211353316</v>
      </c>
      <c r="Q9" s="30"/>
      <c r="R9" s="30">
        <f>SQRT(R8)</f>
        <v>8.0932070281193234</v>
      </c>
      <c r="S9" s="30"/>
    </row>
    <row r="10" spans="1:19" x14ac:dyDescent="0.25">
      <c r="B10" s="15">
        <f>SUM(C4:C8)/B8</f>
        <v>0</v>
      </c>
      <c r="C10" s="15"/>
      <c r="D10" s="15">
        <f>ROUNDDOWN( SUM(E4:E8)/D8, 0)</f>
        <v>1</v>
      </c>
      <c r="E10" s="15"/>
      <c r="F10" s="15">
        <f>ROUNDDOWN(SUM(G4:G8)/F8,0)</f>
        <v>272</v>
      </c>
      <c r="G10" s="15"/>
      <c r="H10" s="15">
        <f>ROUNDDOWN(SUM(I4:I8)/H8,0)</f>
        <v>28193</v>
      </c>
      <c r="I10" s="15"/>
      <c r="L10" s="31">
        <f>B10-L9</f>
        <v>0</v>
      </c>
      <c r="M10" s="31"/>
      <c r="N10" s="31">
        <f>D10-N9</f>
        <v>-0.1180339887498949</v>
      </c>
      <c r="O10" s="31"/>
      <c r="P10" s="31">
        <f>F10-P9</f>
        <v>269.40192378864668</v>
      </c>
      <c r="Q10" s="31"/>
      <c r="R10" s="31">
        <f>H10-R9</f>
        <v>28184.90679297188</v>
      </c>
      <c r="S10" s="31"/>
    </row>
    <row r="11" spans="1:19" x14ac:dyDescent="0.25">
      <c r="B11" s="17" t="s">
        <v>9</v>
      </c>
      <c r="C11" s="17"/>
      <c r="D11" s="17" t="s">
        <v>9</v>
      </c>
      <c r="E11" s="17"/>
      <c r="F11" s="17" t="s">
        <v>9</v>
      </c>
      <c r="G11" s="17"/>
      <c r="H11" s="17" t="s">
        <v>9</v>
      </c>
      <c r="I11" s="17"/>
    </row>
    <row r="12" spans="1:19" x14ac:dyDescent="0.25">
      <c r="B12" s="15">
        <f>C6</f>
        <v>0</v>
      </c>
      <c r="C12" s="15"/>
      <c r="D12" s="15">
        <f>E6</f>
        <v>2</v>
      </c>
      <c r="E12" s="15"/>
      <c r="F12" s="15">
        <f>G6</f>
        <v>273</v>
      </c>
      <c r="G12" s="15"/>
      <c r="H12" s="15">
        <f>I6</f>
        <v>28195</v>
      </c>
      <c r="I12" s="15"/>
    </row>
    <row r="13" spans="1:19" s="3" customFormat="1" x14ac:dyDescent="0.25">
      <c r="A13" s="8"/>
      <c r="B13" s="21" t="s">
        <v>10</v>
      </c>
      <c r="C13" s="22"/>
      <c r="D13" s="21" t="s">
        <v>10</v>
      </c>
      <c r="E13" s="22"/>
      <c r="F13" s="21" t="s">
        <v>10</v>
      </c>
      <c r="G13" s="22"/>
      <c r="H13" s="21" t="s">
        <v>10</v>
      </c>
      <c r="I13" s="22"/>
      <c r="J13" s="8"/>
    </row>
    <row r="14" spans="1:19" x14ac:dyDescent="0.25">
      <c r="B14" s="15">
        <f>L8</f>
        <v>0</v>
      </c>
      <c r="C14" s="15"/>
      <c r="D14" s="15">
        <f>N8</f>
        <v>1.25</v>
      </c>
      <c r="E14" s="15"/>
      <c r="F14" s="15">
        <f>P8</f>
        <v>6.75</v>
      </c>
      <c r="G14" s="15"/>
      <c r="H14" s="15">
        <f>R8</f>
        <v>65.5</v>
      </c>
      <c r="I14" s="15"/>
    </row>
    <row r="15" spans="1:19" x14ac:dyDescent="0.25">
      <c r="B15" s="17" t="s">
        <v>13</v>
      </c>
      <c r="C15" s="17"/>
      <c r="D15" s="17" t="s">
        <v>13</v>
      </c>
      <c r="E15" s="17"/>
      <c r="F15" s="17" t="s">
        <v>13</v>
      </c>
      <c r="G15" s="17"/>
      <c r="H15" s="17" t="s">
        <v>13</v>
      </c>
      <c r="I15" s="17"/>
    </row>
    <row r="16" spans="1:19" s="6" customFormat="1" x14ac:dyDescent="0.25">
      <c r="A16" s="11"/>
      <c r="B16" s="25">
        <f>L9</f>
        <v>0</v>
      </c>
      <c r="C16" s="25"/>
      <c r="D16" s="26">
        <f>N9</f>
        <v>1.1180339887498949</v>
      </c>
      <c r="E16" s="26"/>
      <c r="F16" s="26">
        <f>P9</f>
        <v>2.598076211353316</v>
      </c>
      <c r="G16" s="26"/>
      <c r="H16" s="26">
        <f>R9</f>
        <v>8.0932070281193234</v>
      </c>
      <c r="I16" s="26"/>
      <c r="J16" s="11"/>
    </row>
    <row r="17" spans="1:10" s="7" customFormat="1" x14ac:dyDescent="0.25">
      <c r="A17" s="10"/>
      <c r="B17" s="17" t="s">
        <v>11</v>
      </c>
      <c r="C17" s="17"/>
      <c r="D17" s="17" t="s">
        <v>11</v>
      </c>
      <c r="E17" s="17"/>
      <c r="F17" s="17" t="s">
        <v>11</v>
      </c>
      <c r="G17" s="17"/>
      <c r="H17" s="17" t="s">
        <v>11</v>
      </c>
      <c r="I17" s="17"/>
      <c r="J17" s="10"/>
    </row>
    <row r="18" spans="1:10" s="13" customFormat="1" x14ac:dyDescent="0.25">
      <c r="A18" s="12"/>
      <c r="B18" s="23" t="s">
        <v>12</v>
      </c>
      <c r="C18" s="23"/>
      <c r="D18" s="24">
        <f>(D16/D10)</f>
        <v>1.1180339887498949</v>
      </c>
      <c r="E18" s="24"/>
      <c r="F18" s="24">
        <f>(F16/F10)</f>
        <v>9.5517507770342507E-3</v>
      </c>
      <c r="G18" s="24"/>
      <c r="H18" s="24">
        <f>(H16/H10)</f>
        <v>2.8706441414958763E-4</v>
      </c>
      <c r="I18" s="24"/>
      <c r="J18" s="12"/>
    </row>
    <row r="19" spans="1:10" s="6" customFormat="1" x14ac:dyDescent="0.25">
      <c r="A19" s="11"/>
      <c r="B19" s="5"/>
      <c r="C19" s="5"/>
      <c r="D19" s="5"/>
      <c r="E19" s="5"/>
      <c r="F19" s="5"/>
      <c r="G19" s="5"/>
      <c r="H19" s="5"/>
      <c r="I19" s="5"/>
      <c r="J19" s="11"/>
    </row>
    <row r="20" spans="1:10" s="6" customFormat="1" x14ac:dyDescent="0.25">
      <c r="A20" s="11"/>
      <c r="B20" s="5"/>
      <c r="C20" s="5"/>
      <c r="D20" s="5"/>
      <c r="E20" s="5"/>
      <c r="F20" s="5"/>
      <c r="G20" s="5"/>
      <c r="H20" s="5"/>
      <c r="I20" s="5"/>
      <c r="J20" s="11"/>
    </row>
    <row r="21" spans="1:10" s="6" customFormat="1" x14ac:dyDescent="0.25">
      <c r="A21" s="11"/>
      <c r="B21" s="5"/>
      <c r="C21" s="5"/>
      <c r="D21" s="5"/>
      <c r="E21" s="5"/>
      <c r="F21" s="5"/>
      <c r="G21" s="5"/>
      <c r="H21" s="5"/>
      <c r="I21" s="5"/>
      <c r="J21" s="11"/>
    </row>
    <row r="22" spans="1:10" s="6" customFormat="1" x14ac:dyDescent="0.25">
      <c r="A22" s="11"/>
      <c r="B22" s="5"/>
      <c r="C22" s="5"/>
      <c r="D22" s="5"/>
      <c r="E22" s="5"/>
      <c r="F22" s="5"/>
      <c r="G22" s="5"/>
      <c r="H22" s="5"/>
      <c r="I22" s="5"/>
      <c r="J22" s="11"/>
    </row>
    <row r="23" spans="1:10" s="6" customFormat="1" x14ac:dyDescent="0.25">
      <c r="A23" s="11"/>
      <c r="B23" s="5"/>
      <c r="C23" s="5"/>
      <c r="D23" s="5"/>
      <c r="E23" s="5"/>
      <c r="F23" s="5"/>
      <c r="G23" s="5"/>
      <c r="H23" s="5"/>
      <c r="I23" s="5"/>
      <c r="J23" s="11"/>
    </row>
    <row r="24" spans="1:10" s="6" customFormat="1" x14ac:dyDescent="0.25">
      <c r="A24" s="11"/>
      <c r="B24" s="20"/>
      <c r="C24" s="20"/>
      <c r="D24" s="20"/>
      <c r="E24" s="20"/>
      <c r="F24" s="20"/>
      <c r="G24" s="20"/>
      <c r="H24" s="20"/>
      <c r="I24" s="20"/>
      <c r="J24" s="11"/>
    </row>
    <row r="25" spans="1:10" s="6" customFormat="1" x14ac:dyDescent="0.25">
      <c r="A25" s="11"/>
      <c r="B25" s="19"/>
      <c r="C25" s="19"/>
      <c r="D25" s="19"/>
      <c r="E25" s="19"/>
      <c r="F25" s="19"/>
      <c r="G25" s="19"/>
      <c r="H25" s="19"/>
      <c r="I25" s="19"/>
      <c r="J25" s="11"/>
    </row>
    <row r="26" spans="1:10" s="6" customFormat="1" x14ac:dyDescent="0.25">
      <c r="A26" s="11"/>
      <c r="B26" s="5"/>
      <c r="C26" s="5"/>
      <c r="J26" s="11"/>
    </row>
  </sheetData>
  <sortState xmlns:xlrd2="http://schemas.microsoft.com/office/spreadsheetml/2017/richdata2" ref="G4:G8">
    <sortCondition ref="G8"/>
  </sortState>
  <mergeCells count="65">
    <mergeCell ref="B17:C17"/>
    <mergeCell ref="D17:E17"/>
    <mergeCell ref="F17:G17"/>
    <mergeCell ref="H17:I17"/>
    <mergeCell ref="R9:S9"/>
    <mergeCell ref="P9:Q9"/>
    <mergeCell ref="N9:O9"/>
    <mergeCell ref="L9:M9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L2:M2"/>
    <mergeCell ref="N2:O2"/>
    <mergeCell ref="P2:Q2"/>
    <mergeCell ref="R2:S2"/>
    <mergeCell ref="B13:C13"/>
    <mergeCell ref="D13:E13"/>
    <mergeCell ref="F13:G13"/>
    <mergeCell ref="H13:I13"/>
    <mergeCell ref="B10:C10"/>
    <mergeCell ref="D10:E10"/>
    <mergeCell ref="F10:G10"/>
    <mergeCell ref="H10:I10"/>
    <mergeCell ref="R8:S8"/>
    <mergeCell ref="P8:Q8"/>
    <mergeCell ref="N8:O8"/>
    <mergeCell ref="L8:M8"/>
    <mergeCell ref="B25:C25"/>
    <mergeCell ref="D25:E25"/>
    <mergeCell ref="F25:G25"/>
    <mergeCell ref="H25:I25"/>
    <mergeCell ref="B11:C11"/>
    <mergeCell ref="D11:E11"/>
    <mergeCell ref="F11:G11"/>
    <mergeCell ref="H11:I11"/>
    <mergeCell ref="B12:C12"/>
    <mergeCell ref="D12:E12"/>
    <mergeCell ref="B24:C24"/>
    <mergeCell ref="D24:E24"/>
    <mergeCell ref="F24:G24"/>
    <mergeCell ref="H24:I24"/>
    <mergeCell ref="F12:G12"/>
    <mergeCell ref="H12:I12"/>
    <mergeCell ref="B14:C14"/>
    <mergeCell ref="D14:E14"/>
    <mergeCell ref="B1:I1"/>
    <mergeCell ref="B9:C9"/>
    <mergeCell ref="D9:E9"/>
    <mergeCell ref="F9:G9"/>
    <mergeCell ref="H9:I9"/>
    <mergeCell ref="B2:C2"/>
    <mergeCell ref="D2:E2"/>
    <mergeCell ref="F2:G2"/>
    <mergeCell ref="H2:I2"/>
    <mergeCell ref="F14:G14"/>
    <mergeCell ref="H14:I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1069-4E45-4BBF-8F86-792171755559}">
  <dimension ref="A1:S22"/>
  <sheetViews>
    <sheetView topLeftCell="G1" workbookViewId="0">
      <selection activeCell="L8" sqref="L8:M8"/>
    </sheetView>
  </sheetViews>
  <sheetFormatPr defaultRowHeight="15" x14ac:dyDescent="0.25"/>
  <cols>
    <col min="1" max="1" width="3.7109375" customWidth="1"/>
    <col min="2" max="9" width="10.28515625" bestFit="1" customWidth="1"/>
    <col min="10" max="10" width="3.7109375" customWidth="1"/>
  </cols>
  <sheetData>
    <row r="1" spans="1:19" s="3" customFormat="1" x14ac:dyDescent="0.25">
      <c r="A1" s="8"/>
      <c r="B1" s="16" t="s">
        <v>7</v>
      </c>
      <c r="C1" s="16"/>
      <c r="D1" s="16"/>
      <c r="E1" s="16"/>
      <c r="F1" s="16"/>
      <c r="G1" s="16"/>
      <c r="H1" s="16"/>
      <c r="I1" s="16"/>
      <c r="J1" s="8"/>
    </row>
    <row r="2" spans="1:19" s="3" customFormat="1" x14ac:dyDescent="0.25">
      <c r="A2" s="8"/>
      <c r="B2" s="18" t="s">
        <v>1</v>
      </c>
      <c r="C2" s="18"/>
      <c r="D2" s="18" t="s">
        <v>3</v>
      </c>
      <c r="E2" s="18"/>
      <c r="F2" s="18" t="s">
        <v>4</v>
      </c>
      <c r="G2" s="18"/>
      <c r="H2" s="18" t="s">
        <v>5</v>
      </c>
      <c r="I2" s="18"/>
      <c r="J2" s="8"/>
      <c r="L2" s="27" t="s">
        <v>1</v>
      </c>
      <c r="M2" s="27"/>
      <c r="N2" s="27" t="s">
        <v>3</v>
      </c>
      <c r="O2" s="27"/>
      <c r="P2" s="27" t="s">
        <v>4</v>
      </c>
      <c r="Q2" s="27"/>
      <c r="R2" s="27" t="s">
        <v>5</v>
      </c>
      <c r="S2" s="27"/>
    </row>
    <row r="3" spans="1:19" s="3" customFormat="1" x14ac:dyDescent="0.25">
      <c r="A3" s="8"/>
      <c r="B3" s="4" t="s">
        <v>0</v>
      </c>
      <c r="C3" s="4" t="s">
        <v>2</v>
      </c>
      <c r="D3" s="4" t="s">
        <v>0</v>
      </c>
      <c r="E3" s="4" t="s">
        <v>2</v>
      </c>
      <c r="F3" s="4" t="s">
        <v>0</v>
      </c>
      <c r="G3" s="4" t="s">
        <v>2</v>
      </c>
      <c r="H3" s="4" t="s">
        <v>0</v>
      </c>
      <c r="I3" s="4" t="s">
        <v>2</v>
      </c>
      <c r="J3" s="8"/>
      <c r="L3" s="28">
        <f>C4-B$10</f>
        <v>0</v>
      </c>
      <c r="M3" s="28">
        <f>L3*L3</f>
        <v>0</v>
      </c>
      <c r="N3" s="28">
        <f>E4-D$10</f>
        <v>-1</v>
      </c>
      <c r="O3" s="28">
        <f>N3*N3</f>
        <v>1</v>
      </c>
      <c r="P3" s="28">
        <f>G4-F$10</f>
        <v>-5</v>
      </c>
      <c r="Q3" s="28">
        <f>P3*P3</f>
        <v>25</v>
      </c>
      <c r="R3" s="28">
        <f>I4-H$10</f>
        <v>-190</v>
      </c>
      <c r="S3" s="28">
        <f>R3*R3</f>
        <v>36100</v>
      </c>
    </row>
    <row r="4" spans="1:19" x14ac:dyDescent="0.25">
      <c r="A4" s="9"/>
      <c r="B4" s="4">
        <v>1</v>
      </c>
      <c r="C4" s="2">
        <v>0</v>
      </c>
      <c r="D4" s="4">
        <v>1</v>
      </c>
      <c r="E4" s="2">
        <v>0</v>
      </c>
      <c r="F4" s="4">
        <v>1</v>
      </c>
      <c r="G4" s="2">
        <v>332</v>
      </c>
      <c r="H4" s="4">
        <v>1</v>
      </c>
      <c r="I4" s="14">
        <v>29342</v>
      </c>
      <c r="J4" s="9"/>
      <c r="L4" s="28">
        <f>C5-B$10</f>
        <v>0</v>
      </c>
      <c r="M4" s="28">
        <f t="shared" ref="M4:M7" si="0">L4*L4</f>
        <v>0</v>
      </c>
      <c r="N4" s="28">
        <f>E5-D$10</f>
        <v>-1</v>
      </c>
      <c r="O4" s="28">
        <f t="shared" ref="O4:O7" si="1">N4*N4</f>
        <v>1</v>
      </c>
      <c r="P4" s="28">
        <f>G5-F$10</f>
        <v>0</v>
      </c>
      <c r="Q4" s="28">
        <f t="shared" ref="Q4:Q7" si="2">P4*P4</f>
        <v>0</v>
      </c>
      <c r="R4" s="28">
        <f t="shared" ref="R4:R7" si="3">I5-H$10</f>
        <v>-104</v>
      </c>
      <c r="S4" s="28">
        <f t="shared" ref="S4:S7" si="4">R4*R4</f>
        <v>10816</v>
      </c>
    </row>
    <row r="5" spans="1:19" x14ac:dyDescent="0.25">
      <c r="A5" s="9"/>
      <c r="B5" s="4">
        <v>2</v>
      </c>
      <c r="C5" s="2">
        <v>0</v>
      </c>
      <c r="D5" s="4">
        <v>2</v>
      </c>
      <c r="E5" s="2">
        <v>0</v>
      </c>
      <c r="F5" s="4">
        <v>2</v>
      </c>
      <c r="G5" s="2">
        <v>337</v>
      </c>
      <c r="H5" s="4">
        <v>2</v>
      </c>
      <c r="I5" s="2">
        <v>29428</v>
      </c>
      <c r="J5" s="9"/>
      <c r="L5" s="28">
        <f>C6-B$10</f>
        <v>0</v>
      </c>
      <c r="M5" s="28">
        <f t="shared" si="0"/>
        <v>0</v>
      </c>
      <c r="N5" s="28">
        <f>E6-D$10</f>
        <v>1</v>
      </c>
      <c r="O5" s="28">
        <f t="shared" si="1"/>
        <v>1</v>
      </c>
      <c r="P5" s="28">
        <f>G6-F$10</f>
        <v>1</v>
      </c>
      <c r="Q5" s="28">
        <f t="shared" si="2"/>
        <v>1</v>
      </c>
      <c r="R5" s="28">
        <f t="shared" si="3"/>
        <v>-5</v>
      </c>
      <c r="S5" s="28">
        <f t="shared" si="4"/>
        <v>25</v>
      </c>
    </row>
    <row r="6" spans="1:19" x14ac:dyDescent="0.25">
      <c r="A6" s="9"/>
      <c r="B6" s="4">
        <v>3</v>
      </c>
      <c r="C6" s="2">
        <v>0</v>
      </c>
      <c r="D6" s="4">
        <v>3</v>
      </c>
      <c r="E6" s="2">
        <v>2</v>
      </c>
      <c r="F6" s="4">
        <v>3</v>
      </c>
      <c r="G6" s="2">
        <v>338</v>
      </c>
      <c r="H6" s="4">
        <v>3</v>
      </c>
      <c r="I6" s="2">
        <v>29527</v>
      </c>
      <c r="J6" s="9"/>
      <c r="L6" s="28">
        <f>C7-B$10</f>
        <v>0</v>
      </c>
      <c r="M6" s="28">
        <f t="shared" si="0"/>
        <v>0</v>
      </c>
      <c r="N6" s="28">
        <f>E7-D$10</f>
        <v>1</v>
      </c>
      <c r="O6" s="28">
        <f t="shared" si="1"/>
        <v>1</v>
      </c>
      <c r="P6" s="28">
        <f>G7-F$10</f>
        <v>2</v>
      </c>
      <c r="Q6" s="28">
        <f t="shared" si="2"/>
        <v>4</v>
      </c>
      <c r="R6" s="28">
        <f t="shared" si="3"/>
        <v>127</v>
      </c>
      <c r="S6" s="28">
        <f t="shared" si="4"/>
        <v>16129</v>
      </c>
    </row>
    <row r="7" spans="1:19" x14ac:dyDescent="0.25">
      <c r="A7" s="9"/>
      <c r="B7" s="4">
        <v>4</v>
      </c>
      <c r="C7" s="2">
        <v>0</v>
      </c>
      <c r="D7" s="4">
        <v>4</v>
      </c>
      <c r="E7" s="2">
        <v>2</v>
      </c>
      <c r="F7" s="4">
        <v>4</v>
      </c>
      <c r="G7" s="2">
        <v>339</v>
      </c>
      <c r="H7" s="4">
        <v>4</v>
      </c>
      <c r="I7" s="2">
        <v>29659</v>
      </c>
      <c r="J7" s="9"/>
      <c r="L7" s="28">
        <f>C8-B$10</f>
        <v>0</v>
      </c>
      <c r="M7" s="28">
        <f t="shared" si="0"/>
        <v>0</v>
      </c>
      <c r="N7" s="28">
        <f>E8-D$10</f>
        <v>2</v>
      </c>
      <c r="O7" s="28">
        <f t="shared" si="1"/>
        <v>4</v>
      </c>
      <c r="P7" s="28">
        <f>G8-F$10</f>
        <v>6</v>
      </c>
      <c r="Q7" s="28">
        <f t="shared" si="2"/>
        <v>36</v>
      </c>
      <c r="R7" s="28">
        <f t="shared" si="3"/>
        <v>174</v>
      </c>
      <c r="S7" s="28">
        <f t="shared" si="4"/>
        <v>30276</v>
      </c>
    </row>
    <row r="8" spans="1:19" x14ac:dyDescent="0.25">
      <c r="A8" s="9"/>
      <c r="B8" s="4">
        <v>5</v>
      </c>
      <c r="C8" s="2">
        <v>0</v>
      </c>
      <c r="D8" s="4">
        <v>5</v>
      </c>
      <c r="E8" s="2">
        <v>3</v>
      </c>
      <c r="F8" s="4">
        <v>5</v>
      </c>
      <c r="G8" s="2">
        <v>343</v>
      </c>
      <c r="H8" s="4">
        <v>5</v>
      </c>
      <c r="I8" s="2">
        <v>29706</v>
      </c>
      <c r="J8" s="9"/>
      <c r="L8" s="29">
        <f>SUM(M3:M7)/(B8-1)</f>
        <v>0</v>
      </c>
      <c r="M8" s="29"/>
      <c r="N8" s="29">
        <f>SUM(O3:O7)/(B8-1)</f>
        <v>2</v>
      </c>
      <c r="O8" s="29"/>
      <c r="P8" s="29">
        <f>SUM(Q3:Q7)/(B8-1)</f>
        <v>16.5</v>
      </c>
      <c r="Q8" s="29"/>
      <c r="R8" s="29">
        <f>SUM(S3:S7)/(B8-1)</f>
        <v>23336.5</v>
      </c>
      <c r="S8" s="29"/>
    </row>
    <row r="9" spans="1:19" x14ac:dyDescent="0.25">
      <c r="A9" s="9"/>
      <c r="B9" s="17" t="s">
        <v>8</v>
      </c>
      <c r="C9" s="17"/>
      <c r="D9" s="17" t="s">
        <v>8</v>
      </c>
      <c r="E9" s="17"/>
      <c r="F9" s="17" t="s">
        <v>8</v>
      </c>
      <c r="G9" s="17"/>
      <c r="H9" s="17" t="s">
        <v>8</v>
      </c>
      <c r="I9" s="17"/>
      <c r="J9" s="9"/>
      <c r="L9" s="30">
        <f>SQRT(L8)</f>
        <v>0</v>
      </c>
      <c r="M9" s="30"/>
      <c r="N9" s="30">
        <f>SQRT(N8)</f>
        <v>1.4142135623730951</v>
      </c>
      <c r="O9" s="30"/>
      <c r="P9" s="30">
        <f>SQRT(P8)</f>
        <v>4.0620192023179804</v>
      </c>
      <c r="Q9" s="30"/>
      <c r="R9" s="30">
        <f>SQRT(R8)</f>
        <v>152.76288816332323</v>
      </c>
      <c r="S9" s="30"/>
    </row>
    <row r="10" spans="1:19" x14ac:dyDescent="0.25">
      <c r="A10" s="9"/>
      <c r="B10" s="15">
        <f>SUM(C4:C8)/B8</f>
        <v>0</v>
      </c>
      <c r="C10" s="15"/>
      <c r="D10" s="15">
        <f>ROUNDDOWN( SUM(E4:E8)/D8, 0)</f>
        <v>1</v>
      </c>
      <c r="E10" s="15"/>
      <c r="F10" s="15">
        <f>ROUNDDOWN(SUM(G4:G8)/F8,0)</f>
        <v>337</v>
      </c>
      <c r="G10" s="15"/>
      <c r="H10" s="15">
        <f>ROUNDDOWN(SUM(I4:I8)/H8,0)</f>
        <v>29532</v>
      </c>
      <c r="I10" s="15"/>
      <c r="J10" s="9"/>
      <c r="L10" s="31">
        <f>B10-L9</f>
        <v>0</v>
      </c>
      <c r="M10" s="31"/>
      <c r="N10" s="31">
        <f>D10-N9</f>
        <v>-0.41421356237309515</v>
      </c>
      <c r="O10" s="31"/>
      <c r="P10" s="31">
        <f>F10-P9</f>
        <v>332.93798079768203</v>
      </c>
      <c r="Q10" s="31"/>
      <c r="R10" s="31">
        <f>H10-R9</f>
        <v>29379.237111836675</v>
      </c>
      <c r="S10" s="31"/>
    </row>
    <row r="11" spans="1:19" x14ac:dyDescent="0.25">
      <c r="A11" s="9"/>
      <c r="B11" s="17" t="s">
        <v>9</v>
      </c>
      <c r="C11" s="17"/>
      <c r="D11" s="17" t="s">
        <v>9</v>
      </c>
      <c r="E11" s="17"/>
      <c r="F11" s="17" t="s">
        <v>9</v>
      </c>
      <c r="G11" s="17"/>
      <c r="H11" s="17" t="s">
        <v>9</v>
      </c>
      <c r="I11" s="17"/>
      <c r="J11" s="9"/>
    </row>
    <row r="12" spans="1:19" x14ac:dyDescent="0.25">
      <c r="A12" s="9"/>
      <c r="B12" s="15">
        <f>C6</f>
        <v>0</v>
      </c>
      <c r="C12" s="15"/>
      <c r="D12" s="15">
        <f>E6</f>
        <v>2</v>
      </c>
      <c r="E12" s="15"/>
      <c r="F12" s="15">
        <f>G6</f>
        <v>338</v>
      </c>
      <c r="G12" s="15"/>
      <c r="H12" s="15">
        <f>I6</f>
        <v>29527</v>
      </c>
      <c r="I12" s="15"/>
      <c r="J12" s="9"/>
    </row>
    <row r="13" spans="1:19" s="3" customFormat="1" x14ac:dyDescent="0.25">
      <c r="A13" s="8"/>
      <c r="B13" s="21" t="s">
        <v>10</v>
      </c>
      <c r="C13" s="22"/>
      <c r="D13" s="21" t="s">
        <v>10</v>
      </c>
      <c r="E13" s="22"/>
      <c r="F13" s="21" t="s">
        <v>10</v>
      </c>
      <c r="G13" s="22"/>
      <c r="H13" s="21" t="s">
        <v>10</v>
      </c>
      <c r="I13" s="22"/>
      <c r="J13" s="8"/>
    </row>
    <row r="14" spans="1:19" x14ac:dyDescent="0.25">
      <c r="A14" s="9"/>
      <c r="B14" s="15">
        <f>L8</f>
        <v>0</v>
      </c>
      <c r="C14" s="15"/>
      <c r="D14" s="15">
        <f>N8</f>
        <v>2</v>
      </c>
      <c r="E14" s="15"/>
      <c r="F14" s="15">
        <f>P8</f>
        <v>16.5</v>
      </c>
      <c r="G14" s="15"/>
      <c r="H14" s="15">
        <f>R8</f>
        <v>23336.5</v>
      </c>
      <c r="I14" s="15"/>
      <c r="J14" s="9"/>
    </row>
    <row r="15" spans="1:19" x14ac:dyDescent="0.25">
      <c r="A15" s="9"/>
      <c r="B15" s="17" t="s">
        <v>13</v>
      </c>
      <c r="C15" s="17"/>
      <c r="D15" s="17" t="s">
        <v>13</v>
      </c>
      <c r="E15" s="17"/>
      <c r="F15" s="17" t="s">
        <v>13</v>
      </c>
      <c r="G15" s="17"/>
      <c r="H15" s="17" t="s">
        <v>13</v>
      </c>
      <c r="I15" s="17"/>
      <c r="J15" s="9"/>
    </row>
    <row r="16" spans="1:19" s="6" customFormat="1" x14ac:dyDescent="0.25">
      <c r="A16" s="11"/>
      <c r="B16" s="25">
        <f>L10</f>
        <v>0</v>
      </c>
      <c r="C16" s="25"/>
      <c r="D16" s="26">
        <f>N9</f>
        <v>1.4142135623730951</v>
      </c>
      <c r="E16" s="26"/>
      <c r="F16" s="26">
        <f>P9</f>
        <v>4.0620192023179804</v>
      </c>
      <c r="G16" s="26"/>
      <c r="H16" s="26">
        <f>R9</f>
        <v>152.76288816332323</v>
      </c>
      <c r="I16" s="26"/>
      <c r="J16" s="11"/>
    </row>
    <row r="17" spans="1:10" s="7" customFormat="1" x14ac:dyDescent="0.25">
      <c r="A17" s="10"/>
      <c r="B17" s="17" t="s">
        <v>11</v>
      </c>
      <c r="C17" s="17"/>
      <c r="D17" s="17" t="s">
        <v>11</v>
      </c>
      <c r="E17" s="17"/>
      <c r="F17" s="17" t="s">
        <v>11</v>
      </c>
      <c r="G17" s="17"/>
      <c r="H17" s="17" t="s">
        <v>11</v>
      </c>
      <c r="I17" s="17"/>
      <c r="J17" s="10"/>
    </row>
    <row r="18" spans="1:10" s="13" customFormat="1" x14ac:dyDescent="0.25">
      <c r="A18" s="12"/>
      <c r="B18" s="23" t="s">
        <v>12</v>
      </c>
      <c r="C18" s="23"/>
      <c r="D18" s="24">
        <f>(D16/D10)</f>
        <v>1.4142135623730951</v>
      </c>
      <c r="E18" s="24"/>
      <c r="F18" s="24">
        <f>(F16/F10)</f>
        <v>1.2053469443080061E-2</v>
      </c>
      <c r="G18" s="24"/>
      <c r="H18" s="24">
        <f>(H16/H10)</f>
        <v>5.1727918245741307E-3</v>
      </c>
      <c r="I18" s="24"/>
      <c r="J18" s="12"/>
    </row>
    <row r="19" spans="1:10" s="6" customFormat="1" x14ac:dyDescent="0.25">
      <c r="A19" s="11"/>
      <c r="B19" s="5"/>
      <c r="C19" s="5"/>
      <c r="D19" s="5"/>
      <c r="E19" s="5"/>
      <c r="F19" s="5"/>
      <c r="G19" s="5"/>
      <c r="H19" s="5"/>
      <c r="I19" s="5"/>
      <c r="J19" s="11"/>
    </row>
    <row r="20" spans="1:10" s="6" customFormat="1" x14ac:dyDescent="0.25">
      <c r="A20" s="11"/>
      <c r="B20" s="5"/>
      <c r="C20" s="5"/>
      <c r="D20" s="5"/>
      <c r="E20" s="5"/>
      <c r="F20" s="5"/>
      <c r="G20" s="5"/>
      <c r="H20" s="5"/>
      <c r="I20" s="5"/>
      <c r="J20" s="11"/>
    </row>
    <row r="21" spans="1:10" s="6" customFormat="1" x14ac:dyDescent="0.25">
      <c r="A21" s="11"/>
      <c r="B21" s="5"/>
      <c r="C21" s="5"/>
      <c r="D21" s="5"/>
      <c r="E21" s="5"/>
      <c r="F21" s="5"/>
      <c r="G21" s="5"/>
      <c r="H21" s="5"/>
      <c r="I21" s="5"/>
      <c r="J21" s="11"/>
    </row>
    <row r="22" spans="1:10" s="6" customFormat="1" x14ac:dyDescent="0.25">
      <c r="A22" s="11"/>
      <c r="B22" s="5"/>
      <c r="C22" s="5"/>
      <c r="D22" s="5"/>
      <c r="E22" s="5"/>
      <c r="F22" s="5"/>
      <c r="G22" s="5"/>
      <c r="H22" s="5"/>
      <c r="I22" s="5"/>
      <c r="J22" s="11"/>
    </row>
  </sheetData>
  <sortState xmlns:xlrd2="http://schemas.microsoft.com/office/spreadsheetml/2017/richdata2" ref="I4:I8">
    <sortCondition ref="I4:I8"/>
  </sortState>
  <mergeCells count="57">
    <mergeCell ref="B18:C18"/>
    <mergeCell ref="D18:E18"/>
    <mergeCell ref="F18:G18"/>
    <mergeCell ref="H18:I18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12:C12"/>
    <mergeCell ref="D12:E12"/>
    <mergeCell ref="F12:G12"/>
    <mergeCell ref="H12:I12"/>
    <mergeCell ref="B13:C13"/>
    <mergeCell ref="D13:E13"/>
    <mergeCell ref="F13:G13"/>
    <mergeCell ref="H13:I13"/>
    <mergeCell ref="B10:C10"/>
    <mergeCell ref="D10:E10"/>
    <mergeCell ref="F10:G10"/>
    <mergeCell ref="H10:I10"/>
    <mergeCell ref="B11:C11"/>
    <mergeCell ref="D11:E11"/>
    <mergeCell ref="F11:G11"/>
    <mergeCell ref="H11:I11"/>
    <mergeCell ref="R9:S9"/>
    <mergeCell ref="L2:M2"/>
    <mergeCell ref="N2:O2"/>
    <mergeCell ref="P2:Q2"/>
    <mergeCell ref="R2:S2"/>
    <mergeCell ref="L8:M8"/>
    <mergeCell ref="N8:O8"/>
    <mergeCell ref="P8:Q8"/>
    <mergeCell ref="R8:S8"/>
    <mergeCell ref="L9:M9"/>
    <mergeCell ref="N9:O9"/>
    <mergeCell ref="P9:Q9"/>
    <mergeCell ref="B9:C9"/>
    <mergeCell ref="D9:E9"/>
    <mergeCell ref="B1:I1"/>
    <mergeCell ref="B2:C2"/>
    <mergeCell ref="D2:E2"/>
    <mergeCell ref="F2:G2"/>
    <mergeCell ref="H2:I2"/>
    <mergeCell ref="F9:G9"/>
    <mergeCell ref="H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F684-34B6-4BBC-B278-66667B97A2D0}">
  <dimension ref="A1"/>
  <sheetViews>
    <sheetView zoomScale="99" zoomScaleNormal="328" workbookViewId="0">
      <selection activeCell="O15" sqref="O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SHELLSORT CIURA</vt:lpstr>
      <vt:lpstr>SHELLSORT SHELL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Rozado</dc:creator>
  <cp:lastModifiedBy>Lucas Rozado</cp:lastModifiedBy>
  <dcterms:created xsi:type="dcterms:W3CDTF">2021-02-13T00:03:31Z</dcterms:created>
  <dcterms:modified xsi:type="dcterms:W3CDTF">2021-02-13T22:35:44Z</dcterms:modified>
</cp:coreProperties>
</file>