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FPGA_shared\Compiler 3.0\"/>
    </mc:Choice>
  </mc:AlternateContent>
  <xr:revisionPtr revIDLastSave="0" documentId="10_ncr:8100000_{5BB20CA2-02FB-42C7-913E-7E526130B05D}" xr6:coauthVersionLast="32" xr6:coauthVersionMax="32" xr10:uidLastSave="{00000000-0000-0000-0000-000000000000}"/>
  <bookViews>
    <workbookView xWindow="0" yWindow="0" windowWidth="20490" windowHeight="8985" activeTab="1" xr2:uid="{00000000-000D-0000-FFFF-FFFF00000000}"/>
  </bookViews>
  <sheets>
    <sheet name="REG" sheetId="2" r:id="rId1"/>
    <sheet name="ISA" sheetId="3" r:id="rId2"/>
    <sheet name="u-ins" sheetId="4" r:id="rId3"/>
    <sheet name="Ctr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3" l="1"/>
  <c r="L6" i="3"/>
  <c r="L5" i="3"/>
  <c r="L7" i="2" l="1"/>
  <c r="L14" i="2"/>
  <c r="K4" i="4"/>
  <c r="L1" i="4"/>
  <c r="F3" i="4" l="1"/>
  <c r="G3" i="4" s="1"/>
  <c r="F4" i="4"/>
  <c r="G4" i="4" s="1"/>
  <c r="F7" i="4"/>
  <c r="F8" i="4" s="1"/>
  <c r="G8" i="4" s="1"/>
  <c r="F9" i="4"/>
  <c r="G9" i="4" s="1"/>
  <c r="F10" i="4"/>
  <c r="F11" i="4" s="1"/>
  <c r="F12" i="4" s="1"/>
  <c r="F13" i="4" s="1"/>
  <c r="F14" i="4" s="1"/>
  <c r="F15" i="4" s="1"/>
  <c r="G15" i="4" s="1"/>
  <c r="F16" i="4"/>
  <c r="G16" i="4" s="1"/>
  <c r="F19" i="4"/>
  <c r="G19" i="4" s="1"/>
  <c r="F20" i="4"/>
  <c r="G20" i="4" s="1"/>
  <c r="F21" i="4"/>
  <c r="G21" i="4" s="1"/>
  <c r="F22" i="4"/>
  <c r="G22" i="4" s="1"/>
  <c r="F24" i="4"/>
  <c r="G24" i="4" s="1"/>
  <c r="F25" i="4"/>
  <c r="G25" i="4" s="1"/>
  <c r="F26" i="4"/>
  <c r="G26" i="4" s="1"/>
  <c r="F28" i="4"/>
  <c r="G28" i="4" s="1"/>
  <c r="F30" i="4"/>
  <c r="G30" i="4" s="1"/>
  <c r="F31" i="4"/>
  <c r="G31" i="4" s="1"/>
  <c r="F32" i="4"/>
  <c r="G32" i="4" s="1"/>
  <c r="F34" i="4"/>
  <c r="G34" i="4" s="1"/>
  <c r="F2" i="4"/>
  <c r="G2" i="4" s="1"/>
  <c r="F29" i="4" l="1"/>
  <c r="G29" i="4" s="1"/>
  <c r="F5" i="4"/>
  <c r="F6" i="4" s="1"/>
  <c r="G6" i="4" s="1"/>
  <c r="F17" i="4"/>
  <c r="G13" i="4"/>
  <c r="G5" i="4"/>
  <c r="G12" i="4"/>
  <c r="G11" i="4"/>
  <c r="G7" i="4"/>
  <c r="F33" i="4"/>
  <c r="G33" i="4" s="1"/>
  <c r="F27" i="4"/>
  <c r="G27" i="4" s="1"/>
  <c r="F23" i="4"/>
  <c r="G23" i="4" s="1"/>
  <c r="G14" i="4"/>
  <c r="G10" i="4"/>
  <c r="D6" i="3"/>
  <c r="D3" i="3"/>
  <c r="D10" i="3"/>
  <c r="D11" i="3"/>
  <c r="D8" i="3"/>
  <c r="D9" i="3"/>
  <c r="D12" i="3"/>
  <c r="D4" i="3"/>
  <c r="D13" i="3"/>
  <c r="D14" i="3"/>
  <c r="D5" i="3"/>
  <c r="D15" i="3"/>
  <c r="D16" i="3"/>
  <c r="D7" i="3"/>
  <c r="D2" i="3"/>
  <c r="F18" i="4" l="1"/>
  <c r="G18" i="4" s="1"/>
  <c r="G17" i="4"/>
  <c r="L11" i="2"/>
  <c r="L10" i="2"/>
  <c r="L8" i="2"/>
  <c r="L24" i="2" l="1"/>
  <c r="L25" i="2" s="1"/>
  <c r="L2" i="2"/>
  <c r="L1" i="3" l="1"/>
</calcChain>
</file>

<file path=xl/sharedStrings.xml><?xml version="1.0" encoding="utf-8"?>
<sst xmlns="http://schemas.openxmlformats.org/spreadsheetml/2006/main" count="352" uniqueCount="248">
  <si>
    <t>NOOP</t>
  </si>
  <si>
    <t>STAC</t>
  </si>
  <si>
    <t>JUMP</t>
  </si>
  <si>
    <t>ADD</t>
  </si>
  <si>
    <t>Z</t>
  </si>
  <si>
    <t>R5 &lt;- R5 +1</t>
  </si>
  <si>
    <t>INC</t>
  </si>
  <si>
    <t>MIDR</t>
  </si>
  <si>
    <t>Add AC to given reg</t>
  </si>
  <si>
    <t>Zero Flag (if AC = 0)</t>
  </si>
  <si>
    <t>GENERAL</t>
  </si>
  <si>
    <t>ARITHMATIC</t>
  </si>
  <si>
    <t>OPCODE</t>
  </si>
  <si>
    <t>DESCRIPTION</t>
  </si>
  <si>
    <t>Function</t>
  </si>
  <si>
    <t>PC</t>
  </si>
  <si>
    <t>REGISTER</t>
  </si>
  <si>
    <t>SIZE</t>
  </si>
  <si>
    <t>Program Counter</t>
  </si>
  <si>
    <t>Ins.Data - Data (opcode, operand) from i_mem
comes into here</t>
  </si>
  <si>
    <t>MDAR</t>
  </si>
  <si>
    <t>MDDR</t>
  </si>
  <si>
    <t>Data reg for d_mem</t>
  </si>
  <si>
    <t>INSTRUCTION</t>
  </si>
  <si>
    <t>DATA</t>
  </si>
  <si>
    <t>FLAG</t>
  </si>
  <si>
    <t>CALC</t>
  </si>
  <si>
    <t>AC</t>
  </si>
  <si>
    <t>Accumulator</t>
  </si>
  <si>
    <t>Number of
Instructions</t>
  </si>
  <si>
    <t>u-ins</t>
  </si>
  <si>
    <t>STEPS</t>
  </si>
  <si>
    <t>FETCH</t>
  </si>
  <si>
    <t>MIDR &lt;- M
PC   &lt;- PC + 1</t>
  </si>
  <si>
    <t>COMMENTS</t>
  </si>
  <si>
    <t>All others return here</t>
  </si>
  <si>
    <t>Load the 1st operand</t>
  </si>
  <si>
    <t>LOAD</t>
  </si>
  <si>
    <t>ZT</t>
  </si>
  <si>
    <t>Constant half of address to be read</t>
  </si>
  <si>
    <t>Changing half of address to be read</t>
  </si>
  <si>
    <t>Constant half of address to be written</t>
  </si>
  <si>
    <t>Changing half of address to be written</t>
  </si>
  <si>
    <t>LODK</t>
  </si>
  <si>
    <t>read wait</t>
  </si>
  <si>
    <t>16 bit MIDR+ATMP acts as control signal for the A bus</t>
  </si>
  <si>
    <t>TOG</t>
  </si>
  <si>
    <t>ZIR   &lt;- !ZIR</t>
  </si>
  <si>
    <t>ALU</t>
  </si>
  <si>
    <t>Manual flag, Togglable register
1: Read along row: MDAR = A_T,A_G
0: Read along col: MDAR = A_G,A_T</t>
  </si>
  <si>
    <t>!(ARG = 0): still reading by row</t>
  </si>
  <si>
    <t>!(ART = 0): still reading by col</t>
  </si>
  <si>
    <t>ART</t>
  </si>
  <si>
    <t>ARG</t>
  </si>
  <si>
    <t>AWT</t>
  </si>
  <si>
    <t>AWG</t>
  </si>
  <si>
    <t>output ART to T bus, ARG to G bus and input to MDAR</t>
  </si>
  <si>
    <t>Address Register for d_mem</t>
  </si>
  <si>
    <t>N</t>
  </si>
  <si>
    <t>K</t>
  </si>
  <si>
    <t>A</t>
  </si>
  <si>
    <t>I</t>
  </si>
  <si>
    <t>-</t>
  </si>
  <si>
    <t>RW</t>
  </si>
  <si>
    <t>RR</t>
  </si>
  <si>
    <t>Ar</t>
  </si>
  <si>
    <t>Aw</t>
  </si>
  <si>
    <t>K0</t>
  </si>
  <si>
    <t>K1</t>
  </si>
  <si>
    <t>G0</t>
  </si>
  <si>
    <t>G1</t>
  </si>
  <si>
    <t>G2</t>
  </si>
  <si>
    <t>I-bus read</t>
  </si>
  <si>
    <t>I-bus write</t>
  </si>
  <si>
    <t>A-bus read</t>
  </si>
  <si>
    <t>A-bus write</t>
  </si>
  <si>
    <t>A-bus 
implicit read</t>
  </si>
  <si>
    <t>D</t>
  </si>
  <si>
    <t>G</t>
  </si>
  <si>
    <t>Need for down</t>
  </si>
  <si>
    <t>Need for conv</t>
  </si>
  <si>
    <t>Number of ISA
Registers</t>
  </si>
  <si>
    <t>MDDR &lt;- M[a]
* a = ARG, ART if(ZT = 0)
* a = ART, ARG if(ZT = 1)</t>
  </si>
  <si>
    <t>M[a] &lt;- AC
* a = AWG, AWT if(ZT = 0)
* a = AWT, AWG if(ZT = 1)</t>
  </si>
  <si>
    <t>AC &lt;- 255</t>
  </si>
  <si>
    <t>Load AC from const</t>
  </si>
  <si>
    <t>MIDR-M-ci</t>
  </si>
  <si>
    <t>MDDR-M-ci</t>
  </si>
  <si>
    <t>Tog</t>
  </si>
  <si>
    <t>CONTOL SIGNALS</t>
  </si>
  <si>
    <t>JUMPs, Operand instructions
return here</t>
  </si>
  <si>
    <t>ACI</t>
  </si>
  <si>
    <t>MEM</t>
  </si>
  <si>
    <t>MEM = 000</t>
  </si>
  <si>
    <t>AWM</t>
  </si>
  <si>
    <t xml:space="preserve">MEM = 010
</t>
  </si>
  <si>
    <t>LADD</t>
  </si>
  <si>
    <t>ADR</t>
  </si>
  <si>
    <t xml:space="preserve">TOG = 1
</t>
  </si>
  <si>
    <t>3A</t>
  </si>
  <si>
    <t>JMP</t>
  </si>
  <si>
    <t>OPR</t>
  </si>
  <si>
    <t xml:space="preserve">OPR = 3
</t>
  </si>
  <si>
    <t>END</t>
  </si>
  <si>
    <t>STATE = IDLE
done signal</t>
  </si>
  <si>
    <t>STATE</t>
  </si>
  <si>
    <t>Op</t>
  </si>
  <si>
    <t>BIN</t>
  </si>
  <si>
    <t>ZRG</t>
  </si>
  <si>
    <t>ZRT</t>
  </si>
  <si>
    <t>RST</t>
  </si>
  <si>
    <t>DEC</t>
  </si>
  <si>
    <t>PCI</t>
  </si>
  <si>
    <t>Increment PC</t>
  </si>
  <si>
    <t>MEM = 001
PCI = 1</t>
  </si>
  <si>
    <t>MEM = 000
PCI = 1</t>
  </si>
  <si>
    <t>DM write</t>
  </si>
  <si>
    <t>MIDR &lt;- M
PC &lt;- PC + 1</t>
  </si>
  <si>
    <t xml:space="preserve">AWM = 11, ALU = 1
</t>
  </si>
  <si>
    <t>STATE = FETCH2</t>
  </si>
  <si>
    <t>RSET</t>
  </si>
  <si>
    <t>TOGL</t>
  </si>
  <si>
    <t>INCR</t>
  </si>
  <si>
    <t>SUBT</t>
  </si>
  <si>
    <t>FETCH_2</t>
  </si>
  <si>
    <t>FETCH_3</t>
  </si>
  <si>
    <t>LODK_2</t>
  </si>
  <si>
    <t>LADD_2</t>
  </si>
  <si>
    <t>LADD_3</t>
  </si>
  <si>
    <t>LADD_4</t>
  </si>
  <si>
    <t>LADD_5</t>
  </si>
  <si>
    <t>LADD_6</t>
  </si>
  <si>
    <t>LADD_7</t>
  </si>
  <si>
    <t>LOAD_2</t>
  </si>
  <si>
    <t>LOAD_3</t>
  </si>
  <si>
    <t xml:space="preserve">OPR = 5
</t>
  </si>
  <si>
    <t>RSET_2</t>
  </si>
  <si>
    <t>JUMP_2</t>
  </si>
  <si>
    <t>INCR_2</t>
  </si>
  <si>
    <t>DECR</t>
  </si>
  <si>
    <t xml:space="preserve">OPR = 6
</t>
  </si>
  <si>
    <t>DECR_2</t>
  </si>
  <si>
    <t>AC &lt;- MIDR
STATE = FETCH2</t>
  </si>
  <si>
    <t>MDDR &lt;- M
STATE = FETCH2</t>
  </si>
  <si>
    <t>TOG
STATE = FETCH2</t>
  </si>
  <si>
    <t>MDDR &lt;- AC
MDAR &lt;- Write Matrix
write
STATE = FETCH2</t>
  </si>
  <si>
    <t>RST &lt;- MIDR
STATE = FETCH2</t>
  </si>
  <si>
    <t>dec_ctrl_signals &lt;- MIDR
STATE = FETCH2</t>
  </si>
  <si>
    <t>inc_ctrl_signals &lt;- MIDR
STATE = FETCH2</t>
  </si>
  <si>
    <t>MDAR[7:0] &lt;- MIDR</t>
  </si>
  <si>
    <t>ADR = 3</t>
  </si>
  <si>
    <t>MDAR[15:8] &lt;- MIDR</t>
  </si>
  <si>
    <t>ADR = 4</t>
  </si>
  <si>
    <t>ADR = 5</t>
  </si>
  <si>
    <t>MDAR[17:16] &lt;- MIDR</t>
  </si>
  <si>
    <t>PCI = 1</t>
  </si>
  <si>
    <t>0-AC
1-MDDR
2-K0
3-K1
4-G0
5-G1
6-G2
7-MIDR</t>
  </si>
  <si>
    <t>DIV</t>
  </si>
  <si>
    <t>DIV_2</t>
  </si>
  <si>
    <t xml:space="preserve">AWM = MIDR
ALU = div
</t>
  </si>
  <si>
    <t>A_bus &lt;- MIDR
ALU_div
STATE = FETCH2</t>
  </si>
  <si>
    <t>COPY</t>
  </si>
  <si>
    <t>K0 &lt;- G0</t>
  </si>
  <si>
    <t>COPY_2</t>
  </si>
  <si>
    <t xml:space="preserve">OPR = 1
ALU = 1
</t>
  </si>
  <si>
    <t>Parameters</t>
  </si>
  <si>
    <t>0-none
1-ACI-AWM
2-AWM
3-INC
4-PC
5-RST
6-DEC</t>
  </si>
  <si>
    <t>STATE &lt;- {MIDR[7:4], 4'd0}
PARAM &lt;-  MIDR[3:0]</t>
  </si>
  <si>
    <t>0-MDAR
1-ART
2-ARG
3-AWT
4-AWG
5-AC
6-K0
7-K1</t>
  </si>
  <si>
    <t>PARAM</t>
  </si>
  <si>
    <t>Stores parameter of last operand</t>
  </si>
  <si>
    <t>Syntax</t>
  </si>
  <si>
    <t>COPY 
[K0 -&gt; AC, G0]</t>
  </si>
  <si>
    <t>JUMP: Z_AC
[210]</t>
  </si>
  <si>
    <t>INCR 
[AC, MDDR, K0]</t>
  </si>
  <si>
    <t>RSET
[AC, MDDR, K0]</t>
  </si>
  <si>
    <t>DECR 
[AC, MDDR, K0]</t>
  </si>
  <si>
    <t>0-AC
1-MDDR
2-K0
3-K1
4-G0</t>
  </si>
  <si>
    <t>ZK0</t>
  </si>
  <si>
    <t>ZK1</t>
  </si>
  <si>
    <t>MDAR &lt;- Read Matrix or MDAR
read</t>
  </si>
  <si>
    <t>0-FROM_ADR
1-FROM_MAT</t>
  </si>
  <si>
    <t>0-TO_ADR
2-TO_MAT</t>
  </si>
  <si>
    <t>STAC: TO_MAT</t>
  </si>
  <si>
    <t>LADD: TO_AR_REF
[510]</t>
  </si>
  <si>
    <t>LOAD: TO_ADR</t>
  </si>
  <si>
    <t>6-TO_MDAR
7-TO_AR
8-TO_AW
9-TO_AR_REF</t>
  </si>
  <si>
    <t>1-J
2-Z_AC
3-NZ_AC
4-Z_TOG
5-NZ_ARG
6-NZ_ART
7-NZ_K0
8-NZ_K1</t>
  </si>
  <si>
    <t>0-none
1-add
2-sub
3-div</t>
  </si>
  <si>
    <t>Clocks</t>
  </si>
  <si>
    <t>Make processor idle</t>
  </si>
  <si>
    <t>Toggle the ZT register to 
interchange row vs column 
wise operations</t>
  </si>
  <si>
    <t>MEMORY</t>
  </si>
  <si>
    <t>Branching</t>
  </si>
  <si>
    <t>Load MDDR from memory. 
Parameter = 0 or 1
1 - Create read address from matrix registers
0 - Create read address from MDAR directly</t>
  </si>
  <si>
    <t>Store value in AC to memory. 
Parameter = 0 or 1
2 - Create write address from matrix registers
0 - Create write address from MDAR directly</t>
  </si>
  <si>
    <t>Jump to instruction address by checking the
flags based on the parameter</t>
  </si>
  <si>
    <t>Divide AC by given value
DIV rounds off the result to nearest integer</t>
  </si>
  <si>
    <t>Subtract from AC and return the absolute value
(without the sign)</t>
  </si>
  <si>
    <t>No operation</t>
  </si>
  <si>
    <t xml:space="preserve">Copy value from one register to one, many or
all registers in A bus </t>
  </si>
  <si>
    <t>Reset one, many or all resettable</t>
  </si>
  <si>
    <t>Decrement one, many or all decrementable 
registers by one</t>
  </si>
  <si>
    <t>Increment one, many or all incrementable 
registers by one</t>
  </si>
  <si>
    <t>Fill 18 bit address from 3 operands Param:
6- Fill address to MDAR
7- Fill to ART, ARG in order based on tog bit
8- Fill to AWT, AWG in order based on tog bit
9- Fill to ART, ARG reference registers in order based on tog bit</t>
  </si>
  <si>
    <t>Stores current state (micro instruction)</t>
  </si>
  <si>
    <t>Name</t>
  </si>
  <si>
    <t>Connected to the address bus. Ins-memory sends data to data bus based on this address</t>
  </si>
  <si>
    <t>State</t>
  </si>
  <si>
    <t>Paramteter</t>
  </si>
  <si>
    <t>Memory Instruction Data Register</t>
  </si>
  <si>
    <t>Memory Data Address register</t>
  </si>
  <si>
    <t>Memory Data Data register</t>
  </si>
  <si>
    <t>Constant Reading Address</t>
  </si>
  <si>
    <t>Changing Reading Address</t>
  </si>
  <si>
    <t>Constant Writing Address</t>
  </si>
  <si>
    <t>Changing Writing Address</t>
  </si>
  <si>
    <t>K0 - Loop register</t>
  </si>
  <si>
    <t>G0 - Shift register</t>
  </si>
  <si>
    <t>G2 - Shift register</t>
  </si>
  <si>
    <t>G3 - Shift register</t>
  </si>
  <si>
    <t>K1 - Loop register</t>
  </si>
  <si>
    <t>Can write only to G0 from A bus. But all three can be read to A bus. When writing to G0, values shift as:
G2 &lt;- G1 &lt;- G0</t>
  </si>
  <si>
    <t>Loop Registers (Can be used as GPR)
When writing for the first time, stores that value as reference also. When writing furthur, if current value = reference, raises the zero flag. Register can be reset by RSET</t>
  </si>
  <si>
    <t>Zero if K0 = K0_reference</t>
  </si>
  <si>
    <t>Zero if K1 = K1_reference</t>
  </si>
  <si>
    <t>PC &lt;- PC + 1
ADR &lt;- PARAM
STATE = FETCH2</t>
  </si>
  <si>
    <t>ADR = PARAM
MEM = 000</t>
  </si>
  <si>
    <t xml:space="preserve">ACI = 1, AWM = 0
ADR = PARAM
MEM = 100
</t>
  </si>
  <si>
    <t>A_write_mux_en &lt;- MIDR [7:5]
ACI &lt;- MIDR [4:0]
STATE = FETCH2</t>
  </si>
  <si>
    <t>JMP &lt;- {1,PARAM[2:0]}
if(J): PC &lt;- MIDR else: none
STATE = FETCH1</t>
  </si>
  <si>
    <t xml:space="preserve">JMP = {1,PARAM[2:0]}
OPR = 4
</t>
  </si>
  <si>
    <t>0-none
1-R matrix
2-W matrix
3-A-&gt; last 8
4-A-&gt; midd 8
5-A-&gt; firs 2
6-To MDAR
7-To AR
8-To AW
9-To ARREF</t>
  </si>
  <si>
    <r>
      <t xml:space="preserve">0-MDAR
1-ART
2-ARG
3-AWT
4-AWG
</t>
    </r>
    <r>
      <rPr>
        <sz val="9"/>
        <rFont val="Courier New"/>
        <family val="3"/>
      </rPr>
      <t>5-AC
6-K0
7-K1</t>
    </r>
  </si>
  <si>
    <t>PRM</t>
  </si>
  <si>
    <t>0-none
1-ADR
2-JMP</t>
  </si>
  <si>
    <t xml:space="preserve">0-none
1-JUMP
2-JMPZ
3-JPNZ
4-JZT
5-JNRG
6-JNRT
7-JNK0
8-JNK1
</t>
  </si>
  <si>
    <t>REGISTERS</t>
  </si>
  <si>
    <t>ADD : MDDR</t>
  </si>
  <si>
    <t>AC &lt;- AC + MDDR</t>
  </si>
  <si>
    <t>AC &lt;- AC / 20</t>
  </si>
  <si>
    <t>DIV
[20]</t>
  </si>
  <si>
    <t>AC &lt;- AC - MDDR</t>
  </si>
  <si>
    <t>SUBT : MDDR</t>
  </si>
  <si>
    <t>A_write_ctrls &lt;- PARAM
ALU_add
STATE = FETCH2</t>
  </si>
  <si>
    <t>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</si>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</sst>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sz val="9"/>
      <color theme="1"/>
      <name val="Courier New"/>
      <family val="3"/>
    </font>
    <font>
      <sz val="12"/>
      <name val="Courier New"/>
      <family val="3"/>
    </font>
    <font>
      <sz val="10"/>
      <name val="Courier New"/>
      <family val="3"/>
    </font>
    <font>
      <sz val="11"/>
      <color theme="0"/>
      <name val="Calibri"/>
      <family val="2"/>
      <scheme val="minor"/>
    </font>
    <font>
      <sz val="9"/>
      <name val="Courier New"/>
      <family val="3"/>
    </font>
    <font>
      <sz val="11"/>
      <name val="Courier New"/>
      <family val="3"/>
    </font>
    <font>
      <sz val="8"/>
      <name val="Courier New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theme="1"/>
      <name val="Consolas"/>
      <family val="3"/>
    </font>
    <font>
      <sz val="11"/>
      <color theme="1"/>
      <name val="Consolas"/>
      <family val="3"/>
    </font>
    <font>
      <b/>
      <sz val="10"/>
      <color theme="1"/>
      <name val="Consolas"/>
      <family val="3"/>
    </font>
    <font>
      <sz val="9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2" xfId="0" applyFont="1" applyBorder="1"/>
    <xf numFmtId="0" fontId="6" fillId="0" borderId="9" xfId="0" applyFon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1" fillId="0" borderId="0" xfId="0" applyFont="1"/>
    <xf numFmtId="0" fontId="4" fillId="0" borderId="3" xfId="0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left" vertical="top" wrapText="1"/>
    </xf>
    <xf numFmtId="0" fontId="10" fillId="8" borderId="16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1" fillId="2" borderId="17" xfId="0" applyFont="1" applyFill="1" applyBorder="1" applyAlignment="1">
      <alignment vertical="center" textRotation="90"/>
    </xf>
    <xf numFmtId="0" fontId="8" fillId="5" borderId="1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5" xfId="0" applyFont="1" applyFill="1" applyBorder="1" applyAlignment="1">
      <alignment horizontal="center" vertical="center" textRotation="90"/>
    </xf>
    <xf numFmtId="0" fontId="10" fillId="5" borderId="15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1" fillId="6" borderId="15" xfId="0" applyFont="1" applyFill="1" applyBorder="1" applyAlignment="1">
      <alignment horizontal="center" vertical="top" textRotation="90"/>
    </xf>
    <xf numFmtId="0" fontId="10" fillId="4" borderId="1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center" textRotation="90"/>
    </xf>
    <xf numFmtId="0" fontId="12" fillId="0" borderId="0" xfId="0" applyFont="1" applyAlignment="1">
      <alignment vertical="top" wrapText="1"/>
    </xf>
    <xf numFmtId="0" fontId="11" fillId="2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7" borderId="18" xfId="0" applyFont="1" applyFill="1" applyBorder="1" applyAlignment="1">
      <alignment horizontal="left" vertical="top" wrapText="1"/>
    </xf>
    <xf numFmtId="0" fontId="11" fillId="10" borderId="18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left" vertical="top" wrapText="1"/>
    </xf>
    <xf numFmtId="0" fontId="11" fillId="10" borderId="14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 textRotation="90"/>
    </xf>
    <xf numFmtId="0" fontId="6" fillId="0" borderId="0" xfId="0" applyFont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top"/>
    </xf>
    <xf numFmtId="0" fontId="15" fillId="0" borderId="9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quotePrefix="1" applyFont="1" applyBorder="1" applyAlignment="1">
      <alignment horizontal="center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vertical="center"/>
    </xf>
    <xf numFmtId="0" fontId="15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5" fillId="0" borderId="9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4" xfId="0" quotePrefix="1" applyFont="1" applyBorder="1" applyAlignment="1">
      <alignment horizontal="center"/>
    </xf>
    <xf numFmtId="0" fontId="15" fillId="0" borderId="9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4" xfId="0" quotePrefix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5" xfId="0" quotePrefix="1" applyFont="1" applyBorder="1" applyAlignment="1">
      <alignment horizontal="center"/>
    </xf>
    <xf numFmtId="0" fontId="15" fillId="0" borderId="11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/>
    </xf>
    <xf numFmtId="0" fontId="13" fillId="0" borderId="6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/>
    </xf>
    <xf numFmtId="0" fontId="15" fillId="0" borderId="6" xfId="0" quotePrefix="1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0" borderId="6" xfId="0" applyFont="1" applyFill="1" applyBorder="1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vertical="center" wrapText="1"/>
    </xf>
    <xf numFmtId="0" fontId="18" fillId="0" borderId="4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20" fillId="0" borderId="9" xfId="0" applyFont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20" fillId="0" borderId="9" xfId="0" applyFont="1" applyBorder="1" applyAlignment="1">
      <alignment vertical="center" wrapText="1"/>
    </xf>
    <xf numFmtId="0" fontId="18" fillId="0" borderId="5" xfId="0" applyFont="1" applyFill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vertical="center"/>
    </xf>
    <xf numFmtId="0" fontId="15" fillId="0" borderId="8" xfId="0" applyFont="1" applyBorder="1" applyAlignment="1">
      <alignment horizontal="left" vertical="center" wrapText="1"/>
    </xf>
    <xf numFmtId="0" fontId="20" fillId="0" borderId="6" xfId="0" applyFont="1" applyBorder="1" applyAlignment="1">
      <alignment vertical="center"/>
    </xf>
    <xf numFmtId="0" fontId="18" fillId="0" borderId="5" xfId="0" applyFont="1" applyFill="1" applyBorder="1"/>
    <xf numFmtId="0" fontId="18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vertical="center"/>
    </xf>
    <xf numFmtId="0" fontId="15" fillId="0" borderId="6" xfId="0" quotePrefix="1" applyFont="1" applyBorder="1" applyAlignment="1">
      <alignment horizontal="left" wrapText="1"/>
    </xf>
    <xf numFmtId="0" fontId="15" fillId="0" borderId="5" xfId="0" quotePrefix="1" applyFont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center" vertical="center" textRotation="90"/>
    </xf>
    <xf numFmtId="0" fontId="16" fillId="0" borderId="4" xfId="0" applyFont="1" applyBorder="1" applyAlignment="1">
      <alignment horizontal="center" vertical="center" textRotation="90"/>
    </xf>
    <xf numFmtId="0" fontId="16" fillId="0" borderId="5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 textRotation="90"/>
    </xf>
    <xf numFmtId="0" fontId="8" fillId="6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18">
    <dxf>
      <font>
        <color auto="1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7" workbookViewId="0">
      <selection activeCell="H21" sqref="H21"/>
    </sheetView>
  </sheetViews>
  <sheetFormatPr defaultColWidth="9.140625" defaultRowHeight="15" x14ac:dyDescent="0.25"/>
  <cols>
    <col min="1" max="1" width="5.42578125" style="8" customWidth="1"/>
    <col min="2" max="2" width="10.7109375" style="7" customWidth="1"/>
    <col min="3" max="6" width="5.5703125" style="7" customWidth="1"/>
    <col min="7" max="7" width="24.42578125" style="29" customWidth="1"/>
    <col min="8" max="8" width="58.28515625" style="9" customWidth="1"/>
    <col min="9" max="9" width="4.42578125" style="18" hidden="1" customWidth="1"/>
    <col min="10" max="10" width="9.140625" style="1"/>
    <col min="11" max="11" width="18.42578125" style="1" customWidth="1"/>
    <col min="12" max="12" width="4.140625" style="1" customWidth="1"/>
    <col min="13" max="14" width="9.140625" style="1"/>
    <col min="15" max="15" width="20.42578125" style="1" customWidth="1"/>
    <col min="16" max="16384" width="9.140625" style="1"/>
  </cols>
  <sheetData>
    <row r="1" spans="1:12" s="27" customFormat="1" ht="25.5" customHeight="1" thickBot="1" x14ac:dyDescent="0.3">
      <c r="A1" s="172" t="s">
        <v>237</v>
      </c>
      <c r="B1" s="173"/>
      <c r="C1" s="173"/>
      <c r="D1" s="173"/>
      <c r="E1" s="173"/>
      <c r="F1" s="173"/>
      <c r="G1" s="173"/>
      <c r="H1" s="174"/>
      <c r="I1" s="30"/>
    </row>
    <row r="2" spans="1:12" s="12" customFormat="1" ht="27.75" thickBot="1" x14ac:dyDescent="0.3">
      <c r="A2" s="140"/>
      <c r="B2" s="101" t="s">
        <v>16</v>
      </c>
      <c r="C2" s="141" t="s">
        <v>17</v>
      </c>
      <c r="D2" s="141" t="s">
        <v>6</v>
      </c>
      <c r="E2" s="141" t="s">
        <v>66</v>
      </c>
      <c r="F2" s="142" t="s">
        <v>65</v>
      </c>
      <c r="G2" s="142" t="s">
        <v>206</v>
      </c>
      <c r="H2" s="143" t="s">
        <v>13</v>
      </c>
      <c r="I2" s="17" t="s">
        <v>58</v>
      </c>
      <c r="K2" s="10" t="s">
        <v>81</v>
      </c>
      <c r="L2" s="11">
        <f>COUNTIF(B8:B21, "*")+1</f>
        <v>13</v>
      </c>
    </row>
    <row r="3" spans="1:12" ht="27.75" customHeight="1" x14ac:dyDescent="0.25">
      <c r="A3" s="176" t="s">
        <v>23</v>
      </c>
      <c r="B3" s="144" t="s">
        <v>15</v>
      </c>
      <c r="C3" s="145">
        <v>8</v>
      </c>
      <c r="D3" s="145"/>
      <c r="E3" s="145"/>
      <c r="F3" s="146"/>
      <c r="G3" s="147" t="s">
        <v>18</v>
      </c>
      <c r="H3" s="148" t="s">
        <v>207</v>
      </c>
      <c r="I3" s="18" t="s">
        <v>77</v>
      </c>
      <c r="K3" s="10"/>
      <c r="L3" s="11"/>
    </row>
    <row r="4" spans="1:12" x14ac:dyDescent="0.25">
      <c r="A4" s="177"/>
      <c r="B4" s="149" t="s">
        <v>105</v>
      </c>
      <c r="C4" s="150">
        <v>8</v>
      </c>
      <c r="D4" s="150"/>
      <c r="E4" s="150"/>
      <c r="F4" s="151"/>
      <c r="G4" s="152" t="s">
        <v>208</v>
      </c>
      <c r="H4" s="153" t="s">
        <v>205</v>
      </c>
    </row>
    <row r="5" spans="1:12" x14ac:dyDescent="0.25">
      <c r="A5" s="177"/>
      <c r="B5" s="149" t="s">
        <v>169</v>
      </c>
      <c r="C5" s="150">
        <v>8</v>
      </c>
      <c r="D5" s="150"/>
      <c r="E5" s="150"/>
      <c r="F5" s="151"/>
      <c r="G5" s="152" t="s">
        <v>209</v>
      </c>
      <c r="H5" s="153" t="s">
        <v>170</v>
      </c>
    </row>
    <row r="6" spans="1:12" ht="36.75" customHeight="1" x14ac:dyDescent="0.25">
      <c r="A6" s="177"/>
      <c r="B6" s="149" t="s">
        <v>7</v>
      </c>
      <c r="C6" s="150">
        <v>8</v>
      </c>
      <c r="D6" s="150"/>
      <c r="E6" s="154"/>
      <c r="F6" s="155"/>
      <c r="G6" s="156" t="s">
        <v>210</v>
      </c>
      <c r="H6" s="157" t="s">
        <v>19</v>
      </c>
      <c r="I6" s="19" t="s">
        <v>77</v>
      </c>
    </row>
    <row r="7" spans="1:12" ht="15.75" thickBot="1" x14ac:dyDescent="0.3">
      <c r="A7" s="178"/>
      <c r="B7" s="158"/>
      <c r="C7" s="159"/>
      <c r="D7" s="159"/>
      <c r="E7" s="159"/>
      <c r="F7" s="160"/>
      <c r="G7" s="161"/>
      <c r="H7" s="162"/>
      <c r="K7" s="16" t="s">
        <v>72</v>
      </c>
      <c r="L7" s="4">
        <f>COUNTIF(E$3:E$21, "*Ir*")</f>
        <v>0</v>
      </c>
    </row>
    <row r="8" spans="1:12" ht="25.5" x14ac:dyDescent="0.25">
      <c r="A8" s="176" t="s">
        <v>24</v>
      </c>
      <c r="B8" s="144" t="s">
        <v>20</v>
      </c>
      <c r="C8" s="145">
        <v>18</v>
      </c>
      <c r="D8" s="145">
        <v>1</v>
      </c>
      <c r="E8" s="150" t="s">
        <v>65</v>
      </c>
      <c r="F8" s="146"/>
      <c r="G8" s="163" t="s">
        <v>211</v>
      </c>
      <c r="H8" s="148" t="s">
        <v>57</v>
      </c>
      <c r="I8" s="19" t="s">
        <v>77</v>
      </c>
      <c r="K8" s="16" t="s">
        <v>73</v>
      </c>
      <c r="L8" s="4">
        <f>COUNTIF(F$3:F$21, "*Iw*")</f>
        <v>0</v>
      </c>
    </row>
    <row r="9" spans="1:12" ht="25.5" x14ac:dyDescent="0.25">
      <c r="A9" s="177"/>
      <c r="B9" s="149" t="s">
        <v>21</v>
      </c>
      <c r="C9" s="150">
        <v>8</v>
      </c>
      <c r="D9" s="150"/>
      <c r="E9" s="150" t="s">
        <v>65</v>
      </c>
      <c r="F9" s="151" t="s">
        <v>66</v>
      </c>
      <c r="G9" s="156" t="s">
        <v>212</v>
      </c>
      <c r="H9" s="153" t="s">
        <v>22</v>
      </c>
      <c r="I9" s="19" t="s">
        <v>77</v>
      </c>
      <c r="K9" s="16"/>
    </row>
    <row r="10" spans="1:12" ht="25.5" x14ac:dyDescent="0.25">
      <c r="A10" s="177"/>
      <c r="B10" s="149" t="s">
        <v>52</v>
      </c>
      <c r="C10" s="150">
        <v>9</v>
      </c>
      <c r="D10" s="150">
        <v>1</v>
      </c>
      <c r="E10" s="150"/>
      <c r="F10" s="151"/>
      <c r="G10" s="156" t="s">
        <v>213</v>
      </c>
      <c r="H10" s="153" t="s">
        <v>39</v>
      </c>
      <c r="I10" s="19" t="s">
        <v>77</v>
      </c>
      <c r="K10" s="16" t="s">
        <v>74</v>
      </c>
      <c r="L10" s="4">
        <f>COUNTIF(E$3:E$21, "*Ar*")</f>
        <v>5</v>
      </c>
    </row>
    <row r="11" spans="1:12" ht="25.5" x14ac:dyDescent="0.25">
      <c r="A11" s="177"/>
      <c r="B11" s="149" t="s">
        <v>53</v>
      </c>
      <c r="C11" s="150">
        <v>9</v>
      </c>
      <c r="D11" s="150">
        <v>1</v>
      </c>
      <c r="E11" s="150"/>
      <c r="F11" s="151"/>
      <c r="G11" s="156" t="s">
        <v>214</v>
      </c>
      <c r="H11" s="153" t="s">
        <v>40</v>
      </c>
      <c r="I11" s="19" t="s">
        <v>77</v>
      </c>
      <c r="K11" s="16" t="s">
        <v>75</v>
      </c>
      <c r="L11" s="4">
        <f>COUNTIF(F$3:F$21, "*Aw*")</f>
        <v>7</v>
      </c>
    </row>
    <row r="12" spans="1:12" ht="25.5" x14ac:dyDescent="0.25">
      <c r="A12" s="177"/>
      <c r="B12" s="149" t="s">
        <v>54</v>
      </c>
      <c r="C12" s="150">
        <v>9</v>
      </c>
      <c r="D12" s="150">
        <v>1</v>
      </c>
      <c r="E12" s="150"/>
      <c r="F12" s="151"/>
      <c r="G12" s="156" t="s">
        <v>215</v>
      </c>
      <c r="H12" s="153" t="s">
        <v>41</v>
      </c>
      <c r="I12" s="19" t="s">
        <v>77</v>
      </c>
      <c r="K12" s="16"/>
    </row>
    <row r="13" spans="1:12" ht="26.25" customHeight="1" x14ac:dyDescent="0.25">
      <c r="A13" s="177"/>
      <c r="B13" s="149" t="s">
        <v>55</v>
      </c>
      <c r="C13" s="150">
        <v>9</v>
      </c>
      <c r="D13" s="150">
        <v>1</v>
      </c>
      <c r="E13" s="150"/>
      <c r="F13" s="151"/>
      <c r="G13" s="156" t="s">
        <v>216</v>
      </c>
      <c r="H13" s="153" t="s">
        <v>42</v>
      </c>
      <c r="I13" s="19" t="s">
        <v>77</v>
      </c>
      <c r="K13" s="175" t="s">
        <v>76</v>
      </c>
    </row>
    <row r="14" spans="1:12" ht="15.75" thickBot="1" x14ac:dyDescent="0.3">
      <c r="A14" s="178"/>
      <c r="B14" s="158"/>
      <c r="C14" s="159"/>
      <c r="D14" s="159"/>
      <c r="E14" s="159"/>
      <c r="F14" s="160"/>
      <c r="G14" s="161"/>
      <c r="H14" s="162"/>
      <c r="K14" s="175"/>
      <c r="L14" s="4" t="e">
        <f>COUNTIF(#REF!, "*x*")</f>
        <v>#REF!</v>
      </c>
    </row>
    <row r="15" spans="1:12" x14ac:dyDescent="0.25">
      <c r="A15" s="176" t="s">
        <v>26</v>
      </c>
      <c r="B15" s="144" t="s">
        <v>27</v>
      </c>
      <c r="C15" s="145">
        <v>12</v>
      </c>
      <c r="D15" s="145">
        <v>1</v>
      </c>
      <c r="E15" s="150" t="s">
        <v>65</v>
      </c>
      <c r="F15" s="151" t="s">
        <v>66</v>
      </c>
      <c r="G15" s="152" t="s">
        <v>28</v>
      </c>
      <c r="H15" s="164" t="s">
        <v>28</v>
      </c>
      <c r="I15" s="18" t="s">
        <v>77</v>
      </c>
    </row>
    <row r="16" spans="1:12" ht="44.25" customHeight="1" x14ac:dyDescent="0.25">
      <c r="A16" s="177"/>
      <c r="B16" s="149" t="s">
        <v>67</v>
      </c>
      <c r="C16" s="150">
        <v>8</v>
      </c>
      <c r="D16" s="150">
        <v>1</v>
      </c>
      <c r="E16" s="150" t="s">
        <v>65</v>
      </c>
      <c r="F16" s="151" t="s">
        <v>66</v>
      </c>
      <c r="G16" s="152" t="s">
        <v>217</v>
      </c>
      <c r="H16" s="179" t="s">
        <v>223</v>
      </c>
      <c r="I16" s="18" t="s">
        <v>78</v>
      </c>
    </row>
    <row r="17" spans="1:12" ht="33.75" customHeight="1" x14ac:dyDescent="0.25">
      <c r="A17" s="177"/>
      <c r="B17" s="149" t="s">
        <v>68</v>
      </c>
      <c r="C17" s="150"/>
      <c r="D17" s="150">
        <v>1</v>
      </c>
      <c r="E17" s="150" t="s">
        <v>65</v>
      </c>
      <c r="F17" s="151" t="s">
        <v>66</v>
      </c>
      <c r="G17" s="152" t="s">
        <v>221</v>
      </c>
      <c r="H17" s="179"/>
      <c r="I17" s="18" t="s">
        <v>78</v>
      </c>
    </row>
    <row r="18" spans="1:12" x14ac:dyDescent="0.25">
      <c r="A18" s="177"/>
      <c r="B18" s="149" t="s">
        <v>69</v>
      </c>
      <c r="C18" s="150">
        <v>8</v>
      </c>
      <c r="D18" s="150"/>
      <c r="E18" s="150"/>
      <c r="F18" s="151" t="s">
        <v>66</v>
      </c>
      <c r="G18" s="152" t="s">
        <v>218</v>
      </c>
      <c r="H18" s="179" t="s">
        <v>222</v>
      </c>
      <c r="I18" s="18" t="s">
        <v>78</v>
      </c>
    </row>
    <row r="19" spans="1:12" x14ac:dyDescent="0.25">
      <c r="A19" s="177"/>
      <c r="B19" s="149" t="s">
        <v>70</v>
      </c>
      <c r="C19" s="150"/>
      <c r="D19" s="150"/>
      <c r="E19" s="150"/>
      <c r="F19" s="151" t="s">
        <v>66</v>
      </c>
      <c r="G19" s="152" t="s">
        <v>219</v>
      </c>
      <c r="H19" s="180"/>
      <c r="I19" s="18" t="s">
        <v>78</v>
      </c>
    </row>
    <row r="20" spans="1:12" x14ac:dyDescent="0.25">
      <c r="A20" s="177"/>
      <c r="B20" s="149" t="s">
        <v>71</v>
      </c>
      <c r="C20" s="150"/>
      <c r="D20" s="150"/>
      <c r="E20" s="150"/>
      <c r="F20" s="151" t="s">
        <v>66</v>
      </c>
      <c r="G20" s="152" t="s">
        <v>220</v>
      </c>
      <c r="H20" s="180"/>
      <c r="I20" s="18" t="s">
        <v>78</v>
      </c>
    </row>
    <row r="21" spans="1:12" ht="15.75" thickBot="1" x14ac:dyDescent="0.3">
      <c r="A21" s="178"/>
      <c r="B21" s="165"/>
      <c r="C21" s="166"/>
      <c r="D21" s="166"/>
      <c r="E21" s="166"/>
      <c r="F21" s="166"/>
      <c r="G21" s="167"/>
      <c r="H21" s="166"/>
      <c r="I21" s="20"/>
    </row>
    <row r="22" spans="1:12" x14ac:dyDescent="0.25">
      <c r="A22" s="176" t="s">
        <v>25</v>
      </c>
      <c r="B22" s="144" t="s">
        <v>4</v>
      </c>
      <c r="C22" s="145">
        <v>1</v>
      </c>
      <c r="D22" s="145"/>
      <c r="E22" s="145"/>
      <c r="F22" s="145"/>
      <c r="G22" s="168"/>
      <c r="H22" s="169" t="s">
        <v>9</v>
      </c>
      <c r="I22" s="18" t="s">
        <v>78</v>
      </c>
    </row>
    <row r="23" spans="1:12" ht="36" x14ac:dyDescent="0.25">
      <c r="A23" s="177"/>
      <c r="B23" s="149" t="s">
        <v>38</v>
      </c>
      <c r="C23" s="150">
        <v>1</v>
      </c>
      <c r="D23" s="150"/>
      <c r="E23" s="150"/>
      <c r="F23" s="150"/>
      <c r="G23" s="152"/>
      <c r="H23" s="157" t="s">
        <v>49</v>
      </c>
      <c r="I23" s="19" t="s">
        <v>77</v>
      </c>
    </row>
    <row r="24" spans="1:12" x14ac:dyDescent="0.25">
      <c r="A24" s="177"/>
      <c r="B24" s="149" t="s">
        <v>108</v>
      </c>
      <c r="C24" s="150">
        <v>1</v>
      </c>
      <c r="D24" s="150"/>
      <c r="E24" s="150"/>
      <c r="F24" s="150"/>
      <c r="G24" s="152"/>
      <c r="H24" s="153" t="s">
        <v>50</v>
      </c>
      <c r="I24" s="19" t="s">
        <v>77</v>
      </c>
      <c r="K24" s="1" t="s">
        <v>79</v>
      </c>
      <c r="L24" s="4">
        <f>COUNTIF(I$3:I$21, "D")</f>
        <v>9</v>
      </c>
    </row>
    <row r="25" spans="1:12" x14ac:dyDescent="0.25">
      <c r="A25" s="177"/>
      <c r="B25" s="149" t="s">
        <v>109</v>
      </c>
      <c r="C25" s="150">
        <v>1</v>
      </c>
      <c r="D25" s="150"/>
      <c r="E25" s="150"/>
      <c r="F25" s="150"/>
      <c r="G25" s="152"/>
      <c r="H25" s="153" t="s">
        <v>51</v>
      </c>
      <c r="I25" s="19" t="s">
        <v>77</v>
      </c>
      <c r="K25" s="1" t="s">
        <v>80</v>
      </c>
      <c r="L25" s="4">
        <f>COUNTIF(I$3:I$21, "G")+L24</f>
        <v>14</v>
      </c>
    </row>
    <row r="26" spans="1:12" x14ac:dyDescent="0.25">
      <c r="A26" s="177"/>
      <c r="B26" s="149" t="s">
        <v>178</v>
      </c>
      <c r="C26" s="150">
        <v>1</v>
      </c>
      <c r="D26" s="150"/>
      <c r="E26" s="150"/>
      <c r="F26" s="151"/>
      <c r="G26" s="152"/>
      <c r="H26" s="153" t="s">
        <v>224</v>
      </c>
      <c r="I26" s="19"/>
      <c r="L26" s="23"/>
    </row>
    <row r="27" spans="1:12" x14ac:dyDescent="0.25">
      <c r="A27" s="177"/>
      <c r="B27" s="149" t="s">
        <v>179</v>
      </c>
      <c r="C27" s="150">
        <v>1</v>
      </c>
      <c r="D27" s="150"/>
      <c r="E27" s="150"/>
      <c r="F27" s="151"/>
      <c r="G27" s="152"/>
      <c r="H27" s="153" t="s">
        <v>225</v>
      </c>
      <c r="I27" s="19"/>
      <c r="L27" s="23"/>
    </row>
    <row r="28" spans="1:12" ht="15.75" thickBot="1" x14ac:dyDescent="0.3">
      <c r="A28" s="178"/>
      <c r="B28" s="158"/>
      <c r="C28" s="159"/>
      <c r="D28" s="159"/>
      <c r="E28" s="159"/>
      <c r="F28" s="160"/>
      <c r="G28" s="161"/>
      <c r="H28" s="162"/>
    </row>
    <row r="29" spans="1:12" x14ac:dyDescent="0.25">
      <c r="A29" s="73"/>
      <c r="B29" s="29"/>
      <c r="C29" s="29"/>
      <c r="D29" s="29"/>
      <c r="E29" s="29"/>
      <c r="F29" s="29"/>
      <c r="G29" s="33"/>
      <c r="H29" s="74"/>
    </row>
    <row r="30" spans="1:12" x14ac:dyDescent="0.25">
      <c r="A30" s="73"/>
      <c r="B30" s="29"/>
      <c r="C30" s="29"/>
      <c r="D30" s="29"/>
      <c r="E30" s="29"/>
      <c r="F30" s="29"/>
      <c r="G30" s="33"/>
      <c r="H30" s="74"/>
    </row>
    <row r="31" spans="1:12" x14ac:dyDescent="0.25">
      <c r="A31" s="73"/>
      <c r="B31" s="29"/>
      <c r="C31" s="29"/>
      <c r="D31" s="29"/>
      <c r="E31" s="29"/>
      <c r="F31" s="29"/>
      <c r="G31" s="33"/>
      <c r="H31" s="74"/>
    </row>
    <row r="32" spans="1:12" x14ac:dyDescent="0.25">
      <c r="A32" s="73"/>
      <c r="B32" s="29"/>
      <c r="C32" s="29"/>
      <c r="D32" s="29"/>
      <c r="E32" s="29"/>
      <c r="F32" s="29"/>
      <c r="H32" s="74"/>
    </row>
    <row r="33" spans="1:8" x14ac:dyDescent="0.25">
      <c r="A33" s="73"/>
      <c r="B33" s="29"/>
      <c r="C33" s="29"/>
      <c r="D33" s="29"/>
      <c r="E33" s="29"/>
      <c r="F33" s="29"/>
      <c r="H33" s="74"/>
    </row>
    <row r="34" spans="1:8" x14ac:dyDescent="0.25">
      <c r="A34" s="73"/>
      <c r="B34" s="29"/>
      <c r="C34" s="29"/>
      <c r="D34" s="29"/>
      <c r="E34" s="29"/>
      <c r="F34" s="29"/>
      <c r="H34" s="74"/>
    </row>
    <row r="35" spans="1:8" x14ac:dyDescent="0.25">
      <c r="A35" s="73"/>
      <c r="B35" s="29"/>
      <c r="C35" s="29"/>
      <c r="D35" s="29"/>
      <c r="E35" s="29"/>
      <c r="F35" s="29"/>
      <c r="H35" s="74"/>
    </row>
    <row r="36" spans="1:8" x14ac:dyDescent="0.25">
      <c r="A36" s="73"/>
      <c r="B36" s="29"/>
      <c r="C36" s="29"/>
      <c r="D36" s="29"/>
      <c r="E36" s="29"/>
      <c r="F36" s="29"/>
      <c r="H36" s="74"/>
    </row>
    <row r="37" spans="1:8" x14ac:dyDescent="0.25">
      <c r="A37" s="73"/>
      <c r="B37" s="29"/>
      <c r="C37" s="29"/>
      <c r="D37" s="29"/>
      <c r="E37" s="29"/>
      <c r="F37" s="29"/>
      <c r="H37" s="74"/>
    </row>
    <row r="38" spans="1:8" x14ac:dyDescent="0.25">
      <c r="A38" s="73"/>
      <c r="B38" s="29"/>
      <c r="C38" s="29"/>
      <c r="D38" s="29"/>
      <c r="E38" s="29"/>
      <c r="F38" s="29"/>
      <c r="H38" s="74"/>
    </row>
    <row r="39" spans="1:8" x14ac:dyDescent="0.25">
      <c r="A39" s="29"/>
      <c r="B39" s="29"/>
      <c r="C39" s="29"/>
      <c r="D39" s="29"/>
      <c r="E39" s="29"/>
      <c r="F39" s="29"/>
      <c r="H39" s="74"/>
    </row>
    <row r="40" spans="1:8" x14ac:dyDescent="0.25">
      <c r="A40" s="29"/>
      <c r="B40" s="29"/>
      <c r="C40" s="29"/>
      <c r="D40" s="29"/>
      <c r="E40" s="29"/>
      <c r="F40" s="29"/>
      <c r="H40" s="74"/>
    </row>
    <row r="41" spans="1:8" x14ac:dyDescent="0.25">
      <c r="A41" s="29"/>
      <c r="B41" s="29"/>
      <c r="C41" s="29"/>
      <c r="D41" s="29"/>
      <c r="E41" s="29"/>
      <c r="F41" s="29"/>
      <c r="H41" s="74"/>
    </row>
    <row r="42" spans="1:8" x14ac:dyDescent="0.25">
      <c r="A42" s="29"/>
      <c r="B42" s="29"/>
      <c r="C42" s="29"/>
      <c r="D42" s="29"/>
      <c r="E42" s="29"/>
      <c r="F42" s="29"/>
      <c r="H42" s="74"/>
    </row>
    <row r="43" spans="1:8" x14ac:dyDescent="0.25">
      <c r="A43" s="29"/>
      <c r="B43" s="29"/>
      <c r="C43" s="29"/>
      <c r="D43" s="29"/>
      <c r="E43" s="29"/>
      <c r="F43" s="29"/>
      <c r="H43" s="74"/>
    </row>
    <row r="44" spans="1:8" x14ac:dyDescent="0.25">
      <c r="A44" s="29"/>
      <c r="B44" s="29"/>
      <c r="C44" s="29"/>
      <c r="D44" s="29"/>
      <c r="E44" s="29"/>
      <c r="F44" s="29"/>
      <c r="H44" s="74"/>
    </row>
    <row r="45" spans="1:8" x14ac:dyDescent="0.25">
      <c r="A45" s="29"/>
      <c r="B45" s="29"/>
      <c r="C45" s="29"/>
      <c r="D45" s="29"/>
      <c r="E45" s="29"/>
      <c r="F45" s="29"/>
      <c r="H45" s="74"/>
    </row>
    <row r="46" spans="1:8" x14ac:dyDescent="0.25">
      <c r="A46" s="29"/>
      <c r="B46" s="29"/>
      <c r="C46" s="29"/>
      <c r="D46" s="29"/>
      <c r="E46" s="29"/>
      <c r="F46" s="29"/>
      <c r="H46" s="74"/>
    </row>
    <row r="47" spans="1:8" x14ac:dyDescent="0.25">
      <c r="A47" s="29"/>
      <c r="B47" s="29"/>
      <c r="C47" s="29"/>
      <c r="D47" s="29"/>
      <c r="E47" s="29"/>
      <c r="F47" s="29"/>
      <c r="H47" s="74"/>
    </row>
    <row r="48" spans="1:8" x14ac:dyDescent="0.25">
      <c r="A48" s="29"/>
      <c r="B48" s="29"/>
      <c r="C48" s="29"/>
      <c r="D48" s="29"/>
      <c r="E48" s="29"/>
      <c r="F48" s="29"/>
      <c r="H48" s="74"/>
    </row>
    <row r="49" spans="1:8" x14ac:dyDescent="0.25">
      <c r="A49" s="29"/>
      <c r="B49" s="29"/>
      <c r="C49" s="29"/>
      <c r="D49" s="29"/>
      <c r="E49" s="29"/>
      <c r="F49" s="29"/>
      <c r="H49" s="74"/>
    </row>
    <row r="50" spans="1:8" x14ac:dyDescent="0.25">
      <c r="A50" s="29"/>
      <c r="B50" s="29"/>
      <c r="C50" s="29"/>
      <c r="D50" s="29"/>
      <c r="E50" s="29"/>
      <c r="F50" s="29"/>
      <c r="H50" s="74"/>
    </row>
    <row r="51" spans="1:8" x14ac:dyDescent="0.25">
      <c r="A51" s="29"/>
      <c r="B51" s="29"/>
      <c r="C51" s="29"/>
      <c r="D51" s="29"/>
      <c r="E51" s="29"/>
      <c r="F51" s="29"/>
      <c r="H51" s="74"/>
    </row>
    <row r="52" spans="1:8" x14ac:dyDescent="0.25">
      <c r="A52" s="29"/>
      <c r="B52" s="29"/>
      <c r="C52" s="29"/>
      <c r="D52" s="29"/>
      <c r="E52" s="29"/>
      <c r="F52" s="29"/>
      <c r="H52" s="74"/>
    </row>
    <row r="53" spans="1:8" x14ac:dyDescent="0.25">
      <c r="A53" s="29"/>
      <c r="B53" s="29"/>
      <c r="C53" s="29"/>
      <c r="D53" s="29"/>
      <c r="E53" s="29"/>
      <c r="F53" s="29"/>
      <c r="H53" s="74"/>
    </row>
    <row r="54" spans="1:8" x14ac:dyDescent="0.25">
      <c r="A54" s="29"/>
      <c r="B54" s="29"/>
      <c r="C54" s="29"/>
      <c r="D54" s="29"/>
      <c r="E54" s="29"/>
      <c r="F54" s="29"/>
      <c r="H54" s="74"/>
    </row>
    <row r="55" spans="1:8" x14ac:dyDescent="0.25">
      <c r="A55" s="29"/>
      <c r="B55" s="29"/>
      <c r="C55" s="29"/>
      <c r="D55" s="29"/>
      <c r="E55" s="29"/>
      <c r="F55" s="29"/>
      <c r="H55" s="74"/>
    </row>
    <row r="56" spans="1:8" x14ac:dyDescent="0.25">
      <c r="A56" s="29"/>
      <c r="B56" s="29"/>
      <c r="C56" s="29"/>
      <c r="D56" s="29"/>
      <c r="E56" s="29"/>
      <c r="F56" s="29"/>
      <c r="H56" s="74"/>
    </row>
    <row r="57" spans="1:8" x14ac:dyDescent="0.25">
      <c r="A57" s="29"/>
      <c r="B57" s="29"/>
      <c r="C57" s="29"/>
      <c r="D57" s="29"/>
      <c r="E57" s="29"/>
      <c r="F57" s="29"/>
      <c r="H57" s="74"/>
    </row>
  </sheetData>
  <mergeCells count="8">
    <mergeCell ref="A1:H1"/>
    <mergeCell ref="K13:K14"/>
    <mergeCell ref="A3:A7"/>
    <mergeCell ref="A8:A14"/>
    <mergeCell ref="A22:A28"/>
    <mergeCell ref="A15:A21"/>
    <mergeCell ref="H18:H20"/>
    <mergeCell ref="H16:H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abSelected="1" topLeftCell="A14" workbookViewId="0">
      <selection activeCell="E8" sqref="E8"/>
    </sheetView>
  </sheetViews>
  <sheetFormatPr defaultColWidth="17.28515625" defaultRowHeight="15.75" x14ac:dyDescent="0.25"/>
  <cols>
    <col min="1" max="1" width="5.28515625" style="3" customWidth="1"/>
    <col min="2" max="2" width="10.140625" style="2" customWidth="1"/>
    <col min="3" max="3" width="5.28515625" style="5" hidden="1" customWidth="1"/>
    <col min="4" max="4" width="5.5703125" style="5" customWidth="1"/>
    <col min="5" max="5" width="14.140625" style="2" customWidth="1"/>
    <col min="6" max="6" width="19" style="3" customWidth="1"/>
    <col min="7" max="7" width="33.140625" style="4" customWidth="1"/>
    <col min="8" max="8" width="54.85546875" style="3" customWidth="1"/>
    <col min="9" max="9" width="4" style="190" customWidth="1"/>
    <col min="10" max="10" width="7.42578125" style="3" customWidth="1"/>
    <col min="11" max="11" width="17.28515625" style="3"/>
    <col min="12" max="12" width="5.5703125" style="3" customWidth="1"/>
    <col min="13" max="13" width="57.42578125" style="3" customWidth="1"/>
    <col min="14" max="16384" width="17.28515625" style="3"/>
  </cols>
  <sheetData>
    <row r="1" spans="1:15" ht="24.75" customHeight="1" thickBot="1" x14ac:dyDescent="0.35">
      <c r="A1" s="100"/>
      <c r="B1" s="101" t="s">
        <v>12</v>
      </c>
      <c r="C1" s="102" t="s">
        <v>106</v>
      </c>
      <c r="D1" s="102" t="s">
        <v>107</v>
      </c>
      <c r="E1" s="103" t="s">
        <v>165</v>
      </c>
      <c r="F1" s="101" t="s">
        <v>171</v>
      </c>
      <c r="G1" s="104" t="s">
        <v>14</v>
      </c>
      <c r="H1" s="101" t="s">
        <v>13</v>
      </c>
      <c r="I1" s="186" t="s">
        <v>245</v>
      </c>
      <c r="K1" s="10" t="s">
        <v>29</v>
      </c>
      <c r="L1" s="11">
        <f>COUNTIF(B2:B16, "*")</f>
        <v>15</v>
      </c>
    </row>
    <row r="2" spans="1:15" ht="15.75" customHeight="1" x14ac:dyDescent="0.25">
      <c r="A2" s="182" t="s">
        <v>10</v>
      </c>
      <c r="B2" s="105" t="s">
        <v>103</v>
      </c>
      <c r="C2" s="106" t="s">
        <v>62</v>
      </c>
      <c r="D2" s="107">
        <f>VLOOKUP(B2,'u-ins'!A$2:F$76,6,FALSE )</f>
        <v>0</v>
      </c>
      <c r="E2" s="108"/>
      <c r="F2" s="109" t="s">
        <v>103</v>
      </c>
      <c r="G2" s="110"/>
      <c r="H2" s="111" t="s">
        <v>190</v>
      </c>
      <c r="I2" s="187">
        <v>1</v>
      </c>
    </row>
    <row r="3" spans="1:15" x14ac:dyDescent="0.25">
      <c r="A3" s="183"/>
      <c r="B3" s="112" t="s">
        <v>0</v>
      </c>
      <c r="C3" s="113" t="s">
        <v>62</v>
      </c>
      <c r="D3" s="114">
        <f>VLOOKUP(B3,'u-ins'!A$2:F$76,6,FALSE )</f>
        <v>16</v>
      </c>
      <c r="E3" s="115"/>
      <c r="F3" s="116" t="s">
        <v>0</v>
      </c>
      <c r="G3" s="117"/>
      <c r="H3" s="93" t="s">
        <v>199</v>
      </c>
      <c r="I3" s="187">
        <v>1</v>
      </c>
      <c r="K3" s="14"/>
      <c r="L3" s="24"/>
    </row>
    <row r="4" spans="1:15" ht="27" customHeight="1" x14ac:dyDescent="0.25">
      <c r="A4" s="183"/>
      <c r="B4" s="112" t="s">
        <v>161</v>
      </c>
      <c r="C4" s="113" t="s">
        <v>63</v>
      </c>
      <c r="D4" s="114">
        <f>VLOOKUP(B4,'u-ins'!A$2:F$76,6,FALSE )</f>
        <v>112</v>
      </c>
      <c r="E4" s="118"/>
      <c r="F4" s="119" t="s">
        <v>172</v>
      </c>
      <c r="G4" s="116" t="s">
        <v>162</v>
      </c>
      <c r="H4" s="120" t="s">
        <v>200</v>
      </c>
      <c r="I4" s="187">
        <v>2</v>
      </c>
    </row>
    <row r="5" spans="1:15" ht="25.5" x14ac:dyDescent="0.25">
      <c r="A5" s="183"/>
      <c r="B5" s="112" t="s">
        <v>122</v>
      </c>
      <c r="C5" s="113" t="s">
        <v>61</v>
      </c>
      <c r="D5" s="114">
        <f>VLOOKUP(B5,'u-ins'!A$2:F$76,6,FALSE )</f>
        <v>160</v>
      </c>
      <c r="E5" s="118"/>
      <c r="F5" s="119" t="s">
        <v>174</v>
      </c>
      <c r="G5" s="116" t="s">
        <v>5</v>
      </c>
      <c r="H5" s="120" t="s">
        <v>203</v>
      </c>
      <c r="I5" s="187">
        <v>2</v>
      </c>
      <c r="K5" s="191" t="s">
        <v>60</v>
      </c>
      <c r="L5" s="3">
        <f>COUNTIF(I$2:I$16,"1")</f>
        <v>7</v>
      </c>
    </row>
    <row r="6" spans="1:15" ht="25.5" x14ac:dyDescent="0.25">
      <c r="A6" s="183"/>
      <c r="B6" s="112" t="s">
        <v>139</v>
      </c>
      <c r="C6" s="113" t="s">
        <v>61</v>
      </c>
      <c r="D6" s="114">
        <f>VLOOKUP(B6,'u-ins'!A$2:F$76,6,FALSE )</f>
        <v>176</v>
      </c>
      <c r="E6" s="121"/>
      <c r="F6" s="119" t="s">
        <v>176</v>
      </c>
      <c r="G6" s="116" t="s">
        <v>5</v>
      </c>
      <c r="H6" s="120" t="s">
        <v>202</v>
      </c>
      <c r="I6" s="187">
        <v>2</v>
      </c>
      <c r="K6" s="191" t="s">
        <v>246</v>
      </c>
      <c r="L6" s="3">
        <f>COUNTIF(I$2:I$16,"2")</f>
        <v>7</v>
      </c>
    </row>
    <row r="7" spans="1:15" ht="25.5" x14ac:dyDescent="0.25">
      <c r="A7" s="183"/>
      <c r="B7" s="112" t="s">
        <v>120</v>
      </c>
      <c r="C7" s="113" t="s">
        <v>61</v>
      </c>
      <c r="D7" s="114">
        <f>VLOOKUP(B7,'u-ins'!A$2:F$76,6,FALSE )</f>
        <v>128</v>
      </c>
      <c r="E7" s="121"/>
      <c r="F7" s="119" t="s">
        <v>175</v>
      </c>
      <c r="G7" s="116"/>
      <c r="H7" s="120" t="s">
        <v>201</v>
      </c>
      <c r="I7" s="189">
        <v>2</v>
      </c>
      <c r="K7" s="191" t="s">
        <v>247</v>
      </c>
      <c r="L7" s="3">
        <f>COUNTIF(I$2:I$16,"4")</f>
        <v>1</v>
      </c>
    </row>
    <row r="8" spans="1:15" ht="76.5" x14ac:dyDescent="0.25">
      <c r="A8" s="183"/>
      <c r="B8" s="112" t="s">
        <v>96</v>
      </c>
      <c r="C8" s="122" t="s">
        <v>99</v>
      </c>
      <c r="D8" s="123">
        <f>VLOOKUP(B8,'u-ins'!A$2:F$76,6,FALSE )</f>
        <v>64</v>
      </c>
      <c r="E8" s="124" t="s">
        <v>186</v>
      </c>
      <c r="F8" s="119" t="s">
        <v>184</v>
      </c>
      <c r="G8" s="119"/>
      <c r="H8" s="120" t="s">
        <v>204</v>
      </c>
      <c r="I8" s="188">
        <v>4</v>
      </c>
      <c r="K8" s="25"/>
      <c r="L8" s="25"/>
      <c r="N8" s="25"/>
      <c r="O8" s="25"/>
    </row>
    <row r="9" spans="1:15" x14ac:dyDescent="0.25">
      <c r="A9" s="183"/>
      <c r="B9" s="112" t="s">
        <v>43</v>
      </c>
      <c r="C9" s="113" t="s">
        <v>59</v>
      </c>
      <c r="D9" s="114">
        <f>VLOOKUP(B9,'u-ins'!A$2:F$76,6,FALSE )</f>
        <v>48</v>
      </c>
      <c r="E9" s="118"/>
      <c r="F9" s="116"/>
      <c r="G9" s="116" t="s">
        <v>84</v>
      </c>
      <c r="H9" s="93" t="s">
        <v>85</v>
      </c>
      <c r="I9" s="188">
        <v>2</v>
      </c>
      <c r="K9" s="25"/>
      <c r="L9" s="25"/>
      <c r="N9" s="25"/>
      <c r="O9" s="25"/>
    </row>
    <row r="10" spans="1:15" ht="39" thickBot="1" x14ac:dyDescent="0.3">
      <c r="A10" s="184"/>
      <c r="B10" s="125" t="s">
        <v>121</v>
      </c>
      <c r="C10" s="126" t="s">
        <v>62</v>
      </c>
      <c r="D10" s="127">
        <f>VLOOKUP(B10,'u-ins'!A$2:F$76,6,FALSE )</f>
        <v>240</v>
      </c>
      <c r="E10" s="128"/>
      <c r="F10" s="129" t="s">
        <v>121</v>
      </c>
      <c r="G10" s="129" t="s">
        <v>47</v>
      </c>
      <c r="H10" s="130" t="s">
        <v>191</v>
      </c>
      <c r="I10" s="187">
        <v>1</v>
      </c>
      <c r="K10" s="14"/>
      <c r="L10" s="24"/>
    </row>
    <row r="11" spans="1:15" ht="54" customHeight="1" x14ac:dyDescent="0.25">
      <c r="A11" s="182" t="s">
        <v>192</v>
      </c>
      <c r="B11" s="91" t="s">
        <v>37</v>
      </c>
      <c r="C11" s="113" t="s">
        <v>62</v>
      </c>
      <c r="D11" s="113">
        <f>VLOOKUP(B11,'u-ins'!A$2:F$76,6,FALSE )</f>
        <v>80</v>
      </c>
      <c r="E11" s="124" t="s">
        <v>181</v>
      </c>
      <c r="F11" s="131" t="s">
        <v>185</v>
      </c>
      <c r="G11" s="119" t="s">
        <v>82</v>
      </c>
      <c r="H11" s="120" t="s">
        <v>194</v>
      </c>
      <c r="I11" s="188">
        <v>1</v>
      </c>
      <c r="K11" s="25"/>
      <c r="L11" s="25"/>
      <c r="N11" s="25"/>
      <c r="O11" s="25"/>
    </row>
    <row r="12" spans="1:15" ht="51.75" thickBot="1" x14ac:dyDescent="0.3">
      <c r="A12" s="183"/>
      <c r="B12" s="91" t="s">
        <v>1</v>
      </c>
      <c r="C12" s="113" t="s">
        <v>62</v>
      </c>
      <c r="D12" s="113">
        <f>VLOOKUP(B12,'u-ins'!A$2:F$76,6,FALSE )</f>
        <v>96</v>
      </c>
      <c r="E12" s="124" t="s">
        <v>182</v>
      </c>
      <c r="F12" s="131" t="s">
        <v>183</v>
      </c>
      <c r="G12" s="119" t="s">
        <v>83</v>
      </c>
      <c r="H12" s="120" t="s">
        <v>195</v>
      </c>
      <c r="I12" s="188">
        <v>1</v>
      </c>
      <c r="K12" s="25"/>
      <c r="L12" s="25"/>
      <c r="N12" s="25"/>
      <c r="O12" s="25"/>
    </row>
    <row r="13" spans="1:15" ht="114" customHeight="1" thickBot="1" x14ac:dyDescent="0.3">
      <c r="A13" s="132" t="s">
        <v>193</v>
      </c>
      <c r="B13" s="133" t="s">
        <v>2</v>
      </c>
      <c r="C13" s="106" t="s">
        <v>60</v>
      </c>
      <c r="D13" s="106">
        <f>VLOOKUP(B13,'u-ins'!A$2:F$76,6,FALSE )</f>
        <v>144</v>
      </c>
      <c r="E13" s="134" t="s">
        <v>187</v>
      </c>
      <c r="F13" s="135" t="s">
        <v>173</v>
      </c>
      <c r="G13" s="110"/>
      <c r="H13" s="136" t="s">
        <v>196</v>
      </c>
      <c r="I13" s="187">
        <v>2</v>
      </c>
    </row>
    <row r="14" spans="1:15" ht="104.25" customHeight="1" x14ac:dyDescent="0.25">
      <c r="A14" s="176" t="s">
        <v>11</v>
      </c>
      <c r="B14" s="133" t="s">
        <v>3</v>
      </c>
      <c r="C14" s="106" t="s">
        <v>64</v>
      </c>
      <c r="D14" s="106">
        <f>VLOOKUP(B14,'u-ins'!A$2:F$76,6,FALSE )</f>
        <v>192</v>
      </c>
      <c r="E14" s="170" t="s">
        <v>156</v>
      </c>
      <c r="F14" s="135" t="s">
        <v>238</v>
      </c>
      <c r="G14" s="110" t="s">
        <v>239</v>
      </c>
      <c r="H14" s="111" t="s">
        <v>8</v>
      </c>
      <c r="I14" s="187">
        <v>1</v>
      </c>
    </row>
    <row r="15" spans="1:15" ht="25.5" x14ac:dyDescent="0.25">
      <c r="A15" s="177"/>
      <c r="B15" s="91" t="s">
        <v>157</v>
      </c>
      <c r="C15" s="113" t="s">
        <v>59</v>
      </c>
      <c r="D15" s="113">
        <f>VLOOKUP(B15,'u-ins'!A$2:F$76,6,FALSE )</f>
        <v>224</v>
      </c>
      <c r="E15" s="121"/>
      <c r="F15" s="137" t="s">
        <v>241</v>
      </c>
      <c r="G15" s="116" t="s">
        <v>240</v>
      </c>
      <c r="H15" s="120" t="s">
        <v>197</v>
      </c>
      <c r="I15" s="187">
        <v>2</v>
      </c>
    </row>
    <row r="16" spans="1:15" ht="102.75" thickBot="1" x14ac:dyDescent="0.3">
      <c r="A16" s="178"/>
      <c r="B16" s="94" t="s">
        <v>123</v>
      </c>
      <c r="C16" s="126" t="s">
        <v>64</v>
      </c>
      <c r="D16" s="126">
        <f>VLOOKUP(B16,'u-ins'!A$2:F$76,6,FALSE )</f>
        <v>208</v>
      </c>
      <c r="E16" s="171" t="s">
        <v>156</v>
      </c>
      <c r="F16" s="138" t="s">
        <v>243</v>
      </c>
      <c r="G16" s="139" t="s">
        <v>242</v>
      </c>
      <c r="H16" s="130" t="s">
        <v>198</v>
      </c>
      <c r="I16" s="189">
        <v>1</v>
      </c>
    </row>
    <row r="18" spans="1:5" x14ac:dyDescent="0.25">
      <c r="E18" s="5"/>
    </row>
    <row r="19" spans="1:5" x14ac:dyDescent="0.25">
      <c r="E19" s="5"/>
    </row>
    <row r="20" spans="1:5" x14ac:dyDescent="0.25">
      <c r="E20" s="5"/>
    </row>
    <row r="21" spans="1:5" x14ac:dyDescent="0.25">
      <c r="E21" s="5"/>
    </row>
    <row r="22" spans="1:5" x14ac:dyDescent="0.25">
      <c r="E22" s="5"/>
    </row>
    <row r="23" spans="1:5" x14ac:dyDescent="0.25">
      <c r="E23" s="5"/>
    </row>
    <row r="24" spans="1:5" x14ac:dyDescent="0.25">
      <c r="E24" s="5"/>
    </row>
    <row r="25" spans="1:5" ht="15.75" customHeight="1" x14ac:dyDescent="0.25">
      <c r="A25" s="181"/>
      <c r="E25" s="5"/>
    </row>
    <row r="26" spans="1:5" x14ac:dyDescent="0.25">
      <c r="A26" s="181"/>
      <c r="B26" s="15"/>
      <c r="E26" s="5"/>
    </row>
    <row r="27" spans="1:5" x14ac:dyDescent="0.25">
      <c r="A27" s="181"/>
      <c r="E27" s="5"/>
    </row>
    <row r="28" spans="1:5" x14ac:dyDescent="0.25">
      <c r="A28" s="181"/>
      <c r="E28" s="5"/>
    </row>
    <row r="29" spans="1:5" x14ac:dyDescent="0.25">
      <c r="A29" s="181"/>
    </row>
    <row r="30" spans="1:5" x14ac:dyDescent="0.25">
      <c r="A30" s="181"/>
    </row>
  </sheetData>
  <mergeCells count="4">
    <mergeCell ref="A25:A30"/>
    <mergeCell ref="A11:A12"/>
    <mergeCell ref="A14:A16"/>
    <mergeCell ref="A2:A10"/>
  </mergeCells>
  <conditionalFormatting sqref="C1:D1 C18:D1048576 C7:D16 C4:D5">
    <cfRule type="cellIs" dxfId="17" priority="19" operator="equal">
      <formula>"RR"</formula>
    </cfRule>
    <cfRule type="cellIs" dxfId="16" priority="20" operator="equal">
      <formula>"RW"</formula>
    </cfRule>
    <cfRule type="cellIs" dxfId="15" priority="21" operator="equal">
      <formula>"A"</formula>
    </cfRule>
    <cfRule type="cellIs" dxfId="14" priority="22" operator="equal">
      <formula>"I"</formula>
    </cfRule>
    <cfRule type="cellIs" dxfId="13" priority="23" operator="equal">
      <formula>"R"</formula>
    </cfRule>
    <cfRule type="cellIs" dxfId="12" priority="24" operator="equal">
      <formula>"K"</formula>
    </cfRule>
  </conditionalFormatting>
  <conditionalFormatting sqref="C2:D2">
    <cfRule type="cellIs" dxfId="11" priority="13" operator="equal">
      <formula>"RR"</formula>
    </cfRule>
    <cfRule type="cellIs" dxfId="10" priority="14" operator="equal">
      <formula>"RW"</formula>
    </cfRule>
    <cfRule type="cellIs" dxfId="9" priority="15" operator="equal">
      <formula>"A"</formula>
    </cfRule>
    <cfRule type="cellIs" dxfId="8" priority="16" operator="equal">
      <formula>"I"</formula>
    </cfRule>
    <cfRule type="cellIs" dxfId="7" priority="17" operator="equal">
      <formula>"R"</formula>
    </cfRule>
    <cfRule type="cellIs" dxfId="6" priority="18" operator="equal">
      <formula>"K"</formula>
    </cfRule>
  </conditionalFormatting>
  <conditionalFormatting sqref="C6:D6">
    <cfRule type="cellIs" dxfId="5" priority="7" operator="equal">
      <formula>"RR"</formula>
    </cfRule>
    <cfRule type="cellIs" dxfId="4" priority="8" operator="equal">
      <formula>"RW"</formula>
    </cfRule>
    <cfRule type="cellIs" dxfId="3" priority="9" operator="equal">
      <formula>"A"</formula>
    </cfRule>
    <cfRule type="cellIs" dxfId="2" priority="10" operator="equal">
      <formula>"I"</formula>
    </cfRule>
    <cfRule type="cellIs" dxfId="1" priority="11" operator="equal">
      <formula>"R"</formula>
    </cfRule>
    <cfRule type="cellIs" dxfId="0" priority="12" operator="equal">
      <formula>"K"</formula>
    </cfRule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5"/>
  <sheetViews>
    <sheetView topLeftCell="A15" zoomScaleNormal="100" workbookViewId="0">
      <pane xSplit="1" topLeftCell="B1" activePane="topRight" state="frozen"/>
      <selection pane="topRight" activeCell="C15" sqref="C15"/>
    </sheetView>
  </sheetViews>
  <sheetFormatPr defaultRowHeight="15.75" x14ac:dyDescent="0.25"/>
  <cols>
    <col min="1" max="1" width="10" style="97" customWidth="1"/>
    <col min="2" max="2" width="12.7109375" style="98" customWidth="1"/>
    <col min="3" max="3" width="37.5703125" style="99" customWidth="1"/>
    <col min="4" max="4" width="26.5703125" style="99" customWidth="1"/>
    <col min="5" max="5" width="33.5703125" style="12" hidden="1" customWidth="1"/>
    <col min="6" max="6" width="5.28515625" hidden="1" customWidth="1"/>
    <col min="7" max="7" width="9" hidden="1" customWidth="1"/>
    <col min="8" max="8" width="3.42578125" hidden="1" customWidth="1"/>
    <col min="9" max="9" width="10.5703125" hidden="1" customWidth="1"/>
    <col min="10" max="10" width="0" hidden="1" customWidth="1"/>
    <col min="11" max="11" width="30.42578125" hidden="1" customWidth="1"/>
  </cols>
  <sheetData>
    <row r="1" spans="1:12" ht="27.75" thickBot="1" x14ac:dyDescent="0.3">
      <c r="A1" s="75" t="s">
        <v>12</v>
      </c>
      <c r="B1" s="75" t="s">
        <v>30</v>
      </c>
      <c r="C1" s="75" t="s">
        <v>31</v>
      </c>
      <c r="D1" s="76" t="s">
        <v>89</v>
      </c>
      <c r="E1" s="28" t="s">
        <v>34</v>
      </c>
      <c r="F1" s="22" t="s">
        <v>58</v>
      </c>
      <c r="G1" s="22" t="s">
        <v>107</v>
      </c>
      <c r="I1" s="26" t="s">
        <v>189</v>
      </c>
      <c r="K1" s="10" t="s">
        <v>29</v>
      </c>
      <c r="L1" s="11">
        <f>COUNTIF(B2:B98, "*")</f>
        <v>33</v>
      </c>
    </row>
    <row r="2" spans="1:12" ht="25.5" x14ac:dyDescent="0.25">
      <c r="A2" s="77" t="s">
        <v>103</v>
      </c>
      <c r="B2" s="78" t="s">
        <v>103</v>
      </c>
      <c r="C2" s="79" t="s">
        <v>104</v>
      </c>
      <c r="D2" s="80"/>
      <c r="E2" s="6"/>
      <c r="F2" s="21">
        <f>IF(ISBLANK(H2),F1+1,(H2-1)*16)</f>
        <v>0</v>
      </c>
      <c r="G2" t="str">
        <f>DEC2BIN(F2,8)</f>
        <v>00000000</v>
      </c>
      <c r="H2">
        <v>1</v>
      </c>
      <c r="I2">
        <v>1</v>
      </c>
    </row>
    <row r="3" spans="1:12" x14ac:dyDescent="0.25">
      <c r="A3" s="77" t="s">
        <v>0</v>
      </c>
      <c r="B3" s="78" t="s">
        <v>0</v>
      </c>
      <c r="C3" s="79" t="s">
        <v>119</v>
      </c>
      <c r="D3" s="80"/>
      <c r="E3" s="6"/>
      <c r="F3" s="21">
        <f t="shared" ref="F3:F34" si="0">IF(ISBLANK(H3),F2+1,(H3-1)*16)</f>
        <v>16</v>
      </c>
      <c r="G3" t="str">
        <f t="shared" ref="G3:G34" si="1">DEC2BIN(F3,8)</f>
        <v>00010000</v>
      </c>
      <c r="H3">
        <v>2</v>
      </c>
      <c r="I3">
        <v>3</v>
      </c>
    </row>
    <row r="4" spans="1:12" ht="27" customHeight="1" x14ac:dyDescent="0.25">
      <c r="A4" s="77" t="s">
        <v>32</v>
      </c>
      <c r="B4" s="78" t="s">
        <v>32</v>
      </c>
      <c r="C4" s="79" t="s">
        <v>44</v>
      </c>
      <c r="D4" s="81"/>
      <c r="E4" s="13" t="s">
        <v>90</v>
      </c>
      <c r="F4" s="21">
        <f t="shared" si="0"/>
        <v>32</v>
      </c>
      <c r="G4" t="str">
        <f t="shared" si="1"/>
        <v>00100000</v>
      </c>
      <c r="H4">
        <v>3</v>
      </c>
      <c r="K4">
        <f>SUM(I2:I34)</f>
        <v>62</v>
      </c>
    </row>
    <row r="5" spans="1:12" ht="25.5" x14ac:dyDescent="0.25">
      <c r="A5" s="77"/>
      <c r="B5" s="78" t="s">
        <v>124</v>
      </c>
      <c r="C5" s="79" t="s">
        <v>33</v>
      </c>
      <c r="D5" s="81" t="s">
        <v>114</v>
      </c>
      <c r="E5" s="14" t="s">
        <v>35</v>
      </c>
      <c r="F5" s="21">
        <f t="shared" si="0"/>
        <v>33</v>
      </c>
      <c r="G5" t="str">
        <f t="shared" si="1"/>
        <v>00100001</v>
      </c>
    </row>
    <row r="6" spans="1:12" ht="25.5" x14ac:dyDescent="0.25">
      <c r="A6" s="77"/>
      <c r="B6" s="78" t="s">
        <v>125</v>
      </c>
      <c r="C6" s="79" t="s">
        <v>167</v>
      </c>
      <c r="D6" s="81"/>
      <c r="F6" s="21">
        <f t="shared" si="0"/>
        <v>34</v>
      </c>
      <c r="G6" t="str">
        <f t="shared" si="1"/>
        <v>00100010</v>
      </c>
    </row>
    <row r="7" spans="1:12" ht="25.5" x14ac:dyDescent="0.25">
      <c r="A7" s="77" t="s">
        <v>43</v>
      </c>
      <c r="B7" s="78" t="s">
        <v>43</v>
      </c>
      <c r="C7" s="79" t="s">
        <v>117</v>
      </c>
      <c r="D7" s="81" t="s">
        <v>114</v>
      </c>
      <c r="E7" s="14"/>
      <c r="F7" s="21">
        <f t="shared" si="0"/>
        <v>48</v>
      </c>
      <c r="G7" t="str">
        <f t="shared" si="1"/>
        <v>00110000</v>
      </c>
      <c r="H7">
        <v>4</v>
      </c>
      <c r="I7">
        <v>4</v>
      </c>
    </row>
    <row r="8" spans="1:12" ht="25.5" x14ac:dyDescent="0.25">
      <c r="A8" s="77"/>
      <c r="B8" s="78" t="s">
        <v>126</v>
      </c>
      <c r="C8" s="79" t="s">
        <v>142</v>
      </c>
      <c r="D8" s="81" t="s">
        <v>118</v>
      </c>
      <c r="E8" s="14" t="s">
        <v>36</v>
      </c>
      <c r="F8" s="21">
        <f t="shared" si="0"/>
        <v>49</v>
      </c>
      <c r="G8" t="str">
        <f t="shared" si="1"/>
        <v>00110001</v>
      </c>
    </row>
    <row r="9" spans="1:12" ht="25.5" x14ac:dyDescent="0.25">
      <c r="A9" s="77" t="s">
        <v>96</v>
      </c>
      <c r="B9" s="82" t="s">
        <v>96</v>
      </c>
      <c r="C9" s="79" t="s">
        <v>117</v>
      </c>
      <c r="D9" s="81" t="s">
        <v>114</v>
      </c>
      <c r="E9" s="14"/>
      <c r="F9" s="21">
        <f t="shared" si="0"/>
        <v>64</v>
      </c>
      <c r="G9" t="str">
        <f t="shared" si="1"/>
        <v>01000000</v>
      </c>
      <c r="H9">
        <v>5</v>
      </c>
      <c r="I9">
        <v>9</v>
      </c>
    </row>
    <row r="10" spans="1:12" x14ac:dyDescent="0.25">
      <c r="A10" s="77"/>
      <c r="B10" s="78" t="s">
        <v>127</v>
      </c>
      <c r="C10" s="79" t="s">
        <v>149</v>
      </c>
      <c r="D10" s="81" t="s">
        <v>150</v>
      </c>
      <c r="E10" s="14"/>
      <c r="F10" s="21">
        <f t="shared" si="0"/>
        <v>65</v>
      </c>
      <c r="G10" t="str">
        <f t="shared" si="1"/>
        <v>01000001</v>
      </c>
    </row>
    <row r="11" spans="1:12" ht="25.5" x14ac:dyDescent="0.25">
      <c r="A11" s="77"/>
      <c r="B11" s="78" t="s">
        <v>128</v>
      </c>
      <c r="C11" s="79" t="s">
        <v>117</v>
      </c>
      <c r="D11" s="81" t="s">
        <v>114</v>
      </c>
      <c r="E11" s="14"/>
      <c r="F11" s="21">
        <f t="shared" si="0"/>
        <v>66</v>
      </c>
      <c r="G11" t="str">
        <f t="shared" si="1"/>
        <v>01000010</v>
      </c>
    </row>
    <row r="12" spans="1:12" x14ac:dyDescent="0.25">
      <c r="A12" s="77"/>
      <c r="B12" s="78" t="s">
        <v>129</v>
      </c>
      <c r="C12" s="79" t="s">
        <v>151</v>
      </c>
      <c r="D12" s="81" t="s">
        <v>152</v>
      </c>
      <c r="E12" s="14"/>
      <c r="F12" s="21">
        <f t="shared" si="0"/>
        <v>67</v>
      </c>
      <c r="G12" t="str">
        <f t="shared" si="1"/>
        <v>01000011</v>
      </c>
    </row>
    <row r="13" spans="1:12" ht="25.5" x14ac:dyDescent="0.25">
      <c r="A13" s="77"/>
      <c r="B13" s="78" t="s">
        <v>130</v>
      </c>
      <c r="C13" s="79" t="s">
        <v>117</v>
      </c>
      <c r="D13" s="81" t="s">
        <v>114</v>
      </c>
      <c r="E13" s="14"/>
      <c r="F13" s="21">
        <f t="shared" si="0"/>
        <v>68</v>
      </c>
      <c r="G13" t="str">
        <f t="shared" si="1"/>
        <v>01000100</v>
      </c>
    </row>
    <row r="14" spans="1:12" x14ac:dyDescent="0.25">
      <c r="A14" s="77"/>
      <c r="B14" s="78" t="s">
        <v>131</v>
      </c>
      <c r="C14" s="79" t="s">
        <v>154</v>
      </c>
      <c r="D14" s="81" t="s">
        <v>153</v>
      </c>
      <c r="E14" s="14"/>
      <c r="F14" s="21">
        <f t="shared" si="0"/>
        <v>69</v>
      </c>
      <c r="G14" t="str">
        <f t="shared" si="1"/>
        <v>01000101</v>
      </c>
    </row>
    <row r="15" spans="1:12" ht="38.25" x14ac:dyDescent="0.25">
      <c r="A15" s="77"/>
      <c r="B15" s="78" t="s">
        <v>132</v>
      </c>
      <c r="C15" s="79" t="s">
        <v>226</v>
      </c>
      <c r="D15" s="83" t="s">
        <v>155</v>
      </c>
      <c r="E15" s="14"/>
      <c r="F15" s="21">
        <f t="shared" si="0"/>
        <v>70</v>
      </c>
      <c r="G15" t="str">
        <f t="shared" si="1"/>
        <v>01000110</v>
      </c>
    </row>
    <row r="16" spans="1:12" ht="25.5" x14ac:dyDescent="0.25">
      <c r="A16" s="77" t="s">
        <v>37</v>
      </c>
      <c r="B16" s="78" t="s">
        <v>37</v>
      </c>
      <c r="C16" s="79" t="s">
        <v>180</v>
      </c>
      <c r="D16" s="81" t="s">
        <v>227</v>
      </c>
      <c r="E16" s="14" t="s">
        <v>56</v>
      </c>
      <c r="F16" s="21">
        <f>IF(ISBLANK(H16),#REF!+1,(H16-1)*16)</f>
        <v>80</v>
      </c>
      <c r="G16" t="str">
        <f t="shared" si="1"/>
        <v>01010000</v>
      </c>
      <c r="H16">
        <v>6</v>
      </c>
      <c r="I16">
        <v>5</v>
      </c>
    </row>
    <row r="17" spans="1:9" x14ac:dyDescent="0.25">
      <c r="A17" s="77"/>
      <c r="B17" s="78" t="s">
        <v>133</v>
      </c>
      <c r="C17" s="79" t="s">
        <v>44</v>
      </c>
      <c r="D17" s="81" t="s">
        <v>93</v>
      </c>
      <c r="E17" s="14"/>
      <c r="F17" s="21">
        <f t="shared" si="0"/>
        <v>81</v>
      </c>
      <c r="G17" t="str">
        <f t="shared" si="1"/>
        <v>01010001</v>
      </c>
    </row>
    <row r="18" spans="1:9" ht="25.5" x14ac:dyDescent="0.25">
      <c r="A18" s="77"/>
      <c r="B18" s="78" t="s">
        <v>134</v>
      </c>
      <c r="C18" s="79" t="s">
        <v>143</v>
      </c>
      <c r="D18" s="81" t="s">
        <v>95</v>
      </c>
      <c r="E18" s="14"/>
      <c r="F18" s="21">
        <f t="shared" si="0"/>
        <v>82</v>
      </c>
      <c r="G18" t="str">
        <f t="shared" si="1"/>
        <v>01010010</v>
      </c>
    </row>
    <row r="19" spans="1:9" ht="51" x14ac:dyDescent="0.25">
      <c r="A19" s="77" t="s">
        <v>1</v>
      </c>
      <c r="B19" s="78" t="s">
        <v>1</v>
      </c>
      <c r="C19" s="79" t="s">
        <v>145</v>
      </c>
      <c r="D19" s="81" t="s">
        <v>228</v>
      </c>
      <c r="F19" s="21">
        <f t="shared" si="0"/>
        <v>96</v>
      </c>
      <c r="G19" t="str">
        <f t="shared" si="1"/>
        <v>01100000</v>
      </c>
      <c r="H19">
        <v>7</v>
      </c>
      <c r="I19">
        <v>3</v>
      </c>
    </row>
    <row r="20" spans="1:9" ht="25.5" x14ac:dyDescent="0.25">
      <c r="A20" s="77" t="s">
        <v>161</v>
      </c>
      <c r="B20" s="78" t="s">
        <v>161</v>
      </c>
      <c r="C20" s="79" t="s">
        <v>117</v>
      </c>
      <c r="D20" s="81" t="s">
        <v>115</v>
      </c>
      <c r="E20" s="14"/>
      <c r="F20" s="21">
        <f t="shared" si="0"/>
        <v>112</v>
      </c>
      <c r="G20" t="str">
        <f t="shared" si="1"/>
        <v>01110000</v>
      </c>
      <c r="H20">
        <v>8</v>
      </c>
      <c r="I20">
        <v>5</v>
      </c>
    </row>
    <row r="21" spans="1:9" ht="38.25" x14ac:dyDescent="0.25">
      <c r="A21" s="77"/>
      <c r="B21" s="78" t="s">
        <v>163</v>
      </c>
      <c r="C21" s="79" t="s">
        <v>229</v>
      </c>
      <c r="D21" s="81" t="s">
        <v>164</v>
      </c>
      <c r="E21" s="14" t="s">
        <v>45</v>
      </c>
      <c r="F21" s="21">
        <f t="shared" si="0"/>
        <v>113</v>
      </c>
      <c r="G21" t="str">
        <f t="shared" si="1"/>
        <v>01110001</v>
      </c>
    </row>
    <row r="22" spans="1:9" ht="25.5" x14ac:dyDescent="0.25">
      <c r="A22" s="77" t="s">
        <v>120</v>
      </c>
      <c r="B22" s="78" t="s">
        <v>120</v>
      </c>
      <c r="C22" s="79" t="s">
        <v>117</v>
      </c>
      <c r="D22" s="81" t="s">
        <v>115</v>
      </c>
      <c r="E22" s="14"/>
      <c r="F22" s="21">
        <f t="shared" si="0"/>
        <v>128</v>
      </c>
      <c r="G22" t="str">
        <f t="shared" si="1"/>
        <v>10000000</v>
      </c>
      <c r="H22">
        <v>9</v>
      </c>
      <c r="I22">
        <v>4</v>
      </c>
    </row>
    <row r="23" spans="1:9" ht="25.5" x14ac:dyDescent="0.25">
      <c r="A23" s="77"/>
      <c r="B23" s="78" t="s">
        <v>136</v>
      </c>
      <c r="C23" s="79" t="s">
        <v>146</v>
      </c>
      <c r="D23" s="81" t="s">
        <v>135</v>
      </c>
      <c r="E23" s="14"/>
      <c r="F23" s="21">
        <f t="shared" si="0"/>
        <v>129</v>
      </c>
      <c r="G23" t="str">
        <f t="shared" si="1"/>
        <v>10000001</v>
      </c>
    </row>
    <row r="24" spans="1:9" ht="27" customHeight="1" x14ac:dyDescent="0.25">
      <c r="A24" s="77" t="s">
        <v>2</v>
      </c>
      <c r="B24" s="78" t="s">
        <v>2</v>
      </c>
      <c r="C24" s="79" t="s">
        <v>117</v>
      </c>
      <c r="D24" s="81" t="s">
        <v>115</v>
      </c>
      <c r="E24" s="14"/>
      <c r="F24" s="21">
        <f t="shared" si="0"/>
        <v>144</v>
      </c>
      <c r="G24" t="str">
        <f t="shared" si="1"/>
        <v>10010000</v>
      </c>
      <c r="H24">
        <v>10</v>
      </c>
      <c r="I24">
        <v>5</v>
      </c>
    </row>
    <row r="25" spans="1:9" ht="46.5" customHeight="1" x14ac:dyDescent="0.25">
      <c r="A25" s="77"/>
      <c r="B25" s="78" t="s">
        <v>137</v>
      </c>
      <c r="C25" s="79" t="s">
        <v>230</v>
      </c>
      <c r="D25" s="81" t="s">
        <v>231</v>
      </c>
      <c r="E25" s="13"/>
      <c r="F25" s="21">
        <f t="shared" si="0"/>
        <v>145</v>
      </c>
      <c r="G25" t="str">
        <f t="shared" si="1"/>
        <v>10010001</v>
      </c>
    </row>
    <row r="26" spans="1:9" ht="25.5" x14ac:dyDescent="0.25">
      <c r="A26" s="77" t="s">
        <v>122</v>
      </c>
      <c r="B26" s="78" t="s">
        <v>122</v>
      </c>
      <c r="C26" s="79" t="s">
        <v>117</v>
      </c>
      <c r="D26" s="81" t="s">
        <v>115</v>
      </c>
      <c r="E26" s="13"/>
      <c r="F26" s="21">
        <f t="shared" si="0"/>
        <v>160</v>
      </c>
      <c r="G26" t="str">
        <f t="shared" si="1"/>
        <v>10100000</v>
      </c>
      <c r="H26">
        <v>11</v>
      </c>
      <c r="I26">
        <v>4</v>
      </c>
    </row>
    <row r="27" spans="1:9" ht="25.5" x14ac:dyDescent="0.25">
      <c r="A27" s="77"/>
      <c r="B27" s="78" t="s">
        <v>138</v>
      </c>
      <c r="C27" s="79" t="s">
        <v>148</v>
      </c>
      <c r="D27" s="81" t="s">
        <v>102</v>
      </c>
      <c r="E27" s="14"/>
      <c r="F27" s="21">
        <f t="shared" si="0"/>
        <v>161</v>
      </c>
      <c r="G27" t="str">
        <f t="shared" si="1"/>
        <v>10100001</v>
      </c>
    </row>
    <row r="28" spans="1:9" ht="25.5" x14ac:dyDescent="0.25">
      <c r="A28" s="77" t="s">
        <v>139</v>
      </c>
      <c r="B28" s="78" t="s">
        <v>139</v>
      </c>
      <c r="C28" s="79" t="s">
        <v>117</v>
      </c>
      <c r="D28" s="81" t="s">
        <v>115</v>
      </c>
      <c r="E28" s="13"/>
      <c r="F28" s="21">
        <f t="shared" si="0"/>
        <v>176</v>
      </c>
      <c r="G28" t="str">
        <f t="shared" si="1"/>
        <v>10110000</v>
      </c>
      <c r="H28">
        <v>12</v>
      </c>
      <c r="I28">
        <v>4</v>
      </c>
    </row>
    <row r="29" spans="1:9" ht="25.5" x14ac:dyDescent="0.25">
      <c r="A29" s="77"/>
      <c r="B29" s="78" t="s">
        <v>141</v>
      </c>
      <c r="C29" s="79" t="s">
        <v>147</v>
      </c>
      <c r="D29" s="81" t="s">
        <v>140</v>
      </c>
      <c r="E29" s="14"/>
      <c r="F29" s="21">
        <f t="shared" si="0"/>
        <v>177</v>
      </c>
      <c r="G29" t="str">
        <f t="shared" si="1"/>
        <v>10110001</v>
      </c>
    </row>
    <row r="30" spans="1:9" ht="25.5" x14ac:dyDescent="0.25">
      <c r="A30" s="77" t="s">
        <v>3</v>
      </c>
      <c r="B30" s="78" t="s">
        <v>3</v>
      </c>
      <c r="C30" s="79" t="s">
        <v>117</v>
      </c>
      <c r="D30" s="81" t="s">
        <v>115</v>
      </c>
      <c r="E30" s="14"/>
      <c r="F30" s="21">
        <f t="shared" si="0"/>
        <v>192</v>
      </c>
      <c r="G30" t="str">
        <f t="shared" si="1"/>
        <v>11000000</v>
      </c>
      <c r="H30">
        <v>13</v>
      </c>
      <c r="I30">
        <v>4</v>
      </c>
    </row>
    <row r="31" spans="1:9" ht="38.25" x14ac:dyDescent="0.25">
      <c r="A31" s="77" t="s">
        <v>123</v>
      </c>
      <c r="B31" s="78" t="s">
        <v>123</v>
      </c>
      <c r="C31" s="79" t="s">
        <v>244</v>
      </c>
      <c r="D31" s="83" t="s">
        <v>93</v>
      </c>
      <c r="E31" s="14"/>
      <c r="F31" s="21">
        <f>IF(ISBLANK(H31),#REF!+1,(H31-1)*16)</f>
        <v>208</v>
      </c>
      <c r="G31" t="str">
        <f t="shared" si="1"/>
        <v>11010000</v>
      </c>
      <c r="H31">
        <v>14</v>
      </c>
      <c r="I31">
        <v>4</v>
      </c>
    </row>
    <row r="32" spans="1:9" ht="25.5" x14ac:dyDescent="0.25">
      <c r="A32" s="77" t="s">
        <v>157</v>
      </c>
      <c r="B32" s="78" t="s">
        <v>157</v>
      </c>
      <c r="C32" s="79" t="s">
        <v>117</v>
      </c>
      <c r="D32" s="81" t="s">
        <v>115</v>
      </c>
      <c r="E32" s="14"/>
      <c r="F32" s="21">
        <f>IF(ISBLANK(H32),#REF!+1,(H32-1)*16)</f>
        <v>224</v>
      </c>
      <c r="G32" t="str">
        <f t="shared" si="1"/>
        <v>11100000</v>
      </c>
      <c r="H32">
        <v>15</v>
      </c>
      <c r="I32">
        <v>4</v>
      </c>
    </row>
    <row r="33" spans="1:9" ht="38.25" x14ac:dyDescent="0.25">
      <c r="A33" s="77"/>
      <c r="B33" s="78" t="s">
        <v>158</v>
      </c>
      <c r="C33" s="79" t="s">
        <v>160</v>
      </c>
      <c r="D33" s="81" t="s">
        <v>159</v>
      </c>
      <c r="E33" s="14"/>
      <c r="F33" s="21">
        <f t="shared" si="0"/>
        <v>225</v>
      </c>
      <c r="G33" t="str">
        <f t="shared" si="1"/>
        <v>11100001</v>
      </c>
    </row>
    <row r="34" spans="1:9" ht="26.25" thickBot="1" x14ac:dyDescent="0.3">
      <c r="A34" s="84" t="s">
        <v>121</v>
      </c>
      <c r="B34" s="85" t="s">
        <v>121</v>
      </c>
      <c r="C34" s="86" t="s">
        <v>144</v>
      </c>
      <c r="D34" s="87" t="s">
        <v>98</v>
      </c>
      <c r="E34" s="14"/>
      <c r="F34" s="21">
        <f t="shared" si="0"/>
        <v>240</v>
      </c>
      <c r="G34" t="str">
        <f t="shared" si="1"/>
        <v>11110000</v>
      </c>
      <c r="H34">
        <v>16</v>
      </c>
      <c r="I34">
        <v>3</v>
      </c>
    </row>
    <row r="35" spans="1:9" x14ac:dyDescent="0.25">
      <c r="A35" s="88"/>
      <c r="B35" s="89"/>
      <c r="C35" s="90"/>
      <c r="D35" s="90"/>
      <c r="E35" s="14"/>
    </row>
    <row r="36" spans="1:9" x14ac:dyDescent="0.25">
      <c r="A36" s="88"/>
      <c r="B36" s="89"/>
      <c r="C36" s="90"/>
      <c r="D36" s="90"/>
      <c r="E36" s="14"/>
    </row>
    <row r="37" spans="1:9" x14ac:dyDescent="0.25">
      <c r="A37" s="88"/>
      <c r="B37" s="89"/>
      <c r="C37" s="90"/>
      <c r="D37" s="90"/>
      <c r="E37" s="14"/>
    </row>
    <row r="38" spans="1:9" x14ac:dyDescent="0.25">
      <c r="A38" s="88"/>
      <c r="B38" s="89"/>
      <c r="C38" s="90"/>
      <c r="D38" s="90"/>
      <c r="E38" s="14"/>
    </row>
    <row r="39" spans="1:9" x14ac:dyDescent="0.25">
      <c r="A39" s="88"/>
      <c r="B39" s="89"/>
      <c r="C39" s="90"/>
      <c r="D39" s="90"/>
      <c r="E39" s="14"/>
    </row>
    <row r="40" spans="1:9" x14ac:dyDescent="0.25">
      <c r="A40" s="88"/>
      <c r="B40" s="89"/>
      <c r="C40" s="90"/>
      <c r="D40" s="90"/>
      <c r="E40" s="14"/>
    </row>
    <row r="41" spans="1:9" x14ac:dyDescent="0.25">
      <c r="A41" s="88"/>
      <c r="B41" s="89"/>
      <c r="C41" s="90"/>
      <c r="D41" s="90"/>
      <c r="E41" s="14"/>
    </row>
    <row r="42" spans="1:9" x14ac:dyDescent="0.25">
      <c r="A42" s="88"/>
      <c r="B42" s="89"/>
      <c r="C42" s="90"/>
      <c r="D42" s="90"/>
      <c r="E42" s="14"/>
    </row>
    <row r="43" spans="1:9" x14ac:dyDescent="0.25">
      <c r="A43" s="88"/>
      <c r="B43" s="89"/>
      <c r="C43" s="90"/>
      <c r="D43" s="90"/>
      <c r="E43" s="14"/>
    </row>
    <row r="44" spans="1:9" x14ac:dyDescent="0.25">
      <c r="A44" s="88"/>
      <c r="B44" s="89"/>
      <c r="C44" s="90"/>
      <c r="D44" s="90"/>
      <c r="E44" s="14"/>
    </row>
    <row r="45" spans="1:9" x14ac:dyDescent="0.25">
      <c r="A45" s="88"/>
      <c r="B45" s="89"/>
      <c r="C45" s="90"/>
      <c r="D45" s="90"/>
      <c r="E45" s="14"/>
    </row>
    <row r="46" spans="1:9" x14ac:dyDescent="0.25">
      <c r="A46" s="88"/>
      <c r="B46" s="89"/>
      <c r="C46" s="90"/>
      <c r="D46" s="90"/>
      <c r="E46" s="14"/>
    </row>
    <row r="47" spans="1:9" x14ac:dyDescent="0.25">
      <c r="A47" s="88"/>
      <c r="B47" s="89"/>
      <c r="C47" s="90"/>
      <c r="D47" s="90"/>
      <c r="E47" s="14"/>
    </row>
    <row r="48" spans="1:9" x14ac:dyDescent="0.25">
      <c r="A48" s="88"/>
      <c r="B48" s="89"/>
      <c r="C48" s="90"/>
      <c r="D48" s="90"/>
      <c r="E48" s="14"/>
    </row>
    <row r="49" spans="1:5" x14ac:dyDescent="0.25">
      <c r="A49" s="88"/>
      <c r="B49" s="89"/>
      <c r="C49" s="90"/>
      <c r="D49" s="90"/>
      <c r="E49" s="14"/>
    </row>
    <row r="50" spans="1:5" x14ac:dyDescent="0.25">
      <c r="A50" s="88"/>
      <c r="B50" s="89"/>
      <c r="C50" s="90"/>
      <c r="D50" s="90"/>
      <c r="E50" s="14"/>
    </row>
    <row r="51" spans="1:5" x14ac:dyDescent="0.25">
      <c r="A51" s="88"/>
      <c r="B51" s="89"/>
      <c r="C51" s="90"/>
      <c r="D51" s="90"/>
      <c r="E51" s="14"/>
    </row>
    <row r="52" spans="1:5" x14ac:dyDescent="0.25">
      <c r="A52" s="88"/>
      <c r="B52" s="89"/>
      <c r="C52" s="90"/>
      <c r="D52" s="90"/>
      <c r="E52" s="14"/>
    </row>
    <row r="53" spans="1:5" x14ac:dyDescent="0.25">
      <c r="A53" s="88"/>
      <c r="B53" s="89"/>
      <c r="C53" s="90"/>
      <c r="D53" s="90"/>
      <c r="E53" s="14"/>
    </row>
    <row r="54" spans="1:5" x14ac:dyDescent="0.25">
      <c r="A54" s="88"/>
      <c r="B54" s="89"/>
      <c r="C54" s="90"/>
      <c r="D54" s="90"/>
      <c r="E54" s="14"/>
    </row>
    <row r="55" spans="1:5" x14ac:dyDescent="0.25">
      <c r="A55" s="88"/>
      <c r="B55" s="89"/>
      <c r="C55" s="90"/>
      <c r="D55" s="90"/>
      <c r="E55" s="14"/>
    </row>
    <row r="56" spans="1:5" x14ac:dyDescent="0.25">
      <c r="A56" s="88"/>
      <c r="B56" s="89"/>
      <c r="C56" s="90"/>
      <c r="D56" s="90"/>
      <c r="E56" s="14"/>
    </row>
    <row r="57" spans="1:5" x14ac:dyDescent="0.25">
      <c r="A57" s="88"/>
      <c r="B57" s="89"/>
      <c r="C57" s="90"/>
      <c r="D57" s="90"/>
      <c r="E57" s="14"/>
    </row>
    <row r="58" spans="1:5" x14ac:dyDescent="0.25">
      <c r="A58" s="88"/>
      <c r="B58" s="89"/>
      <c r="C58" s="90"/>
      <c r="D58" s="90"/>
      <c r="E58" s="14"/>
    </row>
    <row r="59" spans="1:5" x14ac:dyDescent="0.25">
      <c r="A59" s="88"/>
      <c r="B59" s="89"/>
      <c r="C59" s="90"/>
      <c r="D59" s="90"/>
      <c r="E59" s="14"/>
    </row>
    <row r="60" spans="1:5" x14ac:dyDescent="0.25">
      <c r="A60" s="88"/>
      <c r="B60" s="89"/>
      <c r="C60" s="90"/>
      <c r="D60" s="90"/>
      <c r="E60" s="14"/>
    </row>
    <row r="61" spans="1:5" x14ac:dyDescent="0.25">
      <c r="A61" s="88"/>
      <c r="B61" s="89"/>
      <c r="C61" s="90"/>
      <c r="D61" s="90"/>
      <c r="E61" s="14"/>
    </row>
    <row r="62" spans="1:5" x14ac:dyDescent="0.25">
      <c r="A62" s="88"/>
      <c r="B62" s="89"/>
      <c r="C62" s="90"/>
      <c r="D62" s="90"/>
      <c r="E62" s="14"/>
    </row>
    <row r="63" spans="1:5" x14ac:dyDescent="0.25">
      <c r="A63" s="88"/>
      <c r="B63" s="89"/>
      <c r="C63" s="90"/>
      <c r="D63" s="90"/>
      <c r="E63" s="14"/>
    </row>
    <row r="64" spans="1:5" x14ac:dyDescent="0.25">
      <c r="A64" s="88"/>
      <c r="B64" s="89"/>
      <c r="C64" s="90"/>
      <c r="D64" s="90"/>
      <c r="E64" s="14"/>
    </row>
    <row r="65" spans="1:5" x14ac:dyDescent="0.25">
      <c r="A65" s="88"/>
      <c r="B65" s="89"/>
      <c r="C65" s="90"/>
      <c r="D65" s="90"/>
      <c r="E65" s="14"/>
    </row>
    <row r="66" spans="1:5" x14ac:dyDescent="0.25">
      <c r="A66" s="88"/>
      <c r="B66" s="89"/>
      <c r="C66" s="90"/>
      <c r="D66" s="90"/>
      <c r="E66" s="14"/>
    </row>
    <row r="67" spans="1:5" x14ac:dyDescent="0.25">
      <c r="A67" s="88"/>
      <c r="B67" s="89"/>
      <c r="C67" s="90"/>
      <c r="D67" s="90"/>
      <c r="E67" s="14"/>
    </row>
    <row r="68" spans="1:5" x14ac:dyDescent="0.25">
      <c r="A68" s="88"/>
      <c r="B68" s="89"/>
      <c r="C68" s="90"/>
      <c r="D68" s="90"/>
      <c r="E68" s="14"/>
    </row>
    <row r="69" spans="1:5" x14ac:dyDescent="0.25">
      <c r="A69" s="88"/>
      <c r="B69" s="89"/>
      <c r="C69" s="90"/>
      <c r="D69" s="90"/>
      <c r="E69" s="14"/>
    </row>
    <row r="70" spans="1:5" x14ac:dyDescent="0.25">
      <c r="A70" s="88"/>
      <c r="B70" s="89"/>
      <c r="C70" s="90"/>
      <c r="D70" s="90"/>
      <c r="E70" s="14"/>
    </row>
    <row r="71" spans="1:5" x14ac:dyDescent="0.25">
      <c r="A71" s="88"/>
      <c r="B71" s="89"/>
      <c r="C71" s="90"/>
      <c r="D71" s="90"/>
      <c r="E71" s="14"/>
    </row>
    <row r="72" spans="1:5" x14ac:dyDescent="0.25">
      <c r="A72" s="88"/>
      <c r="B72" s="89"/>
      <c r="C72" s="90"/>
      <c r="D72" s="90"/>
      <c r="E72" s="14"/>
    </row>
    <row r="73" spans="1:5" x14ac:dyDescent="0.25">
      <c r="A73" s="88"/>
      <c r="B73" s="89"/>
      <c r="C73" s="90"/>
      <c r="D73" s="90"/>
      <c r="E73" s="14"/>
    </row>
    <row r="74" spans="1:5" x14ac:dyDescent="0.25">
      <c r="A74" s="88"/>
      <c r="B74" s="89"/>
      <c r="C74" s="90"/>
      <c r="D74" s="90"/>
      <c r="E74" s="14"/>
    </row>
    <row r="75" spans="1:5" x14ac:dyDescent="0.25">
      <c r="A75" s="88"/>
      <c r="B75" s="89"/>
      <c r="C75" s="90"/>
      <c r="D75" s="90"/>
      <c r="E75" s="14"/>
    </row>
    <row r="76" spans="1:5" x14ac:dyDescent="0.25">
      <c r="A76" s="88"/>
      <c r="B76" s="89"/>
      <c r="C76" s="90"/>
      <c r="D76" s="90"/>
      <c r="E76" s="14"/>
    </row>
    <row r="77" spans="1:5" x14ac:dyDescent="0.25">
      <c r="A77" s="88"/>
      <c r="B77" s="89"/>
      <c r="C77" s="90"/>
      <c r="D77" s="90"/>
      <c r="E77" s="14"/>
    </row>
    <row r="78" spans="1:5" x14ac:dyDescent="0.25">
      <c r="A78" s="88"/>
      <c r="B78" s="89"/>
      <c r="C78" s="90"/>
      <c r="D78" s="90"/>
      <c r="E78" s="14"/>
    </row>
    <row r="79" spans="1:5" x14ac:dyDescent="0.25">
      <c r="A79" s="88"/>
      <c r="B79" s="89"/>
      <c r="C79" s="90"/>
      <c r="D79" s="90"/>
      <c r="E79" s="14"/>
    </row>
    <row r="80" spans="1:5" x14ac:dyDescent="0.25">
      <c r="A80" s="88"/>
      <c r="B80" s="89"/>
      <c r="C80" s="90"/>
      <c r="D80" s="90"/>
      <c r="E80" s="14"/>
    </row>
    <row r="81" spans="1:5" x14ac:dyDescent="0.25">
      <c r="A81" s="88"/>
      <c r="B81" s="89"/>
      <c r="C81" s="90"/>
      <c r="D81" s="90"/>
      <c r="E81" s="14"/>
    </row>
    <row r="82" spans="1:5" x14ac:dyDescent="0.25">
      <c r="A82" s="88"/>
      <c r="B82" s="89"/>
      <c r="C82" s="90"/>
      <c r="D82" s="90"/>
      <c r="E82" s="14"/>
    </row>
    <row r="83" spans="1:5" x14ac:dyDescent="0.25">
      <c r="A83" s="88"/>
      <c r="B83" s="89"/>
      <c r="C83" s="90"/>
      <c r="D83" s="90"/>
      <c r="E83" s="14"/>
    </row>
    <row r="84" spans="1:5" x14ac:dyDescent="0.25">
      <c r="A84" s="88"/>
      <c r="B84" s="89"/>
      <c r="C84" s="90"/>
      <c r="D84" s="90"/>
      <c r="E84" s="14"/>
    </row>
    <row r="85" spans="1:5" x14ac:dyDescent="0.25">
      <c r="A85" s="88"/>
      <c r="B85" s="89"/>
      <c r="C85" s="90"/>
      <c r="D85" s="90"/>
      <c r="E85" s="14"/>
    </row>
    <row r="86" spans="1:5" x14ac:dyDescent="0.25">
      <c r="A86" s="88"/>
      <c r="B86" s="89"/>
      <c r="C86" s="90"/>
      <c r="D86" s="90"/>
      <c r="E86" s="14"/>
    </row>
    <row r="87" spans="1:5" x14ac:dyDescent="0.25">
      <c r="A87" s="88"/>
      <c r="B87" s="89"/>
      <c r="C87" s="90"/>
      <c r="D87" s="90"/>
      <c r="E87" s="14"/>
    </row>
    <row r="88" spans="1:5" x14ac:dyDescent="0.25">
      <c r="A88" s="88"/>
      <c r="B88" s="89"/>
      <c r="C88" s="90"/>
      <c r="D88" s="90"/>
      <c r="E88" s="14"/>
    </row>
    <row r="89" spans="1:5" x14ac:dyDescent="0.25">
      <c r="A89" s="88"/>
      <c r="B89" s="89"/>
      <c r="C89" s="90"/>
      <c r="D89" s="90"/>
      <c r="E89" s="14"/>
    </row>
    <row r="90" spans="1:5" x14ac:dyDescent="0.25">
      <c r="A90" s="88"/>
      <c r="B90" s="89"/>
      <c r="C90" s="90"/>
      <c r="D90" s="90"/>
      <c r="E90" s="14"/>
    </row>
    <row r="91" spans="1:5" x14ac:dyDescent="0.25">
      <c r="A91" s="88"/>
      <c r="B91" s="89"/>
      <c r="C91" s="90"/>
      <c r="D91" s="90"/>
    </row>
    <row r="92" spans="1:5" x14ac:dyDescent="0.25">
      <c r="A92" s="88"/>
      <c r="B92" s="89"/>
      <c r="C92" s="90"/>
      <c r="D92" s="90"/>
    </row>
    <row r="93" spans="1:5" x14ac:dyDescent="0.25">
      <c r="A93" s="88"/>
      <c r="B93" s="89"/>
      <c r="C93" s="90"/>
      <c r="D93" s="90"/>
    </row>
    <row r="94" spans="1:5" x14ac:dyDescent="0.25">
      <c r="A94" s="88"/>
      <c r="B94" s="89"/>
      <c r="C94" s="90"/>
      <c r="D94" s="90"/>
    </row>
    <row r="95" spans="1:5" x14ac:dyDescent="0.25">
      <c r="A95" s="88"/>
      <c r="B95" s="89"/>
      <c r="C95" s="90"/>
      <c r="D95" s="90"/>
    </row>
    <row r="96" spans="1:5" x14ac:dyDescent="0.25">
      <c r="A96" s="88"/>
      <c r="B96" s="89"/>
      <c r="C96" s="90"/>
      <c r="D96" s="90"/>
    </row>
    <row r="97" spans="1:4" x14ac:dyDescent="0.25">
      <c r="A97" s="88"/>
      <c r="B97" s="89"/>
      <c r="C97" s="90"/>
      <c r="D97" s="90"/>
    </row>
    <row r="98" spans="1:4" x14ac:dyDescent="0.25">
      <c r="A98" s="88"/>
      <c r="B98" s="89"/>
      <c r="C98" s="90"/>
      <c r="D98" s="90"/>
    </row>
    <row r="99" spans="1:4" x14ac:dyDescent="0.25">
      <c r="A99" s="88"/>
      <c r="B99" s="89"/>
      <c r="C99" s="90"/>
      <c r="D99" s="90"/>
    </row>
    <row r="100" spans="1:4" x14ac:dyDescent="0.25">
      <c r="A100" s="88"/>
      <c r="B100" s="89"/>
      <c r="C100" s="90"/>
      <c r="D100" s="90"/>
    </row>
    <row r="101" spans="1:4" x14ac:dyDescent="0.25">
      <c r="A101" s="88"/>
      <c r="B101" s="89"/>
      <c r="C101" s="90"/>
      <c r="D101" s="90"/>
    </row>
    <row r="102" spans="1:4" x14ac:dyDescent="0.25">
      <c r="A102" s="88"/>
      <c r="B102" s="89"/>
      <c r="C102" s="90"/>
      <c r="D102" s="90"/>
    </row>
    <row r="103" spans="1:4" x14ac:dyDescent="0.25">
      <c r="A103" s="88"/>
      <c r="B103" s="89"/>
      <c r="C103" s="90"/>
      <c r="D103" s="90"/>
    </row>
    <row r="104" spans="1:4" x14ac:dyDescent="0.25">
      <c r="A104" s="88"/>
      <c r="B104" s="89"/>
      <c r="C104" s="90"/>
      <c r="D104" s="90"/>
    </row>
    <row r="105" spans="1:4" x14ac:dyDescent="0.25">
      <c r="A105" s="88"/>
      <c r="B105" s="89"/>
      <c r="C105" s="90"/>
      <c r="D105" s="90"/>
    </row>
    <row r="106" spans="1:4" x14ac:dyDescent="0.25">
      <c r="A106" s="88"/>
      <c r="B106" s="89"/>
      <c r="C106" s="90"/>
      <c r="D106" s="90"/>
    </row>
    <row r="107" spans="1:4" x14ac:dyDescent="0.25">
      <c r="A107" s="88"/>
      <c r="B107" s="89"/>
      <c r="C107" s="90"/>
      <c r="D107" s="90"/>
    </row>
    <row r="108" spans="1:4" x14ac:dyDescent="0.25">
      <c r="A108" s="88"/>
      <c r="B108" s="89"/>
      <c r="C108" s="90"/>
      <c r="D108" s="90"/>
    </row>
    <row r="109" spans="1:4" x14ac:dyDescent="0.25">
      <c r="A109" s="88"/>
      <c r="B109" s="89"/>
      <c r="C109" s="90"/>
      <c r="D109" s="90"/>
    </row>
    <row r="110" spans="1:4" x14ac:dyDescent="0.25">
      <c r="A110" s="88"/>
      <c r="B110" s="89"/>
      <c r="C110" s="90"/>
      <c r="D110" s="90"/>
    </row>
    <row r="111" spans="1:4" x14ac:dyDescent="0.25">
      <c r="A111" s="88"/>
      <c r="B111" s="89"/>
      <c r="C111" s="90"/>
      <c r="D111" s="90"/>
    </row>
    <row r="112" spans="1:4" x14ac:dyDescent="0.25">
      <c r="A112" s="88"/>
      <c r="B112" s="89"/>
      <c r="C112" s="90"/>
      <c r="D112" s="90"/>
    </row>
    <row r="113" spans="1:4" x14ac:dyDescent="0.25">
      <c r="A113" s="88"/>
      <c r="B113" s="89"/>
      <c r="C113" s="90"/>
      <c r="D113" s="90"/>
    </row>
    <row r="114" spans="1:4" x14ac:dyDescent="0.25">
      <c r="A114" s="88"/>
      <c r="B114" s="89"/>
      <c r="C114" s="90"/>
      <c r="D114" s="90"/>
    </row>
    <row r="115" spans="1:4" x14ac:dyDescent="0.25">
      <c r="A115" s="88"/>
      <c r="B115" s="89"/>
      <c r="C115" s="90"/>
      <c r="D115" s="90"/>
    </row>
    <row r="116" spans="1:4" x14ac:dyDescent="0.25">
      <c r="A116" s="88"/>
      <c r="B116" s="89"/>
      <c r="C116" s="90"/>
      <c r="D116" s="90"/>
    </row>
    <row r="117" spans="1:4" x14ac:dyDescent="0.25">
      <c r="A117" s="88"/>
      <c r="B117" s="89"/>
      <c r="C117" s="90"/>
      <c r="D117" s="90"/>
    </row>
    <row r="118" spans="1:4" x14ac:dyDescent="0.25">
      <c r="A118" s="88"/>
      <c r="B118" s="89"/>
      <c r="C118" s="90"/>
      <c r="D118" s="90"/>
    </row>
    <row r="119" spans="1:4" x14ac:dyDescent="0.25">
      <c r="A119" s="88"/>
      <c r="B119" s="89"/>
      <c r="C119" s="90"/>
      <c r="D119" s="90"/>
    </row>
    <row r="120" spans="1:4" x14ac:dyDescent="0.25">
      <c r="A120" s="88"/>
      <c r="B120" s="89"/>
      <c r="C120" s="90"/>
      <c r="D120" s="90"/>
    </row>
    <row r="121" spans="1:4" x14ac:dyDescent="0.25">
      <c r="A121" s="88"/>
      <c r="B121" s="89"/>
      <c r="C121" s="90"/>
      <c r="D121" s="90"/>
    </row>
    <row r="122" spans="1:4" x14ac:dyDescent="0.25">
      <c r="A122" s="88"/>
      <c r="B122" s="89"/>
      <c r="C122" s="90"/>
      <c r="D122" s="90"/>
    </row>
    <row r="123" spans="1:4" x14ac:dyDescent="0.25">
      <c r="A123" s="88"/>
      <c r="B123" s="89"/>
      <c r="C123" s="90"/>
      <c r="D123" s="90"/>
    </row>
    <row r="124" spans="1:4" x14ac:dyDescent="0.25">
      <c r="A124" s="88"/>
      <c r="B124" s="89"/>
      <c r="C124" s="90"/>
      <c r="D124" s="90"/>
    </row>
    <row r="125" spans="1:4" x14ac:dyDescent="0.25">
      <c r="A125" s="88"/>
      <c r="B125" s="89"/>
      <c r="C125" s="90"/>
      <c r="D125" s="90"/>
    </row>
    <row r="126" spans="1:4" x14ac:dyDescent="0.25">
      <c r="A126" s="88"/>
      <c r="B126" s="89"/>
      <c r="C126" s="90"/>
      <c r="D126" s="90"/>
    </row>
    <row r="127" spans="1:4" x14ac:dyDescent="0.25">
      <c r="A127" s="88"/>
      <c r="B127" s="89"/>
      <c r="C127" s="90"/>
      <c r="D127" s="90"/>
    </row>
    <row r="128" spans="1:4" x14ac:dyDescent="0.25">
      <c r="A128" s="88"/>
      <c r="B128" s="89"/>
      <c r="C128" s="90"/>
      <c r="D128" s="90"/>
    </row>
    <row r="129" spans="1:4" x14ac:dyDescent="0.25">
      <c r="A129" s="88"/>
      <c r="B129" s="89"/>
      <c r="C129" s="90"/>
      <c r="D129" s="90"/>
    </row>
    <row r="130" spans="1:4" x14ac:dyDescent="0.25">
      <c r="A130" s="88"/>
      <c r="B130" s="89"/>
      <c r="C130" s="90"/>
      <c r="D130" s="90"/>
    </row>
    <row r="131" spans="1:4" x14ac:dyDescent="0.25">
      <c r="A131" s="88"/>
      <c r="B131" s="89"/>
      <c r="C131" s="90"/>
      <c r="D131" s="90"/>
    </row>
    <row r="132" spans="1:4" x14ac:dyDescent="0.25">
      <c r="A132" s="88"/>
      <c r="B132" s="89"/>
      <c r="C132" s="90"/>
      <c r="D132" s="90"/>
    </row>
    <row r="133" spans="1:4" x14ac:dyDescent="0.25">
      <c r="A133" s="88"/>
      <c r="B133" s="89"/>
      <c r="C133" s="90"/>
      <c r="D133" s="90"/>
    </row>
    <row r="134" spans="1:4" x14ac:dyDescent="0.25">
      <c r="A134" s="88"/>
      <c r="B134" s="89"/>
      <c r="C134" s="90"/>
      <c r="D134" s="90"/>
    </row>
    <row r="135" spans="1:4" x14ac:dyDescent="0.25">
      <c r="A135" s="88"/>
      <c r="B135" s="89"/>
      <c r="C135" s="90"/>
      <c r="D135" s="90"/>
    </row>
    <row r="136" spans="1:4" x14ac:dyDescent="0.25">
      <c r="A136" s="88"/>
      <c r="B136" s="89"/>
      <c r="C136" s="90"/>
      <c r="D136" s="90"/>
    </row>
    <row r="137" spans="1:4" x14ac:dyDescent="0.25">
      <c r="A137" s="88"/>
      <c r="B137" s="89"/>
      <c r="C137" s="90"/>
      <c r="D137" s="90"/>
    </row>
    <row r="138" spans="1:4" x14ac:dyDescent="0.25">
      <c r="A138" s="88"/>
      <c r="B138" s="89"/>
      <c r="C138" s="90"/>
      <c r="D138" s="90"/>
    </row>
    <row r="139" spans="1:4" x14ac:dyDescent="0.25">
      <c r="A139" s="88"/>
      <c r="B139" s="89"/>
      <c r="C139" s="90"/>
      <c r="D139" s="90"/>
    </row>
    <row r="140" spans="1:4" x14ac:dyDescent="0.25">
      <c r="A140" s="88"/>
      <c r="B140" s="89"/>
      <c r="C140" s="90"/>
      <c r="D140" s="90"/>
    </row>
    <row r="141" spans="1:4" x14ac:dyDescent="0.25">
      <c r="A141" s="88"/>
      <c r="B141" s="89"/>
      <c r="C141" s="90"/>
      <c r="D141" s="90"/>
    </row>
    <row r="142" spans="1:4" x14ac:dyDescent="0.25">
      <c r="A142" s="88"/>
      <c r="B142" s="89"/>
      <c r="C142" s="90"/>
      <c r="D142" s="90"/>
    </row>
    <row r="143" spans="1:4" x14ac:dyDescent="0.25">
      <c r="A143" s="88"/>
      <c r="B143" s="89"/>
      <c r="C143" s="90"/>
      <c r="D143" s="90"/>
    </row>
    <row r="144" spans="1:4" x14ac:dyDescent="0.25">
      <c r="A144" s="88"/>
      <c r="B144" s="89"/>
      <c r="C144" s="90"/>
      <c r="D144" s="90"/>
    </row>
    <row r="145" spans="1:4" x14ac:dyDescent="0.25">
      <c r="A145" s="88"/>
      <c r="B145" s="89"/>
      <c r="C145" s="90"/>
      <c r="D145" s="90"/>
    </row>
    <row r="146" spans="1:4" x14ac:dyDescent="0.25">
      <c r="A146" s="88"/>
      <c r="B146" s="89"/>
      <c r="C146" s="90"/>
      <c r="D146" s="90"/>
    </row>
    <row r="147" spans="1:4" x14ac:dyDescent="0.25">
      <c r="A147" s="88"/>
      <c r="B147" s="89"/>
      <c r="C147" s="90"/>
      <c r="D147" s="90"/>
    </row>
    <row r="148" spans="1:4" x14ac:dyDescent="0.25">
      <c r="A148" s="88"/>
      <c r="B148" s="89"/>
      <c r="C148" s="90"/>
      <c r="D148" s="90"/>
    </row>
    <row r="149" spans="1:4" x14ac:dyDescent="0.25">
      <c r="A149" s="88"/>
      <c r="B149" s="89"/>
      <c r="C149" s="90"/>
      <c r="D149" s="90"/>
    </row>
    <row r="150" spans="1:4" x14ac:dyDescent="0.25">
      <c r="A150" s="88"/>
      <c r="B150" s="89"/>
      <c r="C150" s="90"/>
      <c r="D150" s="90"/>
    </row>
    <row r="151" spans="1:4" x14ac:dyDescent="0.25">
      <c r="A151" s="88"/>
      <c r="B151" s="89"/>
      <c r="C151" s="90"/>
      <c r="D151" s="90"/>
    </row>
    <row r="152" spans="1:4" x14ac:dyDescent="0.25">
      <c r="A152" s="88"/>
      <c r="B152" s="89"/>
      <c r="C152" s="90"/>
      <c r="D152" s="90"/>
    </row>
    <row r="153" spans="1:4" x14ac:dyDescent="0.25">
      <c r="A153" s="88"/>
      <c r="B153" s="89"/>
      <c r="C153" s="90"/>
      <c r="D153" s="90"/>
    </row>
    <row r="154" spans="1:4" x14ac:dyDescent="0.25">
      <c r="A154" s="88"/>
      <c r="B154" s="89"/>
      <c r="C154" s="90"/>
      <c r="D154" s="90"/>
    </row>
    <row r="155" spans="1:4" x14ac:dyDescent="0.25">
      <c r="A155" s="88"/>
      <c r="B155" s="89"/>
      <c r="C155" s="90"/>
      <c r="D155" s="90"/>
    </row>
    <row r="156" spans="1:4" x14ac:dyDescent="0.25">
      <c r="A156" s="88"/>
      <c r="B156" s="89"/>
      <c r="C156" s="90"/>
      <c r="D156" s="90"/>
    </row>
    <row r="157" spans="1:4" x14ac:dyDescent="0.25">
      <c r="A157" s="88"/>
      <c r="B157" s="89"/>
      <c r="C157" s="90"/>
      <c r="D157" s="90"/>
    </row>
    <row r="158" spans="1:4" x14ac:dyDescent="0.25">
      <c r="A158" s="91"/>
      <c r="B158" s="92"/>
      <c r="C158" s="93"/>
      <c r="D158" s="90"/>
    </row>
    <row r="159" spans="1:4" x14ac:dyDescent="0.25">
      <c r="A159" s="91"/>
      <c r="B159" s="92"/>
      <c r="C159" s="93"/>
      <c r="D159" s="90"/>
    </row>
    <row r="160" spans="1:4" x14ac:dyDescent="0.25">
      <c r="A160" s="91"/>
      <c r="B160" s="92"/>
      <c r="C160" s="93"/>
      <c r="D160" s="90"/>
    </row>
    <row r="161" spans="1:4" x14ac:dyDescent="0.25">
      <c r="A161" s="91"/>
      <c r="B161" s="92"/>
      <c r="C161" s="93"/>
      <c r="D161" s="90"/>
    </row>
    <row r="162" spans="1:4" x14ac:dyDescent="0.25">
      <c r="A162" s="91"/>
      <c r="B162" s="92"/>
      <c r="C162" s="93"/>
      <c r="D162" s="90"/>
    </row>
    <row r="163" spans="1:4" x14ac:dyDescent="0.25">
      <c r="A163" s="91"/>
      <c r="B163" s="92"/>
      <c r="C163" s="93"/>
      <c r="D163" s="90"/>
    </row>
    <row r="164" spans="1:4" x14ac:dyDescent="0.25">
      <c r="A164" s="91"/>
      <c r="B164" s="92"/>
      <c r="C164" s="93"/>
      <c r="D164" s="90"/>
    </row>
    <row r="165" spans="1:4" ht="16.5" thickBot="1" x14ac:dyDescent="0.3">
      <c r="A165" s="94"/>
      <c r="B165" s="95"/>
      <c r="C165" s="96"/>
      <c r="D16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3"/>
  <sheetViews>
    <sheetView workbookViewId="0">
      <selection activeCell="F5" sqref="F5"/>
    </sheetView>
  </sheetViews>
  <sheetFormatPr defaultColWidth="9.140625" defaultRowHeight="15" x14ac:dyDescent="0.25"/>
  <cols>
    <col min="1" max="1" width="3.7109375" style="58" customWidth="1"/>
    <col min="2" max="2" width="11.28515625" style="64" customWidth="1"/>
    <col min="3" max="3" width="7.140625" style="64" customWidth="1"/>
    <col min="4" max="4" width="8.7109375" style="59" customWidth="1"/>
    <col min="5" max="5" width="8.5703125" style="60" customWidth="1"/>
    <col min="6" max="7" width="6.85546875" style="61" customWidth="1"/>
    <col min="8" max="8" width="9.85546875" style="61" customWidth="1"/>
    <col min="9" max="11" width="3.7109375" style="62" customWidth="1"/>
    <col min="12" max="12" width="8.140625" style="59" customWidth="1"/>
    <col min="13" max="13" width="13.42578125" style="63" customWidth="1"/>
    <col min="14" max="14" width="8.5703125" style="69" customWidth="1"/>
    <col min="15" max="15" width="3.7109375" style="58" customWidth="1"/>
    <col min="18" max="33" width="3.7109375" style="42" customWidth="1"/>
    <col min="34" max="16384" width="9.140625" style="42"/>
  </cols>
  <sheetData>
    <row r="1" spans="1:27" ht="37.5" customHeight="1" thickBot="1" x14ac:dyDescent="0.3">
      <c r="A1" s="34" t="s">
        <v>112</v>
      </c>
      <c r="B1" s="41" t="s">
        <v>101</v>
      </c>
      <c r="C1" s="41" t="s">
        <v>234</v>
      </c>
      <c r="D1" s="35" t="s">
        <v>91</v>
      </c>
      <c r="E1" s="36" t="s">
        <v>94</v>
      </c>
      <c r="F1" s="37" t="s">
        <v>6</v>
      </c>
      <c r="G1" s="37" t="s">
        <v>111</v>
      </c>
      <c r="H1" s="40" t="s">
        <v>110</v>
      </c>
      <c r="I1" s="185" t="s">
        <v>92</v>
      </c>
      <c r="J1" s="185"/>
      <c r="K1" s="185"/>
      <c r="L1" s="38" t="s">
        <v>48</v>
      </c>
      <c r="M1" s="39" t="s">
        <v>97</v>
      </c>
      <c r="N1" s="66" t="s">
        <v>100</v>
      </c>
      <c r="O1" s="34" t="s">
        <v>46</v>
      </c>
      <c r="P1" s="42"/>
      <c r="Q1" s="42"/>
    </row>
    <row r="2" spans="1:27" s="48" customFormat="1" ht="181.15" customHeight="1" thickBot="1" x14ac:dyDescent="0.3">
      <c r="A2" s="43" t="s">
        <v>113</v>
      </c>
      <c r="B2" s="32" t="s">
        <v>166</v>
      </c>
      <c r="C2" s="32" t="s">
        <v>235</v>
      </c>
      <c r="D2" s="44" t="s">
        <v>177</v>
      </c>
      <c r="E2" s="45" t="s">
        <v>156</v>
      </c>
      <c r="F2" s="31" t="s">
        <v>168</v>
      </c>
      <c r="G2" s="31" t="s">
        <v>168</v>
      </c>
      <c r="H2" s="65" t="s">
        <v>233</v>
      </c>
      <c r="I2" s="46" t="s">
        <v>116</v>
      </c>
      <c r="J2" s="46" t="s">
        <v>87</v>
      </c>
      <c r="K2" s="46" t="s">
        <v>86</v>
      </c>
      <c r="L2" s="44" t="s">
        <v>188</v>
      </c>
      <c r="M2" s="47" t="s">
        <v>232</v>
      </c>
      <c r="N2" s="67" t="s">
        <v>236</v>
      </c>
      <c r="O2" s="43" t="s">
        <v>88</v>
      </c>
      <c r="W2" s="49"/>
      <c r="X2" s="49"/>
      <c r="Y2" s="49"/>
      <c r="Z2" s="49"/>
      <c r="AA2" s="49"/>
    </row>
    <row r="3" spans="1:27" s="72" customFormat="1" x14ac:dyDescent="0.25">
      <c r="A3" s="70"/>
      <c r="B3" s="71"/>
      <c r="C3" s="71"/>
      <c r="D3" s="70"/>
      <c r="E3" s="70"/>
      <c r="F3" s="70"/>
      <c r="G3" s="70"/>
      <c r="H3" s="71"/>
      <c r="I3" s="70"/>
      <c r="J3" s="70"/>
      <c r="K3" s="70"/>
      <c r="L3" s="70"/>
      <c r="M3" s="71"/>
      <c r="N3" s="71"/>
      <c r="O3" s="70"/>
    </row>
    <row r="4" spans="1:27" s="72" customFormat="1" x14ac:dyDescent="0.25">
      <c r="A4" s="70"/>
      <c r="B4" s="71"/>
      <c r="C4" s="71"/>
      <c r="D4" s="70"/>
      <c r="E4" s="70"/>
      <c r="F4" s="70"/>
      <c r="G4" s="70"/>
      <c r="H4" s="71"/>
      <c r="I4" s="70"/>
      <c r="J4" s="70"/>
      <c r="K4" s="70"/>
      <c r="L4" s="70"/>
      <c r="M4" s="71"/>
      <c r="N4" s="71"/>
      <c r="O4" s="70"/>
    </row>
    <row r="5" spans="1:27" s="72" customFormat="1" x14ac:dyDescent="0.25">
      <c r="A5" s="70"/>
      <c r="B5" s="71"/>
      <c r="C5" s="71"/>
      <c r="D5" s="70"/>
      <c r="E5" s="70"/>
      <c r="F5" s="70"/>
      <c r="G5" s="70"/>
      <c r="H5" s="71"/>
      <c r="I5" s="70"/>
      <c r="J5" s="70"/>
      <c r="K5" s="70"/>
      <c r="L5" s="70"/>
      <c r="M5" s="71"/>
      <c r="N5" s="71"/>
      <c r="O5" s="70"/>
    </row>
    <row r="6" spans="1:27" s="72" customFormat="1" x14ac:dyDescent="0.25">
      <c r="A6" s="70"/>
      <c r="B6" s="71"/>
      <c r="C6" s="71"/>
      <c r="D6" s="70"/>
      <c r="E6" s="70"/>
      <c r="F6" s="70"/>
      <c r="G6" s="70"/>
      <c r="H6" s="71"/>
      <c r="I6" s="70"/>
      <c r="J6" s="70"/>
      <c r="K6" s="70"/>
      <c r="L6" s="70"/>
      <c r="M6" s="71"/>
      <c r="N6" s="71"/>
      <c r="O6" s="70"/>
    </row>
    <row r="7" spans="1:27" s="72" customFormat="1" x14ac:dyDescent="0.25">
      <c r="A7" s="70"/>
      <c r="B7" s="71"/>
      <c r="C7" s="71"/>
      <c r="D7" s="70"/>
      <c r="E7" s="70"/>
      <c r="F7" s="70"/>
      <c r="G7" s="70"/>
      <c r="H7" s="71"/>
      <c r="I7" s="70"/>
      <c r="J7" s="70"/>
      <c r="K7" s="70"/>
      <c r="L7" s="70"/>
      <c r="M7" s="71"/>
      <c r="N7" s="71"/>
      <c r="O7" s="70"/>
    </row>
    <row r="8" spans="1:27" s="72" customFormat="1" x14ac:dyDescent="0.25">
      <c r="A8" s="70"/>
      <c r="B8" s="71"/>
      <c r="C8" s="71"/>
      <c r="D8" s="70"/>
      <c r="E8" s="70"/>
      <c r="F8" s="70"/>
      <c r="G8" s="70"/>
      <c r="H8" s="71"/>
      <c r="I8" s="70"/>
      <c r="J8" s="70"/>
      <c r="K8" s="70"/>
      <c r="L8" s="70"/>
      <c r="M8" s="71"/>
      <c r="N8" s="71"/>
      <c r="O8" s="70"/>
    </row>
    <row r="9" spans="1:27" s="72" customFormat="1" x14ac:dyDescent="0.25">
      <c r="A9" s="70"/>
      <c r="B9" s="71"/>
      <c r="C9" s="71"/>
      <c r="D9" s="70"/>
      <c r="E9" s="70"/>
      <c r="F9" s="70"/>
      <c r="G9" s="70"/>
      <c r="H9" s="71"/>
      <c r="I9" s="70"/>
      <c r="J9" s="70"/>
      <c r="K9" s="70"/>
      <c r="L9" s="70"/>
      <c r="M9" s="71"/>
      <c r="N9" s="71"/>
      <c r="O9" s="70"/>
    </row>
    <row r="10" spans="1:27" s="72" customFormat="1" x14ac:dyDescent="0.25">
      <c r="A10" s="70"/>
      <c r="B10" s="71"/>
      <c r="C10" s="71"/>
      <c r="D10" s="70"/>
      <c r="E10" s="70"/>
      <c r="F10" s="70"/>
      <c r="G10" s="70"/>
      <c r="H10" s="71"/>
      <c r="I10" s="70"/>
      <c r="J10" s="70"/>
      <c r="K10" s="70"/>
      <c r="L10" s="70"/>
      <c r="M10" s="71"/>
      <c r="N10" s="71"/>
      <c r="O10" s="70"/>
    </row>
    <row r="11" spans="1:27" s="72" customFormat="1" x14ac:dyDescent="0.25">
      <c r="A11" s="70"/>
      <c r="B11" s="71"/>
      <c r="C11" s="71"/>
      <c r="D11" s="70"/>
      <c r="E11" s="70"/>
      <c r="F11" s="70"/>
      <c r="G11" s="70"/>
      <c r="H11" s="71"/>
      <c r="I11" s="70"/>
      <c r="J11" s="70"/>
      <c r="K11" s="70"/>
      <c r="L11" s="70"/>
      <c r="M11" s="71"/>
      <c r="N11" s="71"/>
      <c r="O11" s="70"/>
    </row>
    <row r="12" spans="1:27" s="72" customFormat="1" x14ac:dyDescent="0.25">
      <c r="A12" s="70"/>
      <c r="B12" s="71"/>
      <c r="C12" s="71"/>
      <c r="D12" s="70"/>
      <c r="E12" s="70"/>
      <c r="F12" s="70"/>
      <c r="G12" s="70"/>
      <c r="H12" s="71"/>
      <c r="I12" s="70"/>
      <c r="J12" s="70"/>
      <c r="K12" s="70"/>
      <c r="L12" s="70"/>
      <c r="M12" s="71"/>
      <c r="N12" s="71"/>
      <c r="O12" s="70"/>
    </row>
    <row r="13" spans="1:27" s="72" customFormat="1" x14ac:dyDescent="0.25">
      <c r="A13" s="70"/>
      <c r="B13" s="71"/>
      <c r="C13" s="71"/>
      <c r="D13" s="70"/>
      <c r="E13" s="70"/>
      <c r="F13" s="70"/>
      <c r="G13" s="70"/>
      <c r="H13" s="71"/>
      <c r="I13" s="70"/>
      <c r="J13" s="70"/>
      <c r="K13" s="70"/>
      <c r="L13" s="70"/>
      <c r="M13" s="71"/>
      <c r="N13" s="71"/>
      <c r="O13" s="70"/>
    </row>
    <row r="14" spans="1:27" s="72" customFormat="1" x14ac:dyDescent="0.25">
      <c r="A14" s="70"/>
      <c r="B14" s="71"/>
      <c r="C14" s="71"/>
      <c r="D14" s="70"/>
      <c r="E14" s="70"/>
      <c r="F14" s="70"/>
      <c r="G14" s="70"/>
      <c r="H14" s="71"/>
      <c r="I14" s="70"/>
      <c r="J14" s="70"/>
      <c r="K14" s="70"/>
      <c r="L14" s="70"/>
      <c r="M14" s="71"/>
      <c r="N14" s="71"/>
      <c r="O14" s="70"/>
    </row>
    <row r="15" spans="1:27" s="72" customFormat="1" x14ac:dyDescent="0.25">
      <c r="A15" s="70"/>
      <c r="B15" s="71"/>
      <c r="C15" s="71"/>
      <c r="D15" s="70"/>
      <c r="E15" s="70"/>
      <c r="F15" s="70"/>
      <c r="G15" s="70"/>
      <c r="H15" s="71"/>
      <c r="I15" s="70"/>
      <c r="J15" s="70"/>
      <c r="K15" s="70"/>
      <c r="L15" s="70"/>
      <c r="M15" s="71"/>
      <c r="N15" s="71"/>
      <c r="O15" s="70"/>
    </row>
    <row r="16" spans="1:27" s="72" customFormat="1" x14ac:dyDescent="0.25">
      <c r="A16" s="70"/>
      <c r="B16" s="71"/>
      <c r="C16" s="71"/>
      <c r="D16" s="70"/>
      <c r="E16" s="70"/>
      <c r="F16" s="70"/>
      <c r="G16" s="70"/>
      <c r="H16" s="71"/>
      <c r="I16" s="70"/>
      <c r="J16" s="70"/>
      <c r="K16" s="70"/>
      <c r="L16" s="70"/>
      <c r="M16" s="71"/>
      <c r="N16" s="71"/>
      <c r="O16" s="70"/>
    </row>
    <row r="17" spans="1:15" s="72" customFormat="1" x14ac:dyDescent="0.25">
      <c r="A17" s="70"/>
      <c r="B17" s="71"/>
      <c r="C17" s="71"/>
      <c r="D17" s="70"/>
      <c r="E17" s="70"/>
      <c r="F17" s="70"/>
      <c r="G17" s="70"/>
      <c r="H17" s="71"/>
      <c r="I17" s="70"/>
      <c r="J17" s="70"/>
      <c r="K17" s="70"/>
      <c r="L17" s="70"/>
      <c r="M17" s="71"/>
      <c r="N17" s="71"/>
      <c r="O17" s="70"/>
    </row>
    <row r="18" spans="1:15" s="72" customFormat="1" x14ac:dyDescent="0.25">
      <c r="A18" s="70"/>
      <c r="B18" s="71"/>
      <c r="C18" s="71"/>
      <c r="D18" s="70"/>
      <c r="E18" s="70"/>
      <c r="F18" s="70"/>
      <c r="G18" s="70"/>
      <c r="H18" s="71"/>
      <c r="I18" s="70"/>
      <c r="J18" s="70"/>
      <c r="K18" s="70"/>
      <c r="L18" s="70"/>
      <c r="M18" s="71"/>
      <c r="N18" s="71"/>
      <c r="O18" s="70"/>
    </row>
    <row r="19" spans="1:15" s="72" customFormat="1" x14ac:dyDescent="0.25">
      <c r="A19" s="70"/>
      <c r="B19" s="71"/>
      <c r="C19" s="71"/>
      <c r="D19" s="70"/>
      <c r="E19" s="70"/>
      <c r="F19" s="70"/>
      <c r="G19" s="70"/>
      <c r="H19" s="71"/>
      <c r="I19" s="70"/>
      <c r="J19" s="70"/>
      <c r="K19" s="70"/>
      <c r="L19" s="70"/>
      <c r="M19" s="71"/>
      <c r="N19" s="71"/>
      <c r="O19" s="70"/>
    </row>
    <row r="20" spans="1:15" s="72" customFormat="1" x14ac:dyDescent="0.25">
      <c r="A20" s="70"/>
      <c r="B20" s="71"/>
      <c r="C20" s="71"/>
      <c r="D20" s="70"/>
      <c r="E20" s="70"/>
      <c r="F20" s="70"/>
      <c r="G20" s="70"/>
      <c r="H20" s="71"/>
      <c r="I20" s="70"/>
      <c r="J20" s="70"/>
      <c r="K20" s="70"/>
      <c r="L20" s="70"/>
      <c r="M20" s="71"/>
      <c r="N20" s="71"/>
      <c r="O20" s="70"/>
    </row>
    <row r="21" spans="1:15" s="72" customFormat="1" x14ac:dyDescent="0.25">
      <c r="A21" s="70"/>
      <c r="B21" s="71"/>
      <c r="C21" s="71"/>
      <c r="D21" s="70"/>
      <c r="E21" s="70"/>
      <c r="F21" s="70"/>
      <c r="G21" s="70"/>
      <c r="H21" s="71"/>
      <c r="I21" s="70"/>
      <c r="J21" s="70"/>
      <c r="K21" s="70"/>
      <c r="L21" s="70"/>
      <c r="M21" s="71"/>
      <c r="N21" s="71"/>
      <c r="O21" s="70"/>
    </row>
    <row r="22" spans="1:15" s="72" customFormat="1" x14ac:dyDescent="0.25">
      <c r="A22" s="70"/>
      <c r="B22" s="71"/>
      <c r="C22" s="71"/>
      <c r="D22" s="70"/>
      <c r="E22" s="70"/>
      <c r="F22" s="70"/>
      <c r="G22" s="70"/>
      <c r="H22" s="71"/>
      <c r="I22" s="70"/>
      <c r="J22" s="70"/>
      <c r="K22" s="70"/>
      <c r="L22" s="70"/>
      <c r="M22" s="71"/>
      <c r="N22" s="71"/>
      <c r="O22" s="70"/>
    </row>
    <row r="23" spans="1:15" s="72" customFormat="1" x14ac:dyDescent="0.25">
      <c r="A23" s="70"/>
      <c r="B23" s="71"/>
      <c r="C23" s="71"/>
      <c r="D23" s="70"/>
      <c r="E23" s="70"/>
      <c r="F23" s="70"/>
      <c r="G23" s="70"/>
      <c r="H23" s="71"/>
      <c r="I23" s="70"/>
      <c r="J23" s="70"/>
      <c r="K23" s="70"/>
      <c r="L23" s="70"/>
      <c r="M23" s="71"/>
      <c r="N23" s="71"/>
      <c r="O23" s="70"/>
    </row>
    <row r="24" spans="1:15" s="72" customFormat="1" x14ac:dyDescent="0.25">
      <c r="A24" s="70"/>
      <c r="B24" s="71"/>
      <c r="C24" s="71"/>
      <c r="D24" s="70"/>
      <c r="E24" s="70"/>
      <c r="F24" s="70"/>
      <c r="G24" s="70"/>
      <c r="H24" s="71"/>
      <c r="I24" s="70"/>
      <c r="J24" s="70"/>
      <c r="K24" s="70"/>
      <c r="L24" s="70"/>
      <c r="M24" s="71"/>
      <c r="N24" s="71"/>
      <c r="O24" s="70"/>
    </row>
    <row r="25" spans="1:15" s="72" customFormat="1" x14ac:dyDescent="0.25">
      <c r="A25" s="70"/>
      <c r="B25" s="71"/>
      <c r="C25" s="71"/>
      <c r="D25" s="70"/>
      <c r="E25" s="70"/>
      <c r="F25" s="70"/>
      <c r="G25" s="70"/>
      <c r="H25" s="71"/>
      <c r="I25" s="70"/>
      <c r="J25" s="70"/>
      <c r="K25" s="70"/>
      <c r="L25" s="70"/>
      <c r="M25" s="71"/>
      <c r="N25" s="71"/>
      <c r="O25" s="70"/>
    </row>
    <row r="26" spans="1:15" s="72" customFormat="1" x14ac:dyDescent="0.25">
      <c r="A26" s="70"/>
      <c r="B26" s="71"/>
      <c r="C26" s="71"/>
      <c r="D26" s="70"/>
      <c r="E26" s="70"/>
      <c r="F26" s="70"/>
      <c r="G26" s="70"/>
      <c r="H26" s="71"/>
      <c r="I26" s="70"/>
      <c r="J26" s="70"/>
      <c r="K26" s="70"/>
      <c r="L26" s="70"/>
      <c r="M26" s="71"/>
      <c r="N26" s="71"/>
      <c r="O26" s="70"/>
    </row>
    <row r="27" spans="1:15" s="72" customFormat="1" x14ac:dyDescent="0.25">
      <c r="A27" s="70"/>
      <c r="B27" s="71"/>
      <c r="C27" s="71"/>
      <c r="D27" s="70"/>
      <c r="E27" s="70"/>
      <c r="F27" s="70"/>
      <c r="G27" s="70"/>
      <c r="H27" s="71"/>
      <c r="I27" s="70"/>
      <c r="J27" s="70"/>
      <c r="K27" s="70"/>
      <c r="L27" s="70"/>
      <c r="M27" s="71"/>
      <c r="N27" s="71"/>
      <c r="O27" s="70"/>
    </row>
    <row r="28" spans="1:15" s="72" customFormat="1" x14ac:dyDescent="0.25">
      <c r="A28" s="70"/>
      <c r="B28" s="71"/>
      <c r="C28" s="71"/>
      <c r="D28" s="70"/>
      <c r="E28" s="70"/>
      <c r="F28" s="70"/>
      <c r="G28" s="70"/>
      <c r="H28" s="71"/>
      <c r="I28" s="70"/>
      <c r="J28" s="70"/>
      <c r="K28" s="70"/>
      <c r="L28" s="70"/>
      <c r="M28" s="71"/>
      <c r="N28" s="71"/>
      <c r="O28" s="70"/>
    </row>
    <row r="29" spans="1:15" s="72" customFormat="1" x14ac:dyDescent="0.25">
      <c r="A29" s="70"/>
      <c r="B29" s="71"/>
      <c r="C29" s="71"/>
      <c r="D29" s="70"/>
      <c r="E29" s="70"/>
      <c r="F29" s="70"/>
      <c r="G29" s="70"/>
      <c r="H29" s="71"/>
      <c r="I29" s="70"/>
      <c r="J29" s="70"/>
      <c r="K29" s="70"/>
      <c r="L29" s="70"/>
      <c r="M29" s="71"/>
      <c r="N29" s="71"/>
      <c r="O29" s="70"/>
    </row>
    <row r="30" spans="1:15" s="72" customFormat="1" x14ac:dyDescent="0.25">
      <c r="A30" s="70"/>
      <c r="B30" s="71"/>
      <c r="C30" s="71"/>
      <c r="D30" s="70"/>
      <c r="E30" s="70"/>
      <c r="F30" s="70"/>
      <c r="G30" s="70"/>
      <c r="H30" s="71"/>
      <c r="I30" s="70"/>
      <c r="J30" s="70"/>
      <c r="K30" s="70"/>
      <c r="L30" s="70"/>
      <c r="M30" s="71"/>
      <c r="N30" s="71"/>
      <c r="O30" s="70"/>
    </row>
    <row r="31" spans="1:15" s="72" customFormat="1" x14ac:dyDescent="0.25">
      <c r="A31" s="70"/>
      <c r="B31" s="71"/>
      <c r="C31" s="71"/>
      <c r="D31" s="70"/>
      <c r="E31" s="70"/>
      <c r="F31" s="70"/>
      <c r="G31" s="70"/>
      <c r="H31" s="71"/>
      <c r="I31" s="70"/>
      <c r="J31" s="70"/>
      <c r="K31" s="70"/>
      <c r="L31" s="70"/>
      <c r="M31" s="71"/>
      <c r="N31" s="71"/>
      <c r="O31" s="70"/>
    </row>
    <row r="32" spans="1:15" s="72" customFormat="1" x14ac:dyDescent="0.25">
      <c r="A32" s="70"/>
      <c r="B32" s="71"/>
      <c r="C32" s="71"/>
      <c r="D32" s="70"/>
      <c r="E32" s="70"/>
      <c r="F32" s="70"/>
      <c r="G32" s="70"/>
      <c r="H32" s="71"/>
      <c r="I32" s="70"/>
      <c r="J32" s="70"/>
      <c r="K32" s="70"/>
      <c r="L32" s="70"/>
      <c r="M32" s="71"/>
      <c r="N32" s="71"/>
      <c r="O32" s="70"/>
    </row>
    <row r="33" spans="1:15" s="72" customFormat="1" x14ac:dyDescent="0.25">
      <c r="A33" s="70"/>
      <c r="B33" s="71"/>
      <c r="C33" s="71"/>
      <c r="D33" s="70"/>
      <c r="E33" s="70"/>
      <c r="F33" s="70"/>
      <c r="G33" s="70"/>
      <c r="H33" s="71"/>
      <c r="I33" s="70"/>
      <c r="J33" s="70"/>
      <c r="K33" s="70"/>
      <c r="L33" s="70"/>
      <c r="M33" s="71"/>
      <c r="N33" s="71"/>
      <c r="O33" s="70"/>
    </row>
    <row r="34" spans="1:15" s="72" customFormat="1" x14ac:dyDescent="0.25">
      <c r="A34" s="70"/>
      <c r="B34" s="71"/>
      <c r="C34" s="71"/>
      <c r="D34" s="70"/>
      <c r="E34" s="70"/>
      <c r="F34" s="70"/>
      <c r="G34" s="70"/>
      <c r="H34" s="71"/>
      <c r="I34" s="70"/>
      <c r="J34" s="70"/>
      <c r="K34" s="70"/>
      <c r="L34" s="70"/>
      <c r="M34" s="71"/>
      <c r="N34" s="71"/>
      <c r="O34" s="70"/>
    </row>
    <row r="35" spans="1:15" s="72" customFormat="1" x14ac:dyDescent="0.25">
      <c r="A35" s="70"/>
      <c r="B35" s="71"/>
      <c r="C35" s="71"/>
      <c r="D35" s="70"/>
      <c r="E35" s="70"/>
      <c r="F35" s="70"/>
      <c r="G35" s="70"/>
      <c r="H35" s="71"/>
      <c r="I35" s="70"/>
      <c r="J35" s="70"/>
      <c r="K35" s="70"/>
      <c r="L35" s="70"/>
      <c r="M35" s="71"/>
      <c r="N35" s="71"/>
      <c r="O35" s="70"/>
    </row>
    <row r="36" spans="1:15" s="72" customFormat="1" x14ac:dyDescent="0.25">
      <c r="A36" s="70"/>
      <c r="B36" s="71"/>
      <c r="C36" s="71"/>
      <c r="D36" s="70"/>
      <c r="E36" s="70"/>
      <c r="F36" s="70"/>
      <c r="G36" s="70"/>
      <c r="H36" s="71"/>
      <c r="I36" s="70"/>
      <c r="J36" s="70"/>
      <c r="K36" s="70"/>
      <c r="L36" s="70"/>
      <c r="M36" s="71"/>
      <c r="N36" s="71"/>
      <c r="O36" s="70"/>
    </row>
    <row r="37" spans="1:15" s="72" customFormat="1" x14ac:dyDescent="0.25">
      <c r="A37" s="70"/>
      <c r="B37" s="71"/>
      <c r="C37" s="71"/>
      <c r="D37" s="70"/>
      <c r="E37" s="70"/>
      <c r="F37" s="70"/>
      <c r="G37" s="70"/>
      <c r="H37" s="71"/>
      <c r="I37" s="70"/>
      <c r="J37" s="70"/>
      <c r="K37" s="70"/>
      <c r="L37" s="70"/>
      <c r="M37" s="71"/>
      <c r="N37" s="71"/>
      <c r="O37" s="70"/>
    </row>
    <row r="38" spans="1:15" s="72" customFormat="1" x14ac:dyDescent="0.25">
      <c r="A38" s="70"/>
      <c r="B38" s="71"/>
      <c r="C38" s="71"/>
      <c r="D38" s="70"/>
      <c r="E38" s="70"/>
      <c r="F38" s="70"/>
      <c r="G38" s="70"/>
      <c r="H38" s="71"/>
      <c r="I38" s="70"/>
      <c r="J38" s="70"/>
      <c r="K38" s="70"/>
      <c r="L38" s="70"/>
      <c r="M38" s="71"/>
      <c r="N38" s="71"/>
      <c r="O38" s="70"/>
    </row>
    <row r="39" spans="1:15" s="72" customFormat="1" x14ac:dyDescent="0.25">
      <c r="A39" s="70"/>
      <c r="B39" s="71"/>
      <c r="C39" s="71"/>
      <c r="D39" s="70"/>
      <c r="E39" s="70"/>
      <c r="F39" s="70"/>
      <c r="G39" s="70"/>
      <c r="H39" s="71"/>
      <c r="I39" s="70"/>
      <c r="J39" s="70"/>
      <c r="K39" s="70"/>
      <c r="L39" s="70"/>
      <c r="M39" s="71"/>
      <c r="N39" s="71"/>
      <c r="O39" s="70"/>
    </row>
    <row r="40" spans="1:15" s="72" customFormat="1" x14ac:dyDescent="0.25">
      <c r="A40" s="70"/>
      <c r="B40" s="71"/>
      <c r="C40" s="71"/>
      <c r="D40" s="70"/>
      <c r="E40" s="70"/>
      <c r="F40" s="70"/>
      <c r="G40" s="70"/>
      <c r="H40" s="71"/>
      <c r="I40" s="70"/>
      <c r="J40" s="70"/>
      <c r="K40" s="70"/>
      <c r="L40" s="70"/>
      <c r="M40" s="71"/>
      <c r="N40" s="71"/>
      <c r="O40" s="70"/>
    </row>
    <row r="41" spans="1:15" s="72" customFormat="1" x14ac:dyDescent="0.25">
      <c r="A41" s="70"/>
      <c r="B41" s="71"/>
      <c r="C41" s="71"/>
      <c r="D41" s="70"/>
      <c r="E41" s="70"/>
      <c r="F41" s="70"/>
      <c r="G41" s="70"/>
      <c r="H41" s="71"/>
      <c r="I41" s="70"/>
      <c r="J41" s="70"/>
      <c r="K41" s="70"/>
      <c r="L41" s="70"/>
      <c r="M41" s="71"/>
      <c r="N41" s="71"/>
      <c r="O41" s="70"/>
    </row>
    <row r="42" spans="1:15" s="72" customFormat="1" x14ac:dyDescent="0.25">
      <c r="A42" s="70"/>
      <c r="B42" s="71"/>
      <c r="C42" s="71"/>
      <c r="D42" s="70"/>
      <c r="E42" s="70"/>
      <c r="F42" s="70"/>
      <c r="G42" s="70"/>
      <c r="H42" s="71"/>
      <c r="I42" s="70"/>
      <c r="J42" s="70"/>
      <c r="K42" s="70"/>
      <c r="L42" s="70"/>
      <c r="M42" s="71"/>
      <c r="N42" s="71"/>
      <c r="O42" s="70"/>
    </row>
    <row r="43" spans="1:15" s="72" customFormat="1" x14ac:dyDescent="0.25">
      <c r="A43" s="70"/>
      <c r="B43" s="71"/>
      <c r="C43" s="71"/>
      <c r="D43" s="70"/>
      <c r="E43" s="70"/>
      <c r="F43" s="70"/>
      <c r="G43" s="70"/>
      <c r="H43" s="71"/>
      <c r="I43" s="70"/>
      <c r="J43" s="70"/>
      <c r="K43" s="70"/>
      <c r="L43" s="70"/>
      <c r="M43" s="71"/>
      <c r="N43" s="71"/>
      <c r="O43" s="70"/>
    </row>
    <row r="44" spans="1:15" s="72" customFormat="1" x14ac:dyDescent="0.25">
      <c r="A44" s="70"/>
      <c r="B44" s="71"/>
      <c r="C44" s="71"/>
      <c r="D44" s="70"/>
      <c r="E44" s="70"/>
      <c r="F44" s="70"/>
      <c r="G44" s="70"/>
      <c r="H44" s="71"/>
      <c r="I44" s="70"/>
      <c r="J44" s="70"/>
      <c r="K44" s="70"/>
      <c r="L44" s="70"/>
      <c r="M44" s="71"/>
      <c r="N44" s="71"/>
      <c r="O44" s="70"/>
    </row>
    <row r="45" spans="1:15" s="72" customFormat="1" x14ac:dyDescent="0.25">
      <c r="A45" s="70"/>
      <c r="B45" s="71"/>
      <c r="C45" s="71"/>
      <c r="D45" s="70"/>
      <c r="E45" s="70"/>
      <c r="F45" s="70"/>
      <c r="G45" s="70"/>
      <c r="H45" s="71"/>
      <c r="I45" s="70"/>
      <c r="J45" s="70"/>
      <c r="K45" s="70"/>
      <c r="L45" s="70"/>
      <c r="M45" s="71"/>
      <c r="N45" s="71"/>
      <c r="O45" s="70"/>
    </row>
    <row r="46" spans="1:15" s="72" customFormat="1" x14ac:dyDescent="0.25">
      <c r="A46" s="70"/>
      <c r="B46" s="71"/>
      <c r="C46" s="71"/>
      <c r="D46" s="70"/>
      <c r="E46" s="70"/>
      <c r="F46" s="70"/>
      <c r="G46" s="70"/>
      <c r="H46" s="71"/>
      <c r="I46" s="70"/>
      <c r="J46" s="70"/>
      <c r="K46" s="70"/>
      <c r="L46" s="70"/>
      <c r="M46" s="71"/>
      <c r="N46" s="71"/>
      <c r="O46" s="70"/>
    </row>
    <row r="47" spans="1:15" s="72" customFormat="1" x14ac:dyDescent="0.25">
      <c r="A47" s="70"/>
      <c r="B47" s="71"/>
      <c r="C47" s="71"/>
      <c r="D47" s="70"/>
      <c r="E47" s="70"/>
      <c r="F47" s="70"/>
      <c r="G47" s="70"/>
      <c r="H47" s="71"/>
      <c r="I47" s="70"/>
      <c r="J47" s="70"/>
      <c r="K47" s="70"/>
      <c r="L47" s="70"/>
      <c r="M47" s="71"/>
      <c r="N47" s="71"/>
      <c r="O47" s="70"/>
    </row>
    <row r="48" spans="1:15" s="72" customFormat="1" x14ac:dyDescent="0.25">
      <c r="A48" s="70"/>
      <c r="B48" s="71"/>
      <c r="C48" s="71"/>
      <c r="D48" s="70"/>
      <c r="E48" s="70"/>
      <c r="F48" s="70"/>
      <c r="G48" s="70"/>
      <c r="H48" s="71"/>
      <c r="I48" s="70"/>
      <c r="J48" s="70"/>
      <c r="K48" s="70"/>
      <c r="L48" s="70"/>
      <c r="M48" s="71"/>
      <c r="N48" s="71"/>
      <c r="O48" s="70"/>
    </row>
    <row r="49" spans="1:17" s="72" customFormat="1" x14ac:dyDescent="0.25">
      <c r="A49" s="70"/>
      <c r="B49" s="71"/>
      <c r="C49" s="71"/>
      <c r="D49" s="70"/>
      <c r="E49" s="70"/>
      <c r="F49" s="70"/>
      <c r="G49" s="70"/>
      <c r="H49" s="71"/>
      <c r="I49" s="70"/>
      <c r="J49" s="70"/>
      <c r="K49" s="70"/>
      <c r="L49" s="70"/>
      <c r="M49" s="71"/>
      <c r="N49" s="71"/>
      <c r="O49" s="70"/>
    </row>
    <row r="50" spans="1:17" s="72" customFormat="1" x14ac:dyDescent="0.25">
      <c r="A50" s="70"/>
      <c r="B50" s="71"/>
      <c r="C50" s="71"/>
      <c r="D50" s="70"/>
      <c r="E50" s="70"/>
      <c r="F50" s="70"/>
      <c r="G50" s="70"/>
      <c r="H50" s="71"/>
      <c r="I50" s="70"/>
      <c r="J50" s="70"/>
      <c r="K50" s="70"/>
      <c r="L50" s="70"/>
      <c r="M50" s="71"/>
      <c r="N50" s="71"/>
      <c r="O50" s="70"/>
    </row>
    <row r="51" spans="1:17" s="72" customFormat="1" x14ac:dyDescent="0.25">
      <c r="A51" s="70"/>
      <c r="B51" s="71"/>
      <c r="C51" s="71"/>
      <c r="D51" s="70"/>
      <c r="E51" s="70"/>
      <c r="F51" s="70"/>
      <c r="G51" s="70"/>
      <c r="H51" s="71"/>
      <c r="I51" s="70"/>
      <c r="J51" s="70"/>
      <c r="K51" s="70"/>
      <c r="L51" s="70"/>
      <c r="M51" s="71"/>
      <c r="N51" s="71"/>
      <c r="O51" s="70"/>
    </row>
    <row r="52" spans="1:17" x14ac:dyDescent="0.25">
      <c r="A52" s="50"/>
      <c r="B52" s="57"/>
      <c r="C52" s="57"/>
      <c r="D52" s="51"/>
      <c r="E52" s="52"/>
      <c r="F52" s="53"/>
      <c r="G52" s="53"/>
      <c r="H52" s="56"/>
      <c r="I52" s="54"/>
      <c r="J52" s="54"/>
      <c r="K52" s="54"/>
      <c r="L52" s="51"/>
      <c r="M52" s="55"/>
      <c r="N52" s="68"/>
      <c r="O52" s="50"/>
      <c r="P52" s="42"/>
      <c r="Q52" s="42"/>
    </row>
    <row r="53" spans="1:17" x14ac:dyDescent="0.25">
      <c r="A53" s="50"/>
      <c r="B53" s="57"/>
      <c r="C53" s="57"/>
      <c r="D53" s="51"/>
      <c r="E53" s="52"/>
      <c r="F53" s="53"/>
      <c r="G53" s="53"/>
      <c r="H53" s="56"/>
      <c r="I53" s="54"/>
      <c r="J53" s="54"/>
      <c r="K53" s="54"/>
      <c r="L53" s="51"/>
      <c r="M53" s="55"/>
      <c r="N53" s="68"/>
      <c r="O53" s="50"/>
      <c r="P53" s="42"/>
      <c r="Q53" s="42"/>
    </row>
  </sheetData>
  <mergeCells count="1"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ISA</vt:lpstr>
      <vt:lpstr>u-ins</vt:lpstr>
      <vt:lpstr>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cp:lastPrinted>2018-05-01T02:22:36Z</cp:lastPrinted>
  <dcterms:created xsi:type="dcterms:W3CDTF">2018-02-26T19:24:17Z</dcterms:created>
  <dcterms:modified xsi:type="dcterms:W3CDTF">2018-05-03T19:06:18Z</dcterms:modified>
</cp:coreProperties>
</file>