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ndo\Desktop\Data_xPablo\"/>
    </mc:Choice>
  </mc:AlternateContent>
  <xr:revisionPtr revIDLastSave="0" documentId="13_ncr:1_{DA76D493-5118-4023-AAC5-1CC1A54E5F68}" xr6:coauthVersionLast="44" xr6:coauthVersionMax="44" xr10:uidLastSave="{00000000-0000-0000-0000-000000000000}"/>
  <bookViews>
    <workbookView xWindow="-120" yWindow="-120" windowWidth="29040" windowHeight="17640" xr2:uid="{F0526613-5DFA-4E3D-9241-A93052A6E27C}"/>
  </bookViews>
  <sheets>
    <sheet name="Resp Amplitude" sheetId="1" r:id="rId1"/>
    <sheet name="Gain" sheetId="3" r:id="rId2"/>
    <sheet name="Pha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8" i="2" l="1"/>
  <c r="AB18" i="2"/>
  <c r="AC18" i="2"/>
  <c r="AD18" i="2"/>
  <c r="C19" i="2"/>
  <c r="AA19" i="2" s="1"/>
  <c r="D19" i="2"/>
  <c r="AB19" i="2"/>
  <c r="E19" i="2"/>
  <c r="AC19" i="2" s="1"/>
  <c r="AA20" i="2"/>
  <c r="AC20" i="2"/>
  <c r="AD20" i="2"/>
  <c r="AA21" i="2"/>
  <c r="AB21" i="2"/>
  <c r="AD21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A25" i="2"/>
  <c r="AD25" i="2"/>
  <c r="AA26" i="2"/>
  <c r="AB26" i="2"/>
  <c r="AC26" i="2"/>
  <c r="AD26" i="2"/>
  <c r="AB17" i="2"/>
  <c r="AC17" i="2"/>
  <c r="AD17" i="2"/>
  <c r="AA17" i="2"/>
  <c r="AO5" i="2"/>
  <c r="AN5" i="2"/>
  <c r="AL5" i="2"/>
  <c r="AM5" i="2"/>
  <c r="AB4" i="2"/>
  <c r="AC4" i="2"/>
  <c r="AD4" i="2"/>
  <c r="AB5" i="2"/>
  <c r="AC5" i="2"/>
  <c r="AD5" i="2"/>
  <c r="AA5" i="2"/>
  <c r="E35" i="1"/>
  <c r="D35" i="1"/>
  <c r="C35" i="1"/>
  <c r="E49" i="1"/>
  <c r="E50" i="1"/>
  <c r="E51" i="1"/>
  <c r="E52" i="1"/>
  <c r="E53" i="1"/>
  <c r="E54" i="1"/>
  <c r="E55" i="1"/>
  <c r="E56" i="1"/>
  <c r="E57" i="1"/>
  <c r="E48" i="1"/>
  <c r="D49" i="1"/>
  <c r="D50" i="1"/>
  <c r="D51" i="1"/>
  <c r="D53" i="1"/>
  <c r="D54" i="1"/>
  <c r="D55" i="1"/>
  <c r="D56" i="1"/>
  <c r="D57" i="1"/>
  <c r="D48" i="1"/>
  <c r="C49" i="1"/>
  <c r="C50" i="1"/>
  <c r="C52" i="1"/>
  <c r="C53" i="1"/>
  <c r="C54" i="1"/>
  <c r="C55" i="1"/>
  <c r="C56" i="1"/>
  <c r="C57" i="1"/>
  <c r="C48" i="1"/>
  <c r="E34" i="1"/>
  <c r="E36" i="1"/>
  <c r="E37" i="1"/>
  <c r="E38" i="1"/>
  <c r="E39" i="1"/>
  <c r="E41" i="1"/>
  <c r="E33" i="1"/>
  <c r="D34" i="1"/>
  <c r="D36" i="1"/>
  <c r="D37" i="1"/>
  <c r="D38" i="1"/>
  <c r="D39" i="1"/>
  <c r="D40" i="1"/>
  <c r="D41" i="1"/>
  <c r="D33" i="1"/>
  <c r="C34" i="1"/>
  <c r="C37" i="1"/>
  <c r="C38" i="1"/>
  <c r="C39" i="1"/>
  <c r="C40" i="1"/>
  <c r="C41" i="1"/>
  <c r="C33" i="1"/>
  <c r="AL4" i="2"/>
  <c r="AM4" i="2"/>
  <c r="AN4" i="2"/>
  <c r="AO4" i="2"/>
  <c r="AL6" i="2"/>
  <c r="AN6" i="2"/>
  <c r="AO6" i="2"/>
  <c r="AL7" i="2"/>
  <c r="AM7" i="2"/>
  <c r="AN7" i="2"/>
  <c r="AO7" i="2"/>
  <c r="AL8" i="2"/>
  <c r="AM8" i="2"/>
  <c r="AN8" i="2"/>
  <c r="AO8" i="2"/>
  <c r="AL9" i="2"/>
  <c r="AM9" i="2"/>
  <c r="AN9" i="2"/>
  <c r="AO9" i="2"/>
  <c r="AL10" i="2"/>
  <c r="AM10" i="2"/>
  <c r="AN10" i="2"/>
  <c r="AL11" i="2"/>
  <c r="AM11" i="2"/>
  <c r="AN11" i="2"/>
  <c r="AO11" i="2"/>
  <c r="AM3" i="2"/>
  <c r="AN3" i="2"/>
  <c r="AL3" i="2"/>
  <c r="K19" i="2"/>
  <c r="F19" i="2" s="1"/>
  <c r="AD19" i="2" s="1"/>
  <c r="AC6" i="2"/>
  <c r="AD6" i="2"/>
  <c r="AC7" i="2"/>
  <c r="AD7" i="2"/>
  <c r="AC8" i="2"/>
  <c r="AD8" i="2"/>
  <c r="AC9" i="2"/>
  <c r="AD9" i="2"/>
  <c r="AC10" i="2"/>
  <c r="AC11" i="2"/>
  <c r="AD11" i="2"/>
  <c r="AA4" i="2"/>
  <c r="AA6" i="2"/>
  <c r="AA7" i="2"/>
  <c r="AB7" i="2"/>
  <c r="AA8" i="2"/>
  <c r="AB8" i="2"/>
  <c r="AA9" i="2"/>
  <c r="AB9" i="2"/>
  <c r="AA10" i="2"/>
  <c r="AB10" i="2"/>
  <c r="AA11" i="2"/>
  <c r="AB11" i="2"/>
  <c r="AB3" i="2"/>
  <c r="AC3" i="2"/>
  <c r="AA3" i="2"/>
  <c r="J22" i="2"/>
  <c r="AN22" i="2"/>
  <c r="AL18" i="2"/>
  <c r="AM18" i="2"/>
  <c r="AN18" i="2"/>
  <c r="AO18" i="2"/>
  <c r="AL19" i="2"/>
  <c r="AM19" i="2"/>
  <c r="AN19" i="2"/>
  <c r="AO19" i="2"/>
  <c r="H20" i="2"/>
  <c r="AL20" i="2" s="1"/>
  <c r="J20" i="2"/>
  <c r="AN20" i="2"/>
  <c r="K20" i="2"/>
  <c r="AO20" i="2" s="1"/>
  <c r="H21" i="2"/>
  <c r="AL21" i="2"/>
  <c r="I21" i="2"/>
  <c r="AM21" i="2" s="1"/>
  <c r="K21" i="2"/>
  <c r="AO21" i="2"/>
  <c r="H22" i="2"/>
  <c r="AL22" i="2" s="1"/>
  <c r="AM22" i="2"/>
  <c r="K22" i="2"/>
  <c r="AO22" i="2"/>
  <c r="AL23" i="2"/>
  <c r="AM23" i="2"/>
  <c r="J23" i="2"/>
  <c r="AN23" i="2"/>
  <c r="AO23" i="2"/>
  <c r="H24" i="2"/>
  <c r="AL24" i="2"/>
  <c r="AM24" i="2"/>
  <c r="AN24" i="2"/>
  <c r="K24" i="2"/>
  <c r="AO24" i="2"/>
  <c r="H25" i="2"/>
  <c r="AL25" i="2" s="1"/>
  <c r="AM25" i="2"/>
  <c r="J25" i="2"/>
  <c r="AN25" i="2"/>
  <c r="K25" i="2"/>
  <c r="AO25" i="2"/>
  <c r="H26" i="2"/>
  <c r="AL26" i="2"/>
  <c r="I26" i="2"/>
  <c r="AM26" i="2"/>
  <c r="J26" i="2"/>
  <c r="AN26" i="2"/>
  <c r="K26" i="2"/>
  <c r="AO26" i="2"/>
  <c r="AM17" i="2"/>
  <c r="AN17" i="2"/>
  <c r="AO17" i="2"/>
  <c r="AL17" i="2"/>
</calcChain>
</file>

<file path=xl/sharedStrings.xml><?xml version="1.0" encoding="utf-8"?>
<sst xmlns="http://schemas.openxmlformats.org/spreadsheetml/2006/main" count="286" uniqueCount="45">
  <si>
    <t>CONTROL_CS</t>
  </si>
  <si>
    <t>RESPONSE AMPLITUDE (spk/s)</t>
  </si>
  <si>
    <t>CONTROL_SS</t>
  </si>
  <si>
    <t>Cell Name</t>
  </si>
  <si>
    <t>CellN</t>
  </si>
  <si>
    <t>1 if selected/ 0 if not selected</t>
  </si>
  <si>
    <t>Translation</t>
  </si>
  <si>
    <t>Tilt</t>
  </si>
  <si>
    <t>Tilt-Transl</t>
  </si>
  <si>
    <t>Tilt+Transl</t>
  </si>
  <si>
    <t>PKC_CS</t>
  </si>
  <si>
    <t>PKC_SS</t>
  </si>
  <si>
    <t>RESPONSE PHASE (deg) -90 to 90</t>
  </si>
  <si>
    <t>RESPONSE PHASE (deg) -180 to 180</t>
  </si>
  <si>
    <t>CS-SS -180to180</t>
  </si>
  <si>
    <t>CONTROL</t>
  </si>
  <si>
    <t>PKC</t>
  </si>
  <si>
    <t>CS-SS -90to90</t>
  </si>
  <si>
    <t xml:space="preserve">GAIN </t>
  </si>
  <si>
    <t>GAIN</t>
  </si>
  <si>
    <t>TILT/Translation</t>
  </si>
  <si>
    <t>Tilt-/translation</t>
  </si>
  <si>
    <t>Tilt+/Transl</t>
  </si>
  <si>
    <t>ratio</t>
  </si>
  <si>
    <t>Tilt/t</t>
  </si>
  <si>
    <t>Tilt-/Transl</t>
  </si>
  <si>
    <t>Control_Cell_17</t>
  </si>
  <si>
    <t>Control_Cell_20</t>
  </si>
  <si>
    <t>Control_Cell_23</t>
  </si>
  <si>
    <t>Control_Cell_43</t>
  </si>
  <si>
    <t>Control_Cell_48</t>
  </si>
  <si>
    <t>Control_Cell_50</t>
  </si>
  <si>
    <t>Control_Cell_52</t>
  </si>
  <si>
    <t>Control_Cell_54</t>
  </si>
  <si>
    <t>Control_Cell_55</t>
  </si>
  <si>
    <t>PKC_Cell_2</t>
  </si>
  <si>
    <t>PKC_Cell_15</t>
  </si>
  <si>
    <t>PKC_Cell_33</t>
  </si>
  <si>
    <t>PKC_Cell_34</t>
  </si>
  <si>
    <t>PKC_Cell_37</t>
  </si>
  <si>
    <t>PKC_Cell_40</t>
  </si>
  <si>
    <t>PKC_Cell_41</t>
  </si>
  <si>
    <t>PKC_Cell_42</t>
  </si>
  <si>
    <t>PKC_Cell_43</t>
  </si>
  <si>
    <t>PKC_Cell_45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</si>
</sst>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1" fillId="4" borderId="0" xfId="0" applyFont="1" applyFill="1"/>
    <xf numFmtId="0" fontId="0" fillId="0" borderId="0" xfId="0" applyFont="1"/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C40E3-0C94-46DE-A7CA-EB2B5FBE086F}">
  <dimension ref="A1:N57"/>
  <sheetViews>
    <sheetView tabSelected="1" workbookViewId="0">
      <selection activeCell="A17" sqref="A17"/>
    </sheetView>
  </sheetViews>
  <sheetFormatPr defaultRowHeight="15" x14ac:dyDescent="0.25"/>
  <cols>
    <col min="1" max="1" width="15.42578125" customWidth="1"/>
    <col min="9" max="9" width="17.28515625" customWidth="1"/>
  </cols>
  <sheetData>
    <row r="1" spans="1:14" x14ac:dyDescent="0.25">
      <c r="A1" s="1" t="s">
        <v>0</v>
      </c>
      <c r="C1" s="2" t="s">
        <v>1</v>
      </c>
      <c r="D1" s="2"/>
      <c r="E1" s="2"/>
      <c r="I1" s="1" t="s">
        <v>2</v>
      </c>
      <c r="K1" s="2" t="s">
        <v>1</v>
      </c>
      <c r="L1" s="2"/>
      <c r="M1" s="2"/>
    </row>
    <row r="2" spans="1:14" x14ac:dyDescent="0.25">
      <c r="A2" s="6" t="s">
        <v>3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I2" s="6" t="s">
        <v>3</v>
      </c>
      <c r="J2" s="6" t="s">
        <v>5</v>
      </c>
      <c r="K2" s="6" t="s">
        <v>6</v>
      </c>
      <c r="L2" s="6" t="s">
        <v>7</v>
      </c>
      <c r="M2" s="6" t="s">
        <v>8</v>
      </c>
      <c r="N2" s="6" t="s">
        <v>9</v>
      </c>
    </row>
    <row r="3" spans="1:14" x14ac:dyDescent="0.25">
      <c r="A3" t="s">
        <v>26</v>
      </c>
      <c r="B3">
        <v>1</v>
      </c>
      <c r="C3">
        <v>0.26</v>
      </c>
      <c r="D3">
        <v>1.61</v>
      </c>
      <c r="E3">
        <v>0.57999999999999996</v>
      </c>
      <c r="F3">
        <v>1.1599999999999999</v>
      </c>
      <c r="I3" t="s">
        <v>26</v>
      </c>
      <c r="J3">
        <v>1</v>
      </c>
      <c r="K3">
        <v>21.919899999999998</v>
      </c>
      <c r="L3">
        <v>15.9191</v>
      </c>
      <c r="M3">
        <v>18.936599999999999</v>
      </c>
      <c r="N3">
        <v>21.0823</v>
      </c>
    </row>
    <row r="4" spans="1:14" x14ac:dyDescent="0.25">
      <c r="A4" t="s">
        <v>27</v>
      </c>
      <c r="B4">
        <v>1</v>
      </c>
      <c r="C4">
        <v>1.97</v>
      </c>
      <c r="D4">
        <v>3.26</v>
      </c>
      <c r="E4">
        <v>0.37</v>
      </c>
      <c r="F4">
        <v>2.36</v>
      </c>
      <c r="I4" t="s">
        <v>27</v>
      </c>
      <c r="J4">
        <v>1</v>
      </c>
      <c r="K4">
        <v>21.591799999999999</v>
      </c>
      <c r="L4">
        <v>13.7629</v>
      </c>
      <c r="M4">
        <v>21.8126</v>
      </c>
      <c r="N4">
        <v>25.847799999999999</v>
      </c>
    </row>
    <row r="5" spans="1:14" x14ac:dyDescent="0.25">
      <c r="A5" t="s">
        <v>28</v>
      </c>
      <c r="B5">
        <v>1</v>
      </c>
      <c r="C5">
        <v>1.1738</v>
      </c>
      <c r="D5">
        <v>0.19527</v>
      </c>
      <c r="E5">
        <v>1.19</v>
      </c>
      <c r="F5">
        <v>2.4121999999999999</v>
      </c>
      <c r="I5" t="s">
        <v>28</v>
      </c>
      <c r="J5">
        <v>1</v>
      </c>
      <c r="K5">
        <v>23.697399999999998</v>
      </c>
      <c r="L5">
        <v>7.5422000000000002</v>
      </c>
      <c r="M5">
        <v>17.2944</v>
      </c>
      <c r="N5">
        <v>25.454499999999999</v>
      </c>
    </row>
    <row r="6" spans="1:14" x14ac:dyDescent="0.25">
      <c r="A6" t="s">
        <v>29</v>
      </c>
      <c r="B6">
        <v>1</v>
      </c>
      <c r="C6">
        <v>2.92</v>
      </c>
      <c r="E6">
        <v>1.37</v>
      </c>
      <c r="F6">
        <v>2.5</v>
      </c>
      <c r="I6" t="s">
        <v>29</v>
      </c>
      <c r="J6">
        <v>1</v>
      </c>
      <c r="K6">
        <v>45.860999999999997</v>
      </c>
      <c r="M6">
        <v>52.440600000000003</v>
      </c>
      <c r="N6">
        <v>60.3444</v>
      </c>
    </row>
    <row r="7" spans="1:14" x14ac:dyDescent="0.25">
      <c r="A7" t="s">
        <v>30</v>
      </c>
      <c r="B7">
        <v>1</v>
      </c>
      <c r="C7">
        <v>1.17</v>
      </c>
      <c r="D7">
        <v>0.96</v>
      </c>
      <c r="E7">
        <v>1.18</v>
      </c>
      <c r="F7">
        <v>0.59</v>
      </c>
      <c r="I7" t="s">
        <v>30</v>
      </c>
      <c r="J7">
        <v>1</v>
      </c>
      <c r="K7">
        <v>40.539700000000003</v>
      </c>
      <c r="L7">
        <v>0</v>
      </c>
      <c r="M7">
        <v>33.455300000000001</v>
      </c>
      <c r="N7">
        <v>63.672699999999999</v>
      </c>
    </row>
    <row r="8" spans="1:14" x14ac:dyDescent="0.25">
      <c r="A8" t="s">
        <v>31</v>
      </c>
      <c r="B8">
        <v>1</v>
      </c>
      <c r="C8">
        <v>2.1789999999999998</v>
      </c>
      <c r="D8">
        <v>2.3831000000000002</v>
      </c>
      <c r="E8">
        <v>2.5364</v>
      </c>
      <c r="F8">
        <v>2.5806</v>
      </c>
      <c r="I8" t="s">
        <v>31</v>
      </c>
      <c r="J8">
        <v>1</v>
      </c>
      <c r="K8">
        <v>45.420400000000001</v>
      </c>
      <c r="L8">
        <v>36.511400000000002</v>
      </c>
      <c r="M8">
        <v>16.267800000000001</v>
      </c>
      <c r="N8">
        <v>39.314100000000003</v>
      </c>
    </row>
    <row r="9" spans="1:14" x14ac:dyDescent="0.25">
      <c r="A9" t="s">
        <v>32</v>
      </c>
      <c r="B9">
        <v>1</v>
      </c>
      <c r="C9">
        <v>1.4157</v>
      </c>
      <c r="D9">
        <v>1.7447999999999999</v>
      </c>
      <c r="E9">
        <v>1.8077000000000001</v>
      </c>
      <c r="F9">
        <v>1.5958000000000001</v>
      </c>
      <c r="I9" t="s">
        <v>32</v>
      </c>
      <c r="J9">
        <v>1</v>
      </c>
      <c r="K9">
        <v>29.543900000000001</v>
      </c>
      <c r="L9">
        <v>12.036899999999999</v>
      </c>
      <c r="M9">
        <v>27.492899999999999</v>
      </c>
      <c r="N9">
        <v>28.954799999999999</v>
      </c>
    </row>
    <row r="10" spans="1:14" x14ac:dyDescent="0.25">
      <c r="A10" t="s">
        <v>33</v>
      </c>
      <c r="B10">
        <v>1</v>
      </c>
      <c r="C10">
        <v>0.9355</v>
      </c>
      <c r="D10">
        <v>1.77</v>
      </c>
      <c r="E10">
        <v>1.33</v>
      </c>
      <c r="I10" t="s">
        <v>33</v>
      </c>
      <c r="J10">
        <v>1</v>
      </c>
      <c r="K10">
        <v>49.802100000000003</v>
      </c>
      <c r="L10">
        <v>10.83</v>
      </c>
      <c r="M10">
        <v>41.642800000000001</v>
      </c>
      <c r="N10">
        <v>54.9985</v>
      </c>
    </row>
    <row r="11" spans="1:14" x14ac:dyDescent="0.25">
      <c r="A11" t="s">
        <v>34</v>
      </c>
      <c r="B11">
        <v>1</v>
      </c>
      <c r="C11">
        <v>1.85</v>
      </c>
      <c r="D11">
        <v>0.04</v>
      </c>
      <c r="E11">
        <v>2.08</v>
      </c>
      <c r="F11">
        <v>1.33</v>
      </c>
      <c r="I11" t="s">
        <v>34</v>
      </c>
      <c r="J11">
        <v>1</v>
      </c>
      <c r="K11">
        <v>53.162300000000002</v>
      </c>
      <c r="L11">
        <v>0</v>
      </c>
      <c r="M11">
        <v>55.290599999999998</v>
      </c>
      <c r="N11">
        <v>68.099699999999999</v>
      </c>
    </row>
    <row r="12" spans="1:14" x14ac:dyDescent="0.25">
      <c r="J12">
        <v>1</v>
      </c>
      <c r="K12">
        <v>50.607500000000002</v>
      </c>
      <c r="L12">
        <v>15.0769</v>
      </c>
      <c r="M12">
        <v>74.694500000000005</v>
      </c>
      <c r="N12">
        <v>59.4923</v>
      </c>
    </row>
    <row r="13" spans="1:14" x14ac:dyDescent="0.25">
      <c r="J13">
        <v>1</v>
      </c>
      <c r="K13">
        <v>11.461600000000001</v>
      </c>
      <c r="L13">
        <v>9.9725999999999999</v>
      </c>
      <c r="M13">
        <v>12.3024</v>
      </c>
      <c r="N13">
        <v>14.262600000000001</v>
      </c>
    </row>
    <row r="16" spans="1:14" x14ac:dyDescent="0.25">
      <c r="A16" s="4" t="s">
        <v>10</v>
      </c>
      <c r="C16" s="2" t="s">
        <v>1</v>
      </c>
      <c r="D16" s="2"/>
      <c r="E16" s="2"/>
      <c r="I16" s="4" t="s">
        <v>11</v>
      </c>
      <c r="K16" s="2" t="s">
        <v>1</v>
      </c>
      <c r="L16" s="2"/>
      <c r="M16" s="2"/>
    </row>
    <row r="17" spans="1:14" x14ac:dyDescent="0.25">
      <c r="A17" s="6" t="s">
        <v>3</v>
      </c>
      <c r="B17" s="6" t="s">
        <v>5</v>
      </c>
      <c r="C17" s="6" t="s">
        <v>6</v>
      </c>
      <c r="D17" s="6" t="s">
        <v>7</v>
      </c>
      <c r="E17" s="6" t="s">
        <v>8</v>
      </c>
      <c r="F17" s="6" t="s">
        <v>9</v>
      </c>
      <c r="I17" s="6" t="s">
        <v>3</v>
      </c>
      <c r="J17" s="6" t="s">
        <v>5</v>
      </c>
      <c r="K17" s="6" t="s">
        <v>6</v>
      </c>
      <c r="L17" s="6" t="s">
        <v>7</v>
      </c>
      <c r="M17" s="6" t="s">
        <v>8</v>
      </c>
      <c r="N17" s="6" t="s">
        <v>9</v>
      </c>
    </row>
    <row r="18" spans="1:14" x14ac:dyDescent="0.25">
      <c r="A18" t="s">
        <v>35</v>
      </c>
      <c r="B18">
        <v>1</v>
      </c>
      <c r="C18">
        <v>1.726</v>
      </c>
      <c r="D18">
        <v>1.1599999999999999</v>
      </c>
      <c r="E18">
        <v>1.1100000000000001</v>
      </c>
      <c r="F18">
        <v>1.02</v>
      </c>
      <c r="I18" t="s">
        <v>35</v>
      </c>
      <c r="J18">
        <v>1</v>
      </c>
      <c r="K18">
        <v>15.6485</v>
      </c>
      <c r="L18">
        <v>18.043700000000001</v>
      </c>
      <c r="M18">
        <v>11.0237</v>
      </c>
      <c r="N18">
        <v>18.937200000000001</v>
      </c>
    </row>
    <row r="19" spans="1:14" x14ac:dyDescent="0.25">
      <c r="A19" t="s">
        <v>36</v>
      </c>
      <c r="B19">
        <v>1</v>
      </c>
      <c r="C19">
        <v>1.36</v>
      </c>
      <c r="D19">
        <v>1.96</v>
      </c>
      <c r="E19">
        <v>1.1200000000000001</v>
      </c>
      <c r="F19">
        <v>1.0900000000000001</v>
      </c>
      <c r="I19" t="s">
        <v>36</v>
      </c>
      <c r="J19" s="5">
        <v>1</v>
      </c>
      <c r="K19">
        <v>21.2652</v>
      </c>
      <c r="L19">
        <v>24.0579</v>
      </c>
      <c r="M19">
        <v>23.485399999999998</v>
      </c>
      <c r="N19">
        <v>29.7058</v>
      </c>
    </row>
    <row r="20" spans="1:14" x14ac:dyDescent="0.25">
      <c r="A20" t="s">
        <v>37</v>
      </c>
      <c r="B20">
        <v>1</v>
      </c>
      <c r="C20">
        <v>2.5423</v>
      </c>
      <c r="D20">
        <v>2.3679999999999999</v>
      </c>
      <c r="E20">
        <v>2.4500000000000002</v>
      </c>
      <c r="F20">
        <v>2.4348999999999998</v>
      </c>
      <c r="I20" t="s">
        <v>37</v>
      </c>
      <c r="J20">
        <v>1</v>
      </c>
      <c r="K20">
        <v>23.0151</v>
      </c>
      <c r="L20">
        <v>14.6859</v>
      </c>
      <c r="M20">
        <v>16.436299999999999</v>
      </c>
      <c r="N20">
        <v>35.879399999999997</v>
      </c>
    </row>
    <row r="21" spans="1:14" x14ac:dyDescent="0.25">
      <c r="A21" t="s">
        <v>38</v>
      </c>
      <c r="B21">
        <v>1</v>
      </c>
      <c r="C21">
        <v>2.5499999999999998</v>
      </c>
      <c r="E21">
        <v>2.1800000000000002</v>
      </c>
      <c r="F21">
        <v>1.85</v>
      </c>
      <c r="I21" t="s">
        <v>38</v>
      </c>
      <c r="J21">
        <v>1</v>
      </c>
      <c r="K21">
        <v>42.589799999999997</v>
      </c>
      <c r="L21">
        <v>28.743600000000001</v>
      </c>
      <c r="M21">
        <v>32.404800000000002</v>
      </c>
      <c r="N21">
        <v>38.194800000000001</v>
      </c>
    </row>
    <row r="22" spans="1:14" x14ac:dyDescent="0.25">
      <c r="A22" t="s">
        <v>39</v>
      </c>
      <c r="B22">
        <v>1</v>
      </c>
      <c r="C22">
        <v>1.8</v>
      </c>
      <c r="D22">
        <v>1.92</v>
      </c>
      <c r="F22">
        <v>1.69</v>
      </c>
      <c r="I22" t="s">
        <v>39</v>
      </c>
      <c r="J22">
        <v>1</v>
      </c>
      <c r="K22">
        <v>23.853000000000002</v>
      </c>
      <c r="L22">
        <v>12.9137</v>
      </c>
      <c r="N22">
        <v>24.988700000000001</v>
      </c>
    </row>
    <row r="23" spans="1:14" x14ac:dyDescent="0.25">
      <c r="A23" t="s">
        <v>40</v>
      </c>
      <c r="B23">
        <v>1</v>
      </c>
      <c r="C23">
        <v>1.08</v>
      </c>
      <c r="D23">
        <v>1.81</v>
      </c>
      <c r="E23">
        <v>1.6</v>
      </c>
      <c r="F23">
        <v>1.04</v>
      </c>
      <c r="I23" t="s">
        <v>40</v>
      </c>
      <c r="J23" s="5">
        <v>1</v>
      </c>
      <c r="K23">
        <v>22.1754</v>
      </c>
      <c r="L23">
        <v>16.1997</v>
      </c>
      <c r="M23">
        <v>11.7866</v>
      </c>
      <c r="N23">
        <v>30.9617</v>
      </c>
    </row>
    <row r="24" spans="1:14" x14ac:dyDescent="0.25">
      <c r="A24" t="s">
        <v>41</v>
      </c>
      <c r="B24">
        <v>1</v>
      </c>
      <c r="C24">
        <v>0.93</v>
      </c>
      <c r="D24">
        <v>1.48</v>
      </c>
      <c r="E24">
        <v>1.2</v>
      </c>
      <c r="F24">
        <v>1.5</v>
      </c>
      <c r="I24" t="s">
        <v>41</v>
      </c>
      <c r="J24" s="5">
        <v>1</v>
      </c>
      <c r="K24">
        <v>24.968900000000001</v>
      </c>
      <c r="L24">
        <v>19.092400000000001</v>
      </c>
      <c r="M24">
        <v>14.7311</v>
      </c>
      <c r="N24">
        <v>28.497800000000002</v>
      </c>
    </row>
    <row r="25" spans="1:14" x14ac:dyDescent="0.25">
      <c r="A25" t="s">
        <v>42</v>
      </c>
      <c r="B25">
        <v>1</v>
      </c>
      <c r="C25">
        <v>0.6</v>
      </c>
      <c r="D25">
        <v>2.16</v>
      </c>
      <c r="E25">
        <v>0.9</v>
      </c>
      <c r="F25">
        <v>1.8</v>
      </c>
      <c r="I25" t="s">
        <v>42</v>
      </c>
      <c r="J25" s="5">
        <v>1</v>
      </c>
      <c r="K25">
        <v>23.645900000000001</v>
      </c>
      <c r="L25">
        <v>14.610300000000001</v>
      </c>
      <c r="M25">
        <v>20.072199999999999</v>
      </c>
      <c r="N25">
        <v>33.505000000000003</v>
      </c>
    </row>
    <row r="26" spans="1:14" x14ac:dyDescent="0.25">
      <c r="A26" t="s">
        <v>43</v>
      </c>
      <c r="B26">
        <v>1</v>
      </c>
      <c r="C26">
        <v>2.06</v>
      </c>
      <c r="D26">
        <v>1.81</v>
      </c>
      <c r="E26">
        <v>1.29</v>
      </c>
      <c r="F26">
        <v>1.1499999999999999</v>
      </c>
      <c r="I26" t="s">
        <v>43</v>
      </c>
      <c r="J26" s="5">
        <v>1</v>
      </c>
      <c r="K26">
        <v>16.959099999999999</v>
      </c>
      <c r="L26">
        <v>0</v>
      </c>
      <c r="M26">
        <v>0</v>
      </c>
      <c r="N26">
        <v>17.354500000000002</v>
      </c>
    </row>
    <row r="27" spans="1:14" x14ac:dyDescent="0.25">
      <c r="A27" t="s">
        <v>44</v>
      </c>
      <c r="B27">
        <v>1</v>
      </c>
      <c r="C27">
        <v>1.88</v>
      </c>
      <c r="D27">
        <v>1.08</v>
      </c>
      <c r="E27">
        <v>1.68</v>
      </c>
      <c r="F27">
        <v>0.98</v>
      </c>
      <c r="I27" t="s">
        <v>44</v>
      </c>
      <c r="J27" s="5">
        <v>1</v>
      </c>
      <c r="K27">
        <v>12.683</v>
      </c>
      <c r="L27">
        <v>13.8116</v>
      </c>
      <c r="M27">
        <v>25.438800000000001</v>
      </c>
      <c r="N27">
        <v>16.837299999999999</v>
      </c>
    </row>
    <row r="30" spans="1:14" x14ac:dyDescent="0.25">
      <c r="B30" t="s">
        <v>23</v>
      </c>
    </row>
    <row r="31" spans="1:14" x14ac:dyDescent="0.25">
      <c r="A31" s="1" t="s">
        <v>0</v>
      </c>
      <c r="C31" s="2" t="s">
        <v>1</v>
      </c>
      <c r="D31" s="2"/>
      <c r="E31" s="2"/>
    </row>
    <row r="32" spans="1:14" x14ac:dyDescent="0.25">
      <c r="A32" s="6" t="s">
        <v>3</v>
      </c>
      <c r="B32" s="6" t="s">
        <v>5</v>
      </c>
      <c r="C32" s="6" t="s">
        <v>20</v>
      </c>
      <c r="D32" s="6" t="s">
        <v>21</v>
      </c>
      <c r="E32" s="6" t="s">
        <v>22</v>
      </c>
      <c r="G32" s="6"/>
    </row>
    <row r="33" spans="1:5" x14ac:dyDescent="0.25">
      <c r="A33" t="s">
        <v>26</v>
      </c>
      <c r="B33">
        <v>1</v>
      </c>
      <c r="C33">
        <f>D3/C3</f>
        <v>6.1923076923076925</v>
      </c>
      <c r="D33">
        <f>E3/C3</f>
        <v>2.2307692307692304</v>
      </c>
      <c r="E33">
        <f>F3/C3</f>
        <v>4.4615384615384608</v>
      </c>
    </row>
    <row r="34" spans="1:5" x14ac:dyDescent="0.25">
      <c r="A34" t="s">
        <v>27</v>
      </c>
      <c r="B34">
        <v>1</v>
      </c>
      <c r="C34">
        <f>D4/C4</f>
        <v>1.6548223350253806</v>
      </c>
      <c r="D34">
        <f>E4/C4</f>
        <v>0.18781725888324874</v>
      </c>
      <c r="E34">
        <f>F4/C4</f>
        <v>1.1979695431472082</v>
      </c>
    </row>
    <row r="35" spans="1:5" x14ac:dyDescent="0.25">
      <c r="A35" t="s">
        <v>28</v>
      </c>
      <c r="B35">
        <v>1</v>
      </c>
      <c r="C35">
        <f>D5/C5</f>
        <v>0.16635713068665872</v>
      </c>
      <c r="D35">
        <f>E5/C5</f>
        <v>1.0138013290168684</v>
      </c>
      <c r="E35">
        <f>F5/C5</f>
        <v>2.0550349292894872</v>
      </c>
    </row>
    <row r="36" spans="1:5" x14ac:dyDescent="0.25">
      <c r="A36" t="s">
        <v>29</v>
      </c>
      <c r="B36">
        <v>1</v>
      </c>
      <c r="D36">
        <f>E6/C6</f>
        <v>0.46917808219178087</v>
      </c>
      <c r="E36">
        <f>F6/C6</f>
        <v>0.85616438356164382</v>
      </c>
    </row>
    <row r="37" spans="1:5" x14ac:dyDescent="0.25">
      <c r="A37" t="s">
        <v>30</v>
      </c>
      <c r="B37">
        <v>1</v>
      </c>
      <c r="C37">
        <f>D7/C7</f>
        <v>0.82051282051282048</v>
      </c>
      <c r="D37">
        <f>E7/C7</f>
        <v>1.0085470085470085</v>
      </c>
      <c r="E37">
        <f>F7/C7</f>
        <v>0.50427350427350426</v>
      </c>
    </row>
    <row r="38" spans="1:5" x14ac:dyDescent="0.25">
      <c r="A38" t="s">
        <v>31</v>
      </c>
      <c r="B38">
        <v>1</v>
      </c>
      <c r="C38">
        <f>D8/C8</f>
        <v>1.0936668196420378</v>
      </c>
      <c r="D38">
        <f>E8/C8</f>
        <v>1.1640201927489675</v>
      </c>
      <c r="E38">
        <f>F8/C8</f>
        <v>1.1843047269389628</v>
      </c>
    </row>
    <row r="39" spans="1:5" x14ac:dyDescent="0.25">
      <c r="A39" t="s">
        <v>32</v>
      </c>
      <c r="B39">
        <v>1</v>
      </c>
      <c r="C39">
        <f>D9/C9</f>
        <v>1.232464505191778</v>
      </c>
      <c r="D39">
        <f>E9/C9</f>
        <v>1.2768948223493679</v>
      </c>
      <c r="E39">
        <f>F9/C9</f>
        <v>1.1272162181253091</v>
      </c>
    </row>
    <row r="40" spans="1:5" x14ac:dyDescent="0.25">
      <c r="A40" t="s">
        <v>33</v>
      </c>
      <c r="B40">
        <v>1</v>
      </c>
      <c r="C40">
        <f>D10/C10</f>
        <v>1.892036344200962</v>
      </c>
      <c r="D40">
        <f>E10/C10</f>
        <v>1.4216996258685195</v>
      </c>
    </row>
    <row r="41" spans="1:5" x14ac:dyDescent="0.25">
      <c r="A41" t="s">
        <v>34</v>
      </c>
      <c r="B41">
        <v>1</v>
      </c>
      <c r="C41">
        <f>D11/C11</f>
        <v>2.1621621621621619E-2</v>
      </c>
      <c r="D41">
        <f>E11/C11</f>
        <v>1.1243243243243244</v>
      </c>
      <c r="E41">
        <f>F11/C11</f>
        <v>0.7189189189189189</v>
      </c>
    </row>
    <row r="45" spans="1:5" x14ac:dyDescent="0.25">
      <c r="B45" t="s">
        <v>23</v>
      </c>
    </row>
    <row r="46" spans="1:5" x14ac:dyDescent="0.25">
      <c r="A46" s="4" t="s">
        <v>10</v>
      </c>
      <c r="C46" s="2" t="s">
        <v>1</v>
      </c>
      <c r="D46" s="2"/>
      <c r="E46" s="2"/>
    </row>
    <row r="47" spans="1:5" x14ac:dyDescent="0.25">
      <c r="A47" s="6" t="s">
        <v>3</v>
      </c>
      <c r="B47" s="6" t="s">
        <v>5</v>
      </c>
      <c r="C47" s="6" t="s">
        <v>24</v>
      </c>
      <c r="D47" s="6" t="s">
        <v>25</v>
      </c>
      <c r="E47" s="6" t="s">
        <v>22</v>
      </c>
    </row>
    <row r="48" spans="1:5" x14ac:dyDescent="0.25">
      <c r="A48" t="s">
        <v>35</v>
      </c>
      <c r="B48">
        <v>1</v>
      </c>
      <c r="C48">
        <f>D18/C18</f>
        <v>0.67207415990730013</v>
      </c>
      <c r="D48">
        <f>E18/C18</f>
        <v>0.64310544611819243</v>
      </c>
      <c r="E48">
        <f>F18/C18</f>
        <v>0.59096176129779843</v>
      </c>
    </row>
    <row r="49" spans="1:5" x14ac:dyDescent="0.25">
      <c r="A49" t="s">
        <v>36</v>
      </c>
      <c r="B49">
        <v>1</v>
      </c>
      <c r="C49">
        <f>D19/C19</f>
        <v>1.4411764705882351</v>
      </c>
      <c r="D49">
        <f>E19/C19</f>
        <v>0.82352941176470595</v>
      </c>
      <c r="E49">
        <f>F19/C19</f>
        <v>0.80147058823529416</v>
      </c>
    </row>
    <row r="50" spans="1:5" x14ac:dyDescent="0.25">
      <c r="A50" t="s">
        <v>37</v>
      </c>
      <c r="B50">
        <v>1</v>
      </c>
      <c r="C50">
        <f>D20/C20</f>
        <v>0.93144003461432556</v>
      </c>
      <c r="D50">
        <f>E20/C20</f>
        <v>0.96369429256972039</v>
      </c>
      <c r="E50">
        <f>F20/C20</f>
        <v>0.95775478897061705</v>
      </c>
    </row>
    <row r="51" spans="1:5" x14ac:dyDescent="0.25">
      <c r="A51" t="s">
        <v>38</v>
      </c>
      <c r="B51">
        <v>1</v>
      </c>
      <c r="D51">
        <f>E21/C21</f>
        <v>0.8549019607843138</v>
      </c>
      <c r="E51">
        <f>F21/C21</f>
        <v>0.72549019607843146</v>
      </c>
    </row>
    <row r="52" spans="1:5" x14ac:dyDescent="0.25">
      <c r="A52" t="s">
        <v>39</v>
      </c>
      <c r="B52">
        <v>1</v>
      </c>
      <c r="C52">
        <f>D22/C22</f>
        <v>1.0666666666666667</v>
      </c>
      <c r="E52">
        <f>F22/C22</f>
        <v>0.93888888888888888</v>
      </c>
    </row>
    <row r="53" spans="1:5" x14ac:dyDescent="0.25">
      <c r="A53" t="s">
        <v>40</v>
      </c>
      <c r="B53">
        <v>1</v>
      </c>
      <c r="C53">
        <f>D23/C23</f>
        <v>1.6759259259259258</v>
      </c>
      <c r="D53">
        <f>E23/C23</f>
        <v>1.4814814814814814</v>
      </c>
      <c r="E53">
        <f>F23/C23</f>
        <v>0.96296296296296291</v>
      </c>
    </row>
    <row r="54" spans="1:5" x14ac:dyDescent="0.25">
      <c r="A54" t="s">
        <v>41</v>
      </c>
      <c r="B54">
        <v>1</v>
      </c>
      <c r="C54">
        <f>D24/C24</f>
        <v>1.5913978494623655</v>
      </c>
      <c r="D54">
        <f>E24/C24</f>
        <v>1.2903225806451613</v>
      </c>
      <c r="E54">
        <f>F24/C24</f>
        <v>1.6129032258064515</v>
      </c>
    </row>
    <row r="55" spans="1:5" x14ac:dyDescent="0.25">
      <c r="A55" t="s">
        <v>42</v>
      </c>
      <c r="B55">
        <v>1</v>
      </c>
      <c r="C55">
        <f>D25/C25</f>
        <v>3.6000000000000005</v>
      </c>
      <c r="D55">
        <f>E25/C25</f>
        <v>1.5</v>
      </c>
      <c r="E55">
        <f>F25/C25</f>
        <v>3</v>
      </c>
    </row>
    <row r="56" spans="1:5" x14ac:dyDescent="0.25">
      <c r="A56" t="s">
        <v>43</v>
      </c>
      <c r="B56">
        <v>1</v>
      </c>
      <c r="C56">
        <f>D26/C26</f>
        <v>0.87864077669902918</v>
      </c>
      <c r="D56">
        <f>E26/C26</f>
        <v>0.62621359223300976</v>
      </c>
      <c r="E56">
        <f>F26/C26</f>
        <v>0.55825242718446599</v>
      </c>
    </row>
    <row r="57" spans="1:5" x14ac:dyDescent="0.25">
      <c r="A57" t="s">
        <v>44</v>
      </c>
      <c r="B57">
        <v>1</v>
      </c>
      <c r="C57">
        <f>D27/C27</f>
        <v>0.57446808510638303</v>
      </c>
      <c r="D57">
        <f>E27/C27</f>
        <v>0.89361702127659581</v>
      </c>
      <c r="E57">
        <f>F27/C27</f>
        <v>0.52127659574468088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9336-CDCF-45F7-AFED-C7441C52A6DD}">
  <dimension ref="A1:H27"/>
  <sheetViews>
    <sheetView workbookViewId="0">
      <selection activeCell="D18" sqref="D18"/>
    </sheetView>
  </sheetViews>
  <sheetFormatPr defaultRowHeight="15" x14ac:dyDescent="0.25"/>
  <cols>
    <col min="1" max="1" width="18.7109375" customWidth="1"/>
  </cols>
  <sheetData>
    <row r="1" spans="1:8" x14ac:dyDescent="0.25">
      <c r="A1" s="1" t="s">
        <v>0</v>
      </c>
      <c r="C1" s="2" t="s">
        <v>18</v>
      </c>
      <c r="D1" s="2"/>
      <c r="E1" s="2"/>
    </row>
    <row r="2" spans="1:8" x14ac:dyDescent="0.25">
      <c r="A2" s="6" t="s">
        <v>3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</row>
    <row r="3" spans="1:8" x14ac:dyDescent="0.25">
      <c r="A3" t="s">
        <v>26</v>
      </c>
      <c r="B3">
        <v>1</v>
      </c>
      <c r="C3">
        <v>2.6025</v>
      </c>
      <c r="D3">
        <v>4.4677000000000001E-2</v>
      </c>
      <c r="E3">
        <v>5.7702999999999998</v>
      </c>
    </row>
    <row r="4" spans="1:8" x14ac:dyDescent="0.25">
      <c r="A4" t="s">
        <v>27</v>
      </c>
      <c r="B4">
        <v>1</v>
      </c>
      <c r="C4">
        <v>19.525700000000001</v>
      </c>
      <c r="D4">
        <v>9.0003200000000005E-2</v>
      </c>
      <c r="E4">
        <v>3.7259000000000002</v>
      </c>
      <c r="F4">
        <v>23.468800000000002</v>
      </c>
    </row>
    <row r="5" spans="1:8" x14ac:dyDescent="0.25">
      <c r="A5" t="s">
        <v>28</v>
      </c>
      <c r="B5">
        <v>1</v>
      </c>
      <c r="C5">
        <v>11.653499999999999</v>
      </c>
      <c r="D5">
        <v>5.4111999999999997E-3</v>
      </c>
      <c r="E5">
        <v>11.8963</v>
      </c>
      <c r="F5">
        <v>23.965299999999999</v>
      </c>
      <c r="H5" s="3"/>
    </row>
    <row r="6" spans="1:8" x14ac:dyDescent="0.25">
      <c r="A6" t="s">
        <v>29</v>
      </c>
      <c r="B6">
        <v>1</v>
      </c>
      <c r="C6">
        <v>28.909700000000001</v>
      </c>
      <c r="E6">
        <v>13.6647</v>
      </c>
      <c r="F6">
        <v>24.8264</v>
      </c>
    </row>
    <row r="7" spans="1:8" x14ac:dyDescent="0.25">
      <c r="A7" t="s">
        <v>30</v>
      </c>
      <c r="B7">
        <v>1</v>
      </c>
      <c r="C7">
        <v>11.6119</v>
      </c>
      <c r="D7">
        <v>2.6148E-3</v>
      </c>
      <c r="E7">
        <v>11.735799999999999</v>
      </c>
      <c r="F7">
        <v>5.8808999999999996</v>
      </c>
    </row>
    <row r="8" spans="1:8" x14ac:dyDescent="0.25">
      <c r="A8" t="s">
        <v>31</v>
      </c>
      <c r="B8">
        <v>1</v>
      </c>
      <c r="C8">
        <v>21.674900000000001</v>
      </c>
      <c r="D8">
        <v>6.6244999999999998E-2</v>
      </c>
      <c r="E8">
        <v>25.192299999999999</v>
      </c>
      <c r="F8">
        <v>25.671700000000001</v>
      </c>
    </row>
    <row r="9" spans="1:8" x14ac:dyDescent="0.25">
      <c r="A9" t="s">
        <v>32</v>
      </c>
      <c r="B9">
        <v>1</v>
      </c>
      <c r="C9">
        <v>14.046799999999999</v>
      </c>
      <c r="D9">
        <v>4.2284000000000002E-2</v>
      </c>
      <c r="E9">
        <v>17.927299999999999</v>
      </c>
      <c r="F9">
        <v>15.8528</v>
      </c>
    </row>
    <row r="10" spans="1:8" x14ac:dyDescent="0.25">
      <c r="A10" t="s">
        <v>33</v>
      </c>
      <c r="B10">
        <v>1</v>
      </c>
      <c r="C10">
        <v>9.4474</v>
      </c>
      <c r="D10">
        <v>4.9686000000000001E-2</v>
      </c>
      <c r="E10">
        <v>13.3949</v>
      </c>
    </row>
    <row r="11" spans="1:8" x14ac:dyDescent="0.25">
      <c r="A11" t="s">
        <v>34</v>
      </c>
      <c r="B11">
        <v>1</v>
      </c>
      <c r="C11">
        <v>18.3734</v>
      </c>
      <c r="D11">
        <v>3.9411000000000002E-2</v>
      </c>
      <c r="E11">
        <v>20.686</v>
      </c>
      <c r="F11">
        <v>13.186</v>
      </c>
    </row>
    <row r="16" spans="1:8" x14ac:dyDescent="0.25">
      <c r="A16" s="4" t="s">
        <v>10</v>
      </c>
      <c r="C16" s="2" t="s">
        <v>19</v>
      </c>
      <c r="D16" s="2"/>
      <c r="E16" s="2"/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7</v>
      </c>
      <c r="E17" s="6" t="s">
        <v>8</v>
      </c>
      <c r="F17" s="6" t="s">
        <v>9</v>
      </c>
    </row>
    <row r="18" spans="1:6" x14ac:dyDescent="0.25">
      <c r="A18" t="s">
        <v>35</v>
      </c>
      <c r="B18">
        <v>1</v>
      </c>
      <c r="C18">
        <v>17.450600000000001</v>
      </c>
      <c r="D18">
        <v>3.1898999999999997E-2</v>
      </c>
      <c r="E18">
        <v>11.242699999999999</v>
      </c>
      <c r="F18">
        <v>10.3285</v>
      </c>
    </row>
    <row r="19" spans="1:6" x14ac:dyDescent="0.25">
      <c r="A19" t="s">
        <v>36</v>
      </c>
      <c r="B19">
        <v>1</v>
      </c>
      <c r="C19">
        <v>13.463900000000001</v>
      </c>
      <c r="D19">
        <v>5.4531000000000003E-2</v>
      </c>
      <c r="E19">
        <v>11.087999999999999</v>
      </c>
      <c r="F19">
        <v>10.848699999999999</v>
      </c>
    </row>
    <row r="20" spans="1:6" x14ac:dyDescent="0.25">
      <c r="A20" t="s">
        <v>37</v>
      </c>
      <c r="B20">
        <v>1</v>
      </c>
      <c r="C20">
        <v>25.238399999999999</v>
      </c>
      <c r="D20">
        <v>6.5745999999999999E-2</v>
      </c>
      <c r="E20">
        <v>24.3643</v>
      </c>
      <c r="F20">
        <v>24.154699999999998</v>
      </c>
    </row>
    <row r="21" spans="1:6" x14ac:dyDescent="0.25">
      <c r="A21" t="s">
        <v>38</v>
      </c>
      <c r="B21">
        <v>1</v>
      </c>
      <c r="C21">
        <v>25.352900000000002</v>
      </c>
      <c r="E21">
        <v>21.617599999999999</v>
      </c>
      <c r="F21">
        <v>18.389900000000001</v>
      </c>
    </row>
    <row r="22" spans="1:6" x14ac:dyDescent="0.25">
      <c r="A22" t="s">
        <v>39</v>
      </c>
      <c r="B22">
        <v>1</v>
      </c>
      <c r="C22">
        <v>17.8901</v>
      </c>
      <c r="D22">
        <v>5.3018000000000003E-2</v>
      </c>
      <c r="F22">
        <v>16.771000000000001</v>
      </c>
    </row>
    <row r="23" spans="1:6" x14ac:dyDescent="0.25">
      <c r="A23" t="s">
        <v>40</v>
      </c>
      <c r="B23">
        <v>1</v>
      </c>
      <c r="C23">
        <v>10.7165</v>
      </c>
      <c r="D23">
        <v>5.0168999999999998E-2</v>
      </c>
      <c r="E23">
        <v>15.858599999999999</v>
      </c>
      <c r="F23">
        <v>10.359400000000001</v>
      </c>
    </row>
    <row r="24" spans="1:6" x14ac:dyDescent="0.25">
      <c r="A24" t="s">
        <v>41</v>
      </c>
      <c r="B24">
        <v>1</v>
      </c>
      <c r="C24">
        <v>9.2661999999999995</v>
      </c>
      <c r="D24">
        <v>4.0786999999999997E-2</v>
      </c>
      <c r="E24">
        <v>11.889900000000001</v>
      </c>
      <c r="F24">
        <v>14.8726</v>
      </c>
    </row>
    <row r="25" spans="1:6" x14ac:dyDescent="0.25">
      <c r="A25" t="s">
        <v>42</v>
      </c>
      <c r="B25">
        <v>1</v>
      </c>
      <c r="C25">
        <v>5.9141000000000004</v>
      </c>
      <c r="D25">
        <v>6.0074000000000002E-2</v>
      </c>
      <c r="E25">
        <v>8.9124999999999996</v>
      </c>
      <c r="F25">
        <v>17.9359</v>
      </c>
    </row>
    <row r="26" spans="1:6" x14ac:dyDescent="0.25">
      <c r="A26" t="s">
        <v>43</v>
      </c>
      <c r="B26">
        <v>1</v>
      </c>
      <c r="C26">
        <v>20.427</v>
      </c>
      <c r="D26">
        <v>4.9799000000000003E-2</v>
      </c>
      <c r="E26">
        <v>12.824400000000001</v>
      </c>
      <c r="F26">
        <v>11.4087</v>
      </c>
    </row>
    <row r="27" spans="1:6" x14ac:dyDescent="0.25">
      <c r="A27" t="s">
        <v>44</v>
      </c>
      <c r="B27">
        <v>1</v>
      </c>
      <c r="C27">
        <v>19.010999999999999</v>
      </c>
      <c r="D27">
        <v>2.9739999999999999E-2</v>
      </c>
      <c r="E27">
        <v>16.954999999999998</v>
      </c>
      <c r="F27">
        <v>9.8770000000000007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0078-F8FE-43F7-936C-828406297BDC}">
  <dimension ref="A1:AT26"/>
  <sheetViews>
    <sheetView workbookViewId="0">
      <selection activeCell="A14" sqref="A14"/>
    </sheetView>
  </sheetViews>
  <sheetFormatPr defaultRowHeight="15" x14ac:dyDescent="0.25"/>
  <cols>
    <col min="1" max="1" width="16.42578125" customWidth="1"/>
    <col min="2" max="2" width="5.140625" customWidth="1"/>
    <col min="7" max="7" width="4.5703125" customWidth="1"/>
    <col min="10" max="10" width="9.85546875" customWidth="1"/>
    <col min="11" max="11" width="10.140625" customWidth="1"/>
    <col min="12" max="12" width="17.42578125" customWidth="1"/>
    <col min="13" max="13" width="15.42578125" customWidth="1"/>
    <col min="14" max="14" width="6.140625" customWidth="1"/>
    <col min="15" max="15" width="5.140625" customWidth="1"/>
    <col min="20" max="20" width="5.5703125" customWidth="1"/>
    <col min="25" max="25" width="18.7109375" customWidth="1"/>
    <col min="26" max="26" width="15.85546875" customWidth="1"/>
    <col min="32" max="32" width="9.28515625" customWidth="1"/>
    <col min="37" max="37" width="38.5703125" customWidth="1"/>
  </cols>
  <sheetData>
    <row r="1" spans="1:46" x14ac:dyDescent="0.25">
      <c r="A1" s="1" t="s">
        <v>0</v>
      </c>
      <c r="C1" s="2" t="s">
        <v>12</v>
      </c>
      <c r="D1" s="2"/>
      <c r="E1" s="2"/>
      <c r="H1" s="2" t="s">
        <v>13</v>
      </c>
      <c r="I1" s="2"/>
      <c r="J1" s="2"/>
      <c r="M1" s="1" t="s">
        <v>2</v>
      </c>
      <c r="P1" s="2" t="s">
        <v>12</v>
      </c>
      <c r="Q1" s="2"/>
      <c r="R1" s="2"/>
      <c r="U1" s="2" t="s">
        <v>13</v>
      </c>
      <c r="V1" s="2"/>
      <c r="W1" s="2"/>
      <c r="Z1" s="1" t="s">
        <v>2</v>
      </c>
      <c r="AK1" s="1" t="s">
        <v>15</v>
      </c>
    </row>
    <row r="2" spans="1:46" x14ac:dyDescent="0.25">
      <c r="A2" t="s">
        <v>3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H2" t="s">
        <v>6</v>
      </c>
      <c r="I2" t="s">
        <v>7</v>
      </c>
      <c r="J2" t="s">
        <v>8</v>
      </c>
      <c r="K2" t="s">
        <v>9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  <c r="U2" t="s">
        <v>6</v>
      </c>
      <c r="V2" t="s">
        <v>7</v>
      </c>
      <c r="W2" t="s">
        <v>8</v>
      </c>
      <c r="X2" t="s">
        <v>9</v>
      </c>
      <c r="Z2" t="s">
        <v>3</v>
      </c>
      <c r="AA2" s="7" t="s">
        <v>17</v>
      </c>
      <c r="AF2" s="7" t="s">
        <v>17</v>
      </c>
      <c r="AG2" s="8"/>
      <c r="AH2" s="9"/>
      <c r="AI2" s="9"/>
      <c r="AK2" t="s">
        <v>3</v>
      </c>
      <c r="AL2" s="7" t="s">
        <v>14</v>
      </c>
      <c r="AQ2" s="7" t="s">
        <v>14</v>
      </c>
      <c r="AR2" s="8"/>
      <c r="AS2" s="9"/>
      <c r="AT2" s="9"/>
    </row>
    <row r="3" spans="1:46" x14ac:dyDescent="0.25">
      <c r="A3" t="s">
        <v>26</v>
      </c>
      <c r="B3">
        <v>1</v>
      </c>
      <c r="C3">
        <v>17.800000000000011</v>
      </c>
      <c r="D3">
        <v>-64.239999999999995</v>
      </c>
      <c r="E3">
        <v>-22.919999999999987</v>
      </c>
      <c r="H3">
        <v>-162.19999999999999</v>
      </c>
      <c r="I3">
        <v>115.76</v>
      </c>
      <c r="J3">
        <v>157.08000000000001</v>
      </c>
      <c r="M3" t="s">
        <v>26</v>
      </c>
      <c r="N3">
        <v>17</v>
      </c>
      <c r="O3">
        <v>1</v>
      </c>
      <c r="P3">
        <v>36.802199999999999</v>
      </c>
      <c r="Q3">
        <v>-19.3324</v>
      </c>
      <c r="R3">
        <v>57.066099999999999</v>
      </c>
      <c r="S3">
        <v>7.1738999999999997</v>
      </c>
      <c r="U3">
        <v>-143.1978</v>
      </c>
      <c r="V3">
        <v>160.66759999999999</v>
      </c>
      <c r="W3">
        <v>-122.93389999999999</v>
      </c>
      <c r="X3">
        <v>-172.8261</v>
      </c>
      <c r="Z3" t="s">
        <v>26</v>
      </c>
      <c r="AA3">
        <f t="shared" ref="AA3:AC5" si="0">C3-P3</f>
        <v>-19.002199999999988</v>
      </c>
      <c r="AB3">
        <f t="shared" si="0"/>
        <v>-44.907599999999995</v>
      </c>
      <c r="AC3">
        <f t="shared" si="0"/>
        <v>-79.986099999999993</v>
      </c>
      <c r="AF3" s="9">
        <v>19.002199999999988</v>
      </c>
      <c r="AG3" s="9">
        <v>44.907599999999995</v>
      </c>
      <c r="AH3" s="9">
        <v>79.986099999999993</v>
      </c>
      <c r="AI3" s="9"/>
      <c r="AK3" t="s">
        <v>26</v>
      </c>
      <c r="AL3">
        <f>H3-U3</f>
        <v>-19.002199999999988</v>
      </c>
      <c r="AM3">
        <f t="shared" ref="AM3:AN3" si="1">I3-V3</f>
        <v>-44.907599999999988</v>
      </c>
      <c r="AN3">
        <f t="shared" si="1"/>
        <v>280.01390000000004</v>
      </c>
      <c r="AQ3" s="9">
        <v>19.002199999999988</v>
      </c>
      <c r="AR3" s="9">
        <v>44.907599999999988</v>
      </c>
      <c r="AS3" s="9">
        <v>79.986099999999965</v>
      </c>
      <c r="AT3" s="9"/>
    </row>
    <row r="4" spans="1:46" x14ac:dyDescent="0.25">
      <c r="A4" t="s">
        <v>27</v>
      </c>
      <c r="B4">
        <v>1</v>
      </c>
      <c r="C4">
        <v>59.22999999999999</v>
      </c>
      <c r="D4">
        <v>-47.94</v>
      </c>
      <c r="E4">
        <v>-76.069999999999993</v>
      </c>
      <c r="F4">
        <v>61.77000000000001</v>
      </c>
      <c r="H4">
        <v>-120.77000000000001</v>
      </c>
      <c r="I4">
        <v>132.06</v>
      </c>
      <c r="J4">
        <v>103.93</v>
      </c>
      <c r="K4">
        <v>-118.22999999999999</v>
      </c>
      <c r="M4" t="s">
        <v>27</v>
      </c>
      <c r="N4">
        <v>20</v>
      </c>
      <c r="O4">
        <v>1</v>
      </c>
      <c r="P4">
        <v>60.0441</v>
      </c>
      <c r="Q4">
        <v>-65.641300000000001</v>
      </c>
      <c r="R4">
        <v>30.841000000000001</v>
      </c>
      <c r="S4">
        <v>39.550899999999999</v>
      </c>
      <c r="U4">
        <v>60.0441</v>
      </c>
      <c r="V4">
        <v>114.3587</v>
      </c>
      <c r="W4">
        <v>30.841000000000001</v>
      </c>
      <c r="X4">
        <v>39.550899999999999</v>
      </c>
      <c r="Z4" t="s">
        <v>27</v>
      </c>
      <c r="AA4">
        <f t="shared" si="0"/>
        <v>-0.81410000000001048</v>
      </c>
      <c r="AB4">
        <f t="shared" ref="AB4:AB5" si="2">D4-Q4</f>
        <v>17.701300000000003</v>
      </c>
      <c r="AC4">
        <f t="shared" ref="AC4:AC5" si="3">E4-R4</f>
        <v>-106.911</v>
      </c>
      <c r="AD4">
        <f t="shared" ref="AD4:AD5" si="4">F4-S4</f>
        <v>22.219100000000012</v>
      </c>
      <c r="AF4" s="9">
        <v>0.81410000000001048</v>
      </c>
      <c r="AG4" s="9">
        <v>17.701300000000003</v>
      </c>
      <c r="AH4" s="9">
        <v>73.088999999999999</v>
      </c>
      <c r="AI4" s="9">
        <v>22.219100000000012</v>
      </c>
      <c r="AK4" t="s">
        <v>27</v>
      </c>
      <c r="AL4">
        <f t="shared" ref="AL4:AL13" si="5">H4-U4</f>
        <v>-180.8141</v>
      </c>
      <c r="AM4">
        <f t="shared" ref="AM4:AM13" si="6">I4-V4</f>
        <v>17.701300000000003</v>
      </c>
      <c r="AN4">
        <f t="shared" ref="AN4:AN13" si="7">J4-W4</f>
        <v>73.088999999999999</v>
      </c>
      <c r="AO4">
        <f t="shared" ref="AO4:AO13" si="8">K4-X4</f>
        <v>-157.78089999999997</v>
      </c>
      <c r="AQ4" s="9">
        <v>179.1859</v>
      </c>
      <c r="AR4" s="9">
        <v>17.701300000000003</v>
      </c>
      <c r="AS4" s="9">
        <v>73.088999999999999</v>
      </c>
      <c r="AT4" s="9">
        <v>157.78089999999997</v>
      </c>
    </row>
    <row r="5" spans="1:46" x14ac:dyDescent="0.25">
      <c r="A5" t="s">
        <v>28</v>
      </c>
      <c r="B5">
        <v>1</v>
      </c>
      <c r="C5" s="3">
        <v>38.75</v>
      </c>
      <c r="D5">
        <v>19.680000000000007</v>
      </c>
      <c r="E5">
        <v>-13.52000000000001</v>
      </c>
      <c r="F5">
        <v>-46.47999999999999</v>
      </c>
      <c r="H5" s="3">
        <v>-141.25</v>
      </c>
      <c r="I5">
        <v>-160.32</v>
      </c>
      <c r="J5">
        <v>166.48</v>
      </c>
      <c r="K5">
        <v>133.52000000000001</v>
      </c>
      <c r="M5" t="s">
        <v>28</v>
      </c>
      <c r="N5">
        <v>23</v>
      </c>
      <c r="O5">
        <v>1</v>
      </c>
      <c r="P5">
        <v>21.912700000000001</v>
      </c>
      <c r="Q5">
        <v>-22.688199999999998</v>
      </c>
      <c r="R5">
        <v>43.666400000000003</v>
      </c>
      <c r="S5">
        <v>41.003599999999999</v>
      </c>
      <c r="U5">
        <v>-158.0873</v>
      </c>
      <c r="V5">
        <v>-22.688199999999998</v>
      </c>
      <c r="W5">
        <v>-136.33359999999999</v>
      </c>
      <c r="X5">
        <v>-138.99639999999999</v>
      </c>
      <c r="Z5" t="s">
        <v>28</v>
      </c>
      <c r="AA5">
        <f t="shared" si="0"/>
        <v>16.837299999999999</v>
      </c>
      <c r="AB5">
        <f t="shared" si="2"/>
        <v>42.368200000000002</v>
      </c>
      <c r="AC5">
        <f t="shared" si="3"/>
        <v>-57.186400000000013</v>
      </c>
      <c r="AD5">
        <f t="shared" si="4"/>
        <v>-87.483599999999996</v>
      </c>
      <c r="AF5" s="9">
        <v>16.837299999999999</v>
      </c>
      <c r="AG5" s="9">
        <v>42.368200000000002</v>
      </c>
      <c r="AH5" s="9">
        <v>57.186399999999999</v>
      </c>
      <c r="AI5" s="9">
        <v>87.483599999999996</v>
      </c>
      <c r="AK5" t="s">
        <v>28</v>
      </c>
      <c r="AL5">
        <f t="shared" si="5"/>
        <v>16.837299999999999</v>
      </c>
      <c r="AM5">
        <f t="shared" si="6"/>
        <v>-137.6318</v>
      </c>
      <c r="AN5">
        <f t="shared" si="7"/>
        <v>302.81359999999995</v>
      </c>
      <c r="AO5">
        <f t="shared" si="8"/>
        <v>272.51639999999998</v>
      </c>
      <c r="AQ5" s="9">
        <v>16.837299999999999</v>
      </c>
      <c r="AR5" s="9">
        <v>137.6318</v>
      </c>
      <c r="AS5" s="9">
        <v>57.186399999999999</v>
      </c>
      <c r="AT5" s="9">
        <v>87.483599999999996</v>
      </c>
    </row>
    <row r="6" spans="1:46" x14ac:dyDescent="0.25">
      <c r="A6" t="s">
        <v>29</v>
      </c>
      <c r="B6">
        <v>1</v>
      </c>
      <c r="C6">
        <v>-48.629999999999995</v>
      </c>
      <c r="E6">
        <v>-62.14</v>
      </c>
      <c r="F6">
        <v>89.28</v>
      </c>
      <c r="H6">
        <v>131.37</v>
      </c>
      <c r="J6">
        <v>117.86</v>
      </c>
      <c r="K6">
        <v>89.28</v>
      </c>
      <c r="M6" t="s">
        <v>29</v>
      </c>
      <c r="N6">
        <v>43</v>
      </c>
      <c r="O6">
        <v>1</v>
      </c>
      <c r="P6">
        <v>45.597099999999998</v>
      </c>
      <c r="Q6">
        <v>0</v>
      </c>
      <c r="R6">
        <v>56.2973</v>
      </c>
      <c r="S6">
        <v>39.847799999999999</v>
      </c>
      <c r="U6">
        <v>45.597099999999998</v>
      </c>
      <c r="V6">
        <v>0</v>
      </c>
      <c r="W6">
        <v>56.2973</v>
      </c>
      <c r="X6">
        <v>39.847799999999999</v>
      </c>
      <c r="Z6" t="s">
        <v>29</v>
      </c>
      <c r="AA6">
        <f>C6-P6</f>
        <v>-94.227099999999993</v>
      </c>
      <c r="AC6">
        <f>E6-R6</f>
        <v>-118.43729999999999</v>
      </c>
      <c r="AD6">
        <f>F6-S6</f>
        <v>49.432200000000002</v>
      </c>
      <c r="AF6" s="9">
        <v>85.772900000000007</v>
      </c>
      <c r="AG6" s="9"/>
      <c r="AH6" s="9">
        <v>61.562700000000007</v>
      </c>
      <c r="AI6" s="9">
        <v>49.432200000000002</v>
      </c>
      <c r="AK6" t="s">
        <v>29</v>
      </c>
      <c r="AL6">
        <f>H6-U6</f>
        <v>85.772900000000007</v>
      </c>
      <c r="AN6">
        <f t="shared" si="7"/>
        <v>61.5627</v>
      </c>
      <c r="AO6">
        <f t="shared" si="8"/>
        <v>49.432200000000002</v>
      </c>
      <c r="AQ6" s="9">
        <v>85.772900000000007</v>
      </c>
      <c r="AR6" s="9"/>
      <c r="AS6" s="9">
        <v>61.5627</v>
      </c>
      <c r="AT6" s="9">
        <v>49.432200000000002</v>
      </c>
    </row>
    <row r="7" spans="1:46" x14ac:dyDescent="0.25">
      <c r="A7" t="s">
        <v>30</v>
      </c>
      <c r="B7">
        <v>1</v>
      </c>
      <c r="C7">
        <v>15.849999999999994</v>
      </c>
      <c r="D7">
        <v>-65</v>
      </c>
      <c r="E7">
        <v>40.070999999999998</v>
      </c>
      <c r="F7">
        <v>36.919999999999987</v>
      </c>
      <c r="H7">
        <v>-164.15</v>
      </c>
      <c r="I7">
        <v>-65</v>
      </c>
      <c r="J7">
        <v>-139.929</v>
      </c>
      <c r="K7">
        <v>-143.08000000000001</v>
      </c>
      <c r="M7" t="s">
        <v>30</v>
      </c>
      <c r="N7">
        <v>48</v>
      </c>
      <c r="O7">
        <v>1</v>
      </c>
      <c r="P7">
        <v>-10.6144</v>
      </c>
      <c r="Q7">
        <v>77.554299999999998</v>
      </c>
      <c r="R7">
        <v>9.8695000000000004</v>
      </c>
      <c r="S7">
        <v>-1.2064999999999999</v>
      </c>
      <c r="U7">
        <v>-10.6144</v>
      </c>
      <c r="V7">
        <v>77.554299999999998</v>
      </c>
      <c r="W7">
        <v>9.8695000000000004</v>
      </c>
      <c r="X7">
        <v>-1.2064999999999999</v>
      </c>
      <c r="Z7" t="s">
        <v>30</v>
      </c>
      <c r="AA7">
        <f>C7-P7</f>
        <v>26.464399999999994</v>
      </c>
      <c r="AB7">
        <f>D7-Q7</f>
        <v>-142.55430000000001</v>
      </c>
      <c r="AC7">
        <f>E7-R7</f>
        <v>30.201499999999996</v>
      </c>
      <c r="AD7">
        <f>F7-S7</f>
        <v>38.126499999999986</v>
      </c>
      <c r="AF7" s="9">
        <v>26.464399999999994</v>
      </c>
      <c r="AG7" s="9">
        <v>37.445699999999988</v>
      </c>
      <c r="AH7" s="9">
        <v>30.201499999999996</v>
      </c>
      <c r="AI7" s="9">
        <v>38.126499999999986</v>
      </c>
      <c r="AK7" t="s">
        <v>30</v>
      </c>
      <c r="AL7">
        <f>H7-U7</f>
        <v>-153.53560000000002</v>
      </c>
      <c r="AM7">
        <f>I7-V7</f>
        <v>-142.55430000000001</v>
      </c>
      <c r="AN7">
        <f>J7-W7</f>
        <v>-149.79849999999999</v>
      </c>
      <c r="AO7">
        <f>K7-X7</f>
        <v>-141.87350000000001</v>
      </c>
      <c r="AQ7" s="9">
        <v>153.53560000000002</v>
      </c>
      <c r="AR7" s="9">
        <v>142.55430000000001</v>
      </c>
      <c r="AS7" s="9">
        <v>149.79849999999999</v>
      </c>
      <c r="AT7" s="9">
        <v>141.87350000000001</v>
      </c>
    </row>
    <row r="8" spans="1:46" x14ac:dyDescent="0.25">
      <c r="A8" t="s">
        <v>31</v>
      </c>
      <c r="B8">
        <v>1</v>
      </c>
      <c r="C8">
        <v>71.800000000000011</v>
      </c>
      <c r="D8">
        <v>-89.24</v>
      </c>
      <c r="E8">
        <v>82.31</v>
      </c>
      <c r="F8">
        <v>62.430000000000007</v>
      </c>
      <c r="H8">
        <v>-108.19999999999999</v>
      </c>
      <c r="I8">
        <v>-89.24</v>
      </c>
      <c r="J8">
        <v>-97.69</v>
      </c>
      <c r="K8">
        <v>-117.57</v>
      </c>
      <c r="M8" t="s">
        <v>31</v>
      </c>
      <c r="N8">
        <v>50</v>
      </c>
      <c r="O8">
        <v>1</v>
      </c>
      <c r="P8">
        <v>53.423699999999997</v>
      </c>
      <c r="Q8">
        <v>-51.278300000000002</v>
      </c>
      <c r="R8">
        <v>41.8371</v>
      </c>
      <c r="S8">
        <v>28.1615</v>
      </c>
      <c r="U8">
        <v>53.423699999999997</v>
      </c>
      <c r="V8">
        <v>128.7217</v>
      </c>
      <c r="W8">
        <v>41.8371</v>
      </c>
      <c r="X8">
        <v>28.1615</v>
      </c>
      <c r="Z8" t="s">
        <v>31</v>
      </c>
      <c r="AA8">
        <f>C8-P8</f>
        <v>18.376300000000015</v>
      </c>
      <c r="AB8">
        <f>D8-Q8</f>
        <v>-37.961699999999993</v>
      </c>
      <c r="AC8">
        <f>E8-R8</f>
        <v>40.472900000000003</v>
      </c>
      <c r="AD8">
        <f>F8-S8</f>
        <v>34.268500000000003</v>
      </c>
      <c r="AF8" s="9">
        <v>18.376300000000015</v>
      </c>
      <c r="AG8" s="9">
        <v>37.961699999999993</v>
      </c>
      <c r="AH8" s="9">
        <v>40.47290000000001</v>
      </c>
      <c r="AI8" s="9">
        <v>34.268500000000017</v>
      </c>
      <c r="AK8" t="s">
        <v>31</v>
      </c>
      <c r="AL8">
        <f>H8-U8</f>
        <v>-161.62369999999999</v>
      </c>
      <c r="AM8">
        <f>I8-V8</f>
        <v>-217.96170000000001</v>
      </c>
      <c r="AN8">
        <f>J8-W8</f>
        <v>-139.52709999999999</v>
      </c>
      <c r="AO8">
        <f>K8-X8</f>
        <v>-145.73149999999998</v>
      </c>
      <c r="AQ8" s="9">
        <v>161.62369999999999</v>
      </c>
      <c r="AR8" s="9">
        <v>37.9617</v>
      </c>
      <c r="AS8" s="9">
        <v>139.52709999999999</v>
      </c>
      <c r="AT8" s="9">
        <v>145.73149999999998</v>
      </c>
    </row>
    <row r="9" spans="1:46" x14ac:dyDescent="0.25">
      <c r="A9" t="s">
        <v>32</v>
      </c>
      <c r="B9">
        <v>1</v>
      </c>
      <c r="C9">
        <v>89.947900000000004</v>
      </c>
      <c r="D9">
        <v>33.600099999999998</v>
      </c>
      <c r="E9">
        <v>86.208100000000002</v>
      </c>
      <c r="F9">
        <v>17.711099999999998</v>
      </c>
      <c r="H9">
        <v>-89.947900000000004</v>
      </c>
      <c r="I9">
        <v>-146.3999</v>
      </c>
      <c r="J9">
        <v>-93.791899999999998</v>
      </c>
      <c r="K9">
        <v>-162.28890000000001</v>
      </c>
      <c r="M9" t="s">
        <v>32</v>
      </c>
      <c r="N9">
        <v>52</v>
      </c>
      <c r="O9">
        <v>1</v>
      </c>
      <c r="P9">
        <v>56.127699999999997</v>
      </c>
      <c r="R9">
        <v>50.090200000000003</v>
      </c>
      <c r="S9">
        <v>40.065399999999997</v>
      </c>
      <c r="U9">
        <v>56.127699999999997</v>
      </c>
      <c r="W9">
        <v>50.090200000000003</v>
      </c>
      <c r="X9">
        <v>40.065399999999997</v>
      </c>
      <c r="Z9" t="s">
        <v>32</v>
      </c>
      <c r="AA9">
        <f>C9-P9</f>
        <v>33.820200000000007</v>
      </c>
      <c r="AB9">
        <f>D9-Q9</f>
        <v>33.600099999999998</v>
      </c>
      <c r="AC9">
        <f>E9-R9</f>
        <v>36.117899999999999</v>
      </c>
      <c r="AD9">
        <f>F9-S9</f>
        <v>-22.354299999999999</v>
      </c>
      <c r="AF9" s="9">
        <v>33.820200000000007</v>
      </c>
      <c r="AG9" s="9">
        <v>33.600099999999998</v>
      </c>
      <c r="AH9" s="9">
        <v>36.117899999999999</v>
      </c>
      <c r="AI9" s="9">
        <v>22.354299999999999</v>
      </c>
      <c r="AK9" t="s">
        <v>32</v>
      </c>
      <c r="AL9">
        <f>H9-U9</f>
        <v>-146.07560000000001</v>
      </c>
      <c r="AM9">
        <f>I9-V9</f>
        <v>-146.3999</v>
      </c>
      <c r="AN9">
        <f>J9-W9</f>
        <v>-143.88210000000001</v>
      </c>
      <c r="AO9">
        <f>K9-X9</f>
        <v>-202.35430000000002</v>
      </c>
      <c r="AQ9" s="9">
        <v>146.07560000000001</v>
      </c>
      <c r="AR9" s="9">
        <v>146.3999</v>
      </c>
      <c r="AS9" s="9">
        <v>143.88210000000001</v>
      </c>
      <c r="AT9" s="9">
        <v>22.354299999999999</v>
      </c>
    </row>
    <row r="10" spans="1:46" x14ac:dyDescent="0.25">
      <c r="A10" t="s">
        <v>33</v>
      </c>
      <c r="B10">
        <v>1</v>
      </c>
      <c r="C10">
        <v>66.319999999999993</v>
      </c>
      <c r="D10">
        <v>89.490000000000009</v>
      </c>
      <c r="E10">
        <v>-80.959999999999994</v>
      </c>
      <c r="H10">
        <v>-113.68</v>
      </c>
      <c r="I10">
        <v>-90.509999999999991</v>
      </c>
      <c r="J10">
        <v>-80.959999999999994</v>
      </c>
      <c r="M10" t="s">
        <v>33</v>
      </c>
      <c r="N10">
        <v>54</v>
      </c>
      <c r="O10">
        <v>1</v>
      </c>
      <c r="P10">
        <v>47.572000000000003</v>
      </c>
      <c r="Q10">
        <v>19.037600000000001</v>
      </c>
      <c r="R10">
        <v>54.710099999999997</v>
      </c>
      <c r="S10">
        <v>26.115500000000001</v>
      </c>
      <c r="U10">
        <v>47.572000000000003</v>
      </c>
      <c r="V10">
        <v>19.037600000000001</v>
      </c>
      <c r="W10">
        <v>54.710099999999997</v>
      </c>
      <c r="X10">
        <v>26.115500000000001</v>
      </c>
      <c r="Z10" t="s">
        <v>33</v>
      </c>
      <c r="AA10">
        <f>C10-P10</f>
        <v>18.74799999999999</v>
      </c>
      <c r="AB10">
        <f>D10-Q10</f>
        <v>70.452400000000011</v>
      </c>
      <c r="AC10">
        <f>E10-R10</f>
        <v>-135.67009999999999</v>
      </c>
      <c r="AF10" s="9">
        <v>18.74799999999999</v>
      </c>
      <c r="AG10" s="9">
        <v>70.452400000000011</v>
      </c>
      <c r="AH10" s="9">
        <v>44.329900000000009</v>
      </c>
      <c r="AI10" s="9"/>
      <c r="AK10" t="s">
        <v>33</v>
      </c>
      <c r="AL10">
        <f>H10-U10</f>
        <v>-161.25200000000001</v>
      </c>
      <c r="AM10">
        <f>I10-V10</f>
        <v>-109.54759999999999</v>
      </c>
      <c r="AN10">
        <f>J10-W10</f>
        <v>-135.67009999999999</v>
      </c>
      <c r="AQ10" s="9">
        <v>161.25200000000001</v>
      </c>
      <c r="AR10" s="9">
        <v>109.54759999999999</v>
      </c>
      <c r="AS10" s="9">
        <v>135.67009999999999</v>
      </c>
      <c r="AT10" s="9"/>
    </row>
    <row r="11" spans="1:46" x14ac:dyDescent="0.25">
      <c r="A11" t="s">
        <v>34</v>
      </c>
      <c r="B11">
        <v>1</v>
      </c>
      <c r="C11">
        <v>48.150000000000006</v>
      </c>
      <c r="D11">
        <v>86.350000000000023</v>
      </c>
      <c r="E11">
        <v>54.319999999999993</v>
      </c>
      <c r="F11">
        <v>12.289999999999992</v>
      </c>
      <c r="H11">
        <v>-131.85</v>
      </c>
      <c r="I11">
        <v>-93.649999999999977</v>
      </c>
      <c r="J11">
        <v>-125.68</v>
      </c>
      <c r="K11">
        <v>-167.71</v>
      </c>
      <c r="M11" t="s">
        <v>34</v>
      </c>
      <c r="N11">
        <v>55</v>
      </c>
      <c r="O11">
        <v>1</v>
      </c>
      <c r="P11">
        <v>22.800899999999999</v>
      </c>
      <c r="Q11">
        <v>-9.2378</v>
      </c>
      <c r="R11">
        <v>-34.301299999999998</v>
      </c>
      <c r="S11">
        <v>29.029900000000001</v>
      </c>
      <c r="U11">
        <v>-157.19909999999999</v>
      </c>
      <c r="V11">
        <v>-9.2378</v>
      </c>
      <c r="W11">
        <v>145.6987</v>
      </c>
      <c r="X11">
        <v>-150.9701</v>
      </c>
      <c r="Z11" t="s">
        <v>34</v>
      </c>
      <c r="AA11">
        <f>C11-P11</f>
        <v>25.349100000000007</v>
      </c>
      <c r="AB11">
        <f>D11-Q11</f>
        <v>95.587800000000016</v>
      </c>
      <c r="AC11">
        <f>E11-R11</f>
        <v>88.621299999999991</v>
      </c>
      <c r="AD11">
        <f>F11-S11</f>
        <v>-16.739900000000009</v>
      </c>
      <c r="AF11" s="9">
        <v>25.349100000000007</v>
      </c>
      <c r="AG11" s="9">
        <v>84.412199999999984</v>
      </c>
      <c r="AH11" s="9">
        <v>88.621299999999991</v>
      </c>
      <c r="AI11" s="9">
        <v>16.739900000000009</v>
      </c>
      <c r="AK11" t="s">
        <v>34</v>
      </c>
      <c r="AL11">
        <f>H11-U11</f>
        <v>25.349099999999993</v>
      </c>
      <c r="AM11">
        <f>I11-V11</f>
        <v>-84.412199999999984</v>
      </c>
      <c r="AN11">
        <f>J11-W11</f>
        <v>-271.37869999999998</v>
      </c>
      <c r="AO11">
        <f>K11-X11</f>
        <v>-16.739900000000006</v>
      </c>
      <c r="AQ11" s="9">
        <v>25.349099999999993</v>
      </c>
      <c r="AR11" s="9">
        <v>84.412199999999984</v>
      </c>
      <c r="AS11" s="9">
        <v>88.621300000000019</v>
      </c>
      <c r="AT11" s="9">
        <v>16.739900000000006</v>
      </c>
    </row>
    <row r="14" spans="1:46" x14ac:dyDescent="0.25">
      <c r="AF14" s="9"/>
      <c r="AG14" s="9"/>
      <c r="AH14" s="9"/>
      <c r="AI14" s="9"/>
      <c r="AQ14" s="9"/>
      <c r="AR14" s="9"/>
      <c r="AS14" s="9"/>
      <c r="AT14" s="9"/>
    </row>
    <row r="15" spans="1:46" x14ac:dyDescent="0.25">
      <c r="A15" s="4" t="s">
        <v>10</v>
      </c>
      <c r="C15" s="2" t="s">
        <v>12</v>
      </c>
      <c r="D15" s="2"/>
      <c r="E15" s="2"/>
      <c r="H15" s="2" t="s">
        <v>13</v>
      </c>
      <c r="I15" s="2"/>
      <c r="J15" s="2"/>
      <c r="M15" s="4" t="s">
        <v>11</v>
      </c>
      <c r="P15" s="2" t="s">
        <v>12</v>
      </c>
      <c r="Q15" s="2"/>
      <c r="R15" s="2"/>
      <c r="U15" s="2" t="s">
        <v>13</v>
      </c>
      <c r="V15" s="2"/>
      <c r="W15" s="2"/>
      <c r="Z15" s="4" t="s">
        <v>16</v>
      </c>
      <c r="AF15" s="9"/>
      <c r="AG15" s="9"/>
      <c r="AH15" s="9"/>
      <c r="AI15" s="9"/>
      <c r="AK15" s="4" t="s">
        <v>16</v>
      </c>
      <c r="AQ15" s="9"/>
      <c r="AR15" s="9"/>
      <c r="AS15" s="9"/>
      <c r="AT15" s="9"/>
    </row>
    <row r="16" spans="1:46" x14ac:dyDescent="0.25">
      <c r="A16" t="s">
        <v>3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H16" t="s">
        <v>6</v>
      </c>
      <c r="I16" t="s">
        <v>7</v>
      </c>
      <c r="J16" t="s">
        <v>8</v>
      </c>
      <c r="K16" t="s">
        <v>9</v>
      </c>
      <c r="M16" t="s">
        <v>3</v>
      </c>
      <c r="N16" t="s">
        <v>4</v>
      </c>
      <c r="O16" t="s">
        <v>5</v>
      </c>
      <c r="P16" t="s">
        <v>6</v>
      </c>
      <c r="Q16" t="s">
        <v>7</v>
      </c>
      <c r="R16" t="s">
        <v>8</v>
      </c>
      <c r="S16" t="s">
        <v>9</v>
      </c>
      <c r="U16" t="s">
        <v>6</v>
      </c>
      <c r="V16" t="s">
        <v>7</v>
      </c>
      <c r="W16" t="s">
        <v>8</v>
      </c>
      <c r="X16" t="s">
        <v>9</v>
      </c>
      <c r="Z16" t="s">
        <v>3</v>
      </c>
      <c r="AA16" s="7" t="s">
        <v>17</v>
      </c>
      <c r="AF16" s="7" t="s">
        <v>17</v>
      </c>
      <c r="AG16" s="8"/>
      <c r="AH16" s="9"/>
      <c r="AI16" s="9"/>
      <c r="AK16" t="s">
        <v>3</v>
      </c>
      <c r="AL16" s="7" t="s">
        <v>14</v>
      </c>
      <c r="AQ16" s="7" t="s">
        <v>14</v>
      </c>
      <c r="AR16" s="8"/>
      <c r="AS16" s="9"/>
      <c r="AT16" s="9"/>
    </row>
    <row r="17" spans="1:46" x14ac:dyDescent="0.25">
      <c r="A17" t="s">
        <v>35</v>
      </c>
      <c r="B17">
        <v>1</v>
      </c>
      <c r="C17">
        <v>86.45</v>
      </c>
      <c r="D17">
        <v>71.87</v>
      </c>
      <c r="E17">
        <v>69.44</v>
      </c>
      <c r="F17">
        <v>47.03</v>
      </c>
      <c r="H17">
        <v>-93.550000000000011</v>
      </c>
      <c r="I17">
        <v>-108.13</v>
      </c>
      <c r="J17">
        <v>-69.44</v>
      </c>
      <c r="K17">
        <v>-132.97</v>
      </c>
      <c r="M17" t="s">
        <v>35</v>
      </c>
      <c r="N17">
        <v>2</v>
      </c>
      <c r="O17">
        <v>1</v>
      </c>
      <c r="P17">
        <v>-76.101900000000001</v>
      </c>
      <c r="Q17">
        <v>74.832499999999996</v>
      </c>
      <c r="R17">
        <v>-57.793799999999997</v>
      </c>
      <c r="S17">
        <v>59.383499999999998</v>
      </c>
      <c r="U17">
        <v>103.8981</v>
      </c>
      <c r="V17">
        <v>74.832499999999996</v>
      </c>
      <c r="W17">
        <v>122.2062</v>
      </c>
      <c r="X17">
        <v>59.383499999999998</v>
      </c>
      <c r="Z17" t="s">
        <v>35</v>
      </c>
      <c r="AA17">
        <f t="shared" ref="AA17:AD19" si="9">C17-P17</f>
        <v>162.55189999999999</v>
      </c>
      <c r="AB17">
        <f t="shared" si="9"/>
        <v>-2.9624999999999915</v>
      </c>
      <c r="AC17">
        <f t="shared" si="9"/>
        <v>127.2338</v>
      </c>
      <c r="AD17">
        <f t="shared" si="9"/>
        <v>-12.353499999999997</v>
      </c>
      <c r="AF17" s="9">
        <v>17.448100000000011</v>
      </c>
      <c r="AG17" s="9">
        <v>2.9624999999999915</v>
      </c>
      <c r="AH17" s="9">
        <v>52.766199999999998</v>
      </c>
      <c r="AI17" s="9">
        <v>12.353499999999997</v>
      </c>
      <c r="AK17" t="s">
        <v>35</v>
      </c>
      <c r="AL17">
        <f t="shared" ref="AL17:AO19" si="10">H17-U17</f>
        <v>-197.44810000000001</v>
      </c>
      <c r="AM17">
        <f t="shared" si="10"/>
        <v>-182.96249999999998</v>
      </c>
      <c r="AN17">
        <f t="shared" si="10"/>
        <v>-191.64619999999999</v>
      </c>
      <c r="AO17">
        <f t="shared" si="10"/>
        <v>-192.3535</v>
      </c>
      <c r="AQ17" s="9">
        <v>162.55189999999999</v>
      </c>
      <c r="AR17" s="9">
        <v>177.03750000000002</v>
      </c>
      <c r="AS17" s="9">
        <v>168.35380000000001</v>
      </c>
      <c r="AT17" s="9">
        <v>167.6465</v>
      </c>
    </row>
    <row r="18" spans="1:46" x14ac:dyDescent="0.25">
      <c r="A18" t="s">
        <v>36</v>
      </c>
      <c r="B18">
        <v>1</v>
      </c>
      <c r="C18">
        <v>-48.47</v>
      </c>
      <c r="D18">
        <v>-26.560000000000002</v>
      </c>
      <c r="E18">
        <v>20.5</v>
      </c>
      <c r="F18">
        <v>84.8</v>
      </c>
      <c r="H18">
        <v>131.53</v>
      </c>
      <c r="I18">
        <v>153.44</v>
      </c>
      <c r="J18">
        <v>-159.5</v>
      </c>
      <c r="K18">
        <v>84.8</v>
      </c>
      <c r="M18" t="s">
        <v>36</v>
      </c>
      <c r="N18">
        <v>15</v>
      </c>
      <c r="O18">
        <v>1</v>
      </c>
      <c r="P18">
        <v>-14.767799999999999</v>
      </c>
      <c r="Q18">
        <v>39.321800000000003</v>
      </c>
      <c r="R18">
        <v>-3.7761999999999998</v>
      </c>
      <c r="S18">
        <v>-33.408700000000003</v>
      </c>
      <c r="U18">
        <v>-14.767799999999999</v>
      </c>
      <c r="V18">
        <v>39.321800000000003</v>
      </c>
      <c r="W18">
        <v>-3.7761999999999998</v>
      </c>
      <c r="X18">
        <v>-33.408700000000003</v>
      </c>
      <c r="Z18" t="s">
        <v>36</v>
      </c>
      <c r="AA18">
        <f t="shared" si="9"/>
        <v>-33.702199999999998</v>
      </c>
      <c r="AB18">
        <f t="shared" si="9"/>
        <v>-65.881799999999998</v>
      </c>
      <c r="AC18">
        <f t="shared" si="9"/>
        <v>24.276199999999999</v>
      </c>
      <c r="AD18">
        <f t="shared" si="9"/>
        <v>118.20869999999999</v>
      </c>
      <c r="AF18" s="9">
        <v>33.702199999999998</v>
      </c>
      <c r="AG18" s="9">
        <v>65.881799999999998</v>
      </c>
      <c r="AH18" s="9">
        <v>24.276199999999999</v>
      </c>
      <c r="AI18" s="9">
        <v>61.791300000000007</v>
      </c>
      <c r="AK18" t="s">
        <v>36</v>
      </c>
      <c r="AL18">
        <f t="shared" si="10"/>
        <v>146.2978</v>
      </c>
      <c r="AM18">
        <f t="shared" si="10"/>
        <v>114.1182</v>
      </c>
      <c r="AN18">
        <f t="shared" si="10"/>
        <v>-155.72380000000001</v>
      </c>
      <c r="AO18">
        <f t="shared" si="10"/>
        <v>118.20869999999999</v>
      </c>
      <c r="AQ18" s="9">
        <v>146.2978</v>
      </c>
      <c r="AR18" s="9">
        <v>114.1182</v>
      </c>
      <c r="AS18" s="9">
        <v>155.72380000000001</v>
      </c>
      <c r="AT18" s="9">
        <v>118.20869999999999</v>
      </c>
    </row>
    <row r="19" spans="1:46" x14ac:dyDescent="0.25">
      <c r="A19" t="s">
        <v>37</v>
      </c>
      <c r="B19">
        <v>1</v>
      </c>
      <c r="C19">
        <f>+H19-180</f>
        <v>-9.039999999999992</v>
      </c>
      <c r="D19">
        <f t="shared" ref="D19:E19" si="11">+I19-180</f>
        <v>-55.167599999999993</v>
      </c>
      <c r="E19">
        <f t="shared" si="11"/>
        <v>-3.0200000000000102</v>
      </c>
      <c r="F19">
        <f>+K19+180</f>
        <v>15.139999999999986</v>
      </c>
      <c r="H19">
        <v>170.96</v>
      </c>
      <c r="I19">
        <v>124.83240000000001</v>
      </c>
      <c r="J19">
        <v>176.98</v>
      </c>
      <c r="K19">
        <f>195.14-360</f>
        <v>-164.86</v>
      </c>
      <c r="M19" t="s">
        <v>37</v>
      </c>
      <c r="N19">
        <v>33</v>
      </c>
      <c r="O19">
        <v>1</v>
      </c>
      <c r="P19">
        <v>1.3267</v>
      </c>
      <c r="Q19">
        <v>37.787999999999997</v>
      </c>
      <c r="R19">
        <v>8.3491</v>
      </c>
      <c r="S19">
        <v>-10.062200000000001</v>
      </c>
      <c r="U19">
        <v>1.3267</v>
      </c>
      <c r="V19">
        <v>37.787999999999997</v>
      </c>
      <c r="W19">
        <v>8.3491</v>
      </c>
      <c r="X19">
        <v>-10.062200000000001</v>
      </c>
      <c r="Z19" t="s">
        <v>37</v>
      </c>
      <c r="AA19">
        <f t="shared" si="9"/>
        <v>-10.366699999999993</v>
      </c>
      <c r="AB19">
        <f t="shared" si="9"/>
        <v>-92.95559999999999</v>
      </c>
      <c r="AC19">
        <f t="shared" si="9"/>
        <v>-11.36910000000001</v>
      </c>
      <c r="AD19">
        <f t="shared" si="9"/>
        <v>25.202199999999987</v>
      </c>
      <c r="AF19" s="9">
        <v>10.366699999999993</v>
      </c>
      <c r="AG19" s="9">
        <v>87.04440000000001</v>
      </c>
      <c r="AH19" s="9">
        <v>11.36910000000001</v>
      </c>
      <c r="AI19" s="9">
        <v>25.202199999999987</v>
      </c>
      <c r="AK19" t="s">
        <v>37</v>
      </c>
      <c r="AL19">
        <f t="shared" si="10"/>
        <v>169.63330000000002</v>
      </c>
      <c r="AM19">
        <f t="shared" si="10"/>
        <v>87.04440000000001</v>
      </c>
      <c r="AN19">
        <f t="shared" si="10"/>
        <v>168.6309</v>
      </c>
      <c r="AO19">
        <f t="shared" si="10"/>
        <v>-154.79780000000002</v>
      </c>
      <c r="AQ19" s="9">
        <v>169.63330000000002</v>
      </c>
      <c r="AR19" s="9">
        <v>87.04440000000001</v>
      </c>
      <c r="AS19" s="9">
        <v>168.6309</v>
      </c>
      <c r="AT19" s="9">
        <v>154.79780000000002</v>
      </c>
    </row>
    <row r="20" spans="1:46" x14ac:dyDescent="0.25">
      <c r="A20" t="s">
        <v>38</v>
      </c>
      <c r="B20">
        <v>1</v>
      </c>
      <c r="C20">
        <v>11.900000000000006</v>
      </c>
      <c r="E20">
        <v>27.400000000000006</v>
      </c>
      <c r="F20">
        <v>9.289999999999992</v>
      </c>
      <c r="H20">
        <f>191.88-360</f>
        <v>-168.12</v>
      </c>
      <c r="J20">
        <f>207.3943-360</f>
        <v>-152.60570000000001</v>
      </c>
      <c r="K20">
        <f>189.28-360</f>
        <v>-170.72</v>
      </c>
      <c r="M20" t="s">
        <v>38</v>
      </c>
      <c r="N20">
        <v>34</v>
      </c>
      <c r="O20">
        <v>1</v>
      </c>
      <c r="P20">
        <v>11.0075</v>
      </c>
      <c r="Q20">
        <v>-78.313800000000001</v>
      </c>
      <c r="R20">
        <v>21.583400000000001</v>
      </c>
      <c r="S20">
        <v>13.1152</v>
      </c>
      <c r="U20">
        <v>11.0075</v>
      </c>
      <c r="V20">
        <v>101.6862</v>
      </c>
      <c r="W20">
        <v>21.583400000000001</v>
      </c>
      <c r="X20">
        <v>13.1152</v>
      </c>
      <c r="Z20" t="s">
        <v>38</v>
      </c>
      <c r="AA20">
        <f t="shared" ref="AA20:AA26" si="12">C20-P20</f>
        <v>0.8925000000000054</v>
      </c>
      <c r="AC20">
        <f>E20-R20</f>
        <v>5.8166000000000047</v>
      </c>
      <c r="AD20">
        <f>F20-S20</f>
        <v>-3.8252000000000077</v>
      </c>
      <c r="AF20" s="9">
        <v>0.8925000000000054</v>
      </c>
      <c r="AG20" s="9"/>
      <c r="AH20" s="9">
        <v>5.8166000000000047</v>
      </c>
      <c r="AI20" s="9">
        <v>3.8252000000000077</v>
      </c>
      <c r="AK20" t="s">
        <v>38</v>
      </c>
      <c r="AL20">
        <f t="shared" ref="AL20:AL26" si="13">H20-U20</f>
        <v>-179.1275</v>
      </c>
      <c r="AN20">
        <f>J20-W20</f>
        <v>-174.18910000000002</v>
      </c>
      <c r="AO20">
        <f>K20-X20</f>
        <v>-183.83519999999999</v>
      </c>
      <c r="AQ20" s="9">
        <v>179.1275</v>
      </c>
      <c r="AR20" s="9"/>
      <c r="AS20" s="9">
        <v>174.18910000000002</v>
      </c>
      <c r="AT20" s="9">
        <v>176.16480000000001</v>
      </c>
    </row>
    <row r="21" spans="1:46" x14ac:dyDescent="0.25">
      <c r="A21" t="s">
        <v>39</v>
      </c>
      <c r="B21">
        <v>1</v>
      </c>
      <c r="C21">
        <v>43.97</v>
      </c>
      <c r="D21">
        <v>50.580000000000013</v>
      </c>
      <c r="F21">
        <v>5.6899999999999977</v>
      </c>
      <c r="H21">
        <f>223.9732-360</f>
        <v>-136.02680000000001</v>
      </c>
      <c r="I21">
        <f>230.57-360</f>
        <v>-129.43</v>
      </c>
      <c r="K21">
        <f>185.6881-360</f>
        <v>-174.31190000000001</v>
      </c>
      <c r="M21" t="s">
        <v>39</v>
      </c>
      <c r="N21">
        <v>37</v>
      </c>
      <c r="O21">
        <v>1</v>
      </c>
      <c r="P21">
        <v>14.5374</v>
      </c>
      <c r="Q21">
        <v>17.6266</v>
      </c>
      <c r="R21">
        <v>0</v>
      </c>
      <c r="S21">
        <v>-7.1863999999999999</v>
      </c>
      <c r="U21">
        <v>14.5374</v>
      </c>
      <c r="V21">
        <v>17.6266</v>
      </c>
      <c r="W21">
        <v>0</v>
      </c>
      <c r="X21">
        <v>-7.1863999999999999</v>
      </c>
      <c r="Z21" t="s">
        <v>39</v>
      </c>
      <c r="AA21">
        <f t="shared" si="12"/>
        <v>29.432600000000001</v>
      </c>
      <c r="AB21">
        <f>D21-Q21</f>
        <v>32.953400000000016</v>
      </c>
      <c r="AD21">
        <f t="shared" ref="AD21:AD26" si="14">F21-S21</f>
        <v>12.876399999999997</v>
      </c>
      <c r="AF21" s="9">
        <v>29.432600000000001</v>
      </c>
      <c r="AG21" s="9">
        <v>32.953400000000016</v>
      </c>
      <c r="AH21" s="9"/>
      <c r="AI21" s="9">
        <v>12.876399999999997</v>
      </c>
      <c r="AK21" t="s">
        <v>39</v>
      </c>
      <c r="AL21">
        <f t="shared" si="13"/>
        <v>-150.5642</v>
      </c>
      <c r="AM21">
        <f t="shared" ref="AM21:AM26" si="15">I21-V21</f>
        <v>-147.0566</v>
      </c>
      <c r="AO21">
        <f t="shared" ref="AO21:AO26" si="16">K21-X21</f>
        <v>-167.12550000000002</v>
      </c>
      <c r="AQ21" s="9">
        <v>150.5642</v>
      </c>
      <c r="AR21" s="9">
        <v>147.0566</v>
      </c>
      <c r="AS21" s="9"/>
      <c r="AT21" s="9">
        <v>167.12550000000002</v>
      </c>
    </row>
    <row r="22" spans="1:46" x14ac:dyDescent="0.25">
      <c r="A22" t="s">
        <v>40</v>
      </c>
      <c r="B22">
        <v>1</v>
      </c>
      <c r="C22">
        <v>27</v>
      </c>
      <c r="D22">
        <v>88.73</v>
      </c>
      <c r="E22">
        <v>26.370000000000005</v>
      </c>
      <c r="F22">
        <v>38.639999999999986</v>
      </c>
      <c r="H22">
        <f>207-360</f>
        <v>-153</v>
      </c>
      <c r="I22">
        <v>-91.27</v>
      </c>
      <c r="J22">
        <f>206.368-360</f>
        <v>-153.63200000000001</v>
      </c>
      <c r="K22">
        <f>218.64-360</f>
        <v>-141.36000000000001</v>
      </c>
      <c r="M22" t="s">
        <v>40</v>
      </c>
      <c r="N22">
        <v>40</v>
      </c>
      <c r="O22">
        <v>1</v>
      </c>
      <c r="P22">
        <v>10.043799999999999</v>
      </c>
      <c r="Q22">
        <v>87.053700000000006</v>
      </c>
      <c r="R22">
        <v>28.908899999999999</v>
      </c>
      <c r="S22">
        <v>8.3473000000000006</v>
      </c>
      <c r="U22">
        <v>10.043799999999999</v>
      </c>
      <c r="V22">
        <v>87.053700000000006</v>
      </c>
      <c r="W22">
        <v>28.908899999999999</v>
      </c>
      <c r="X22">
        <v>8.3473000000000006</v>
      </c>
      <c r="Z22" t="s">
        <v>40</v>
      </c>
      <c r="AA22">
        <f t="shared" si="12"/>
        <v>16.956200000000003</v>
      </c>
      <c r="AB22">
        <f>D22-Q22</f>
        <v>1.6762999999999977</v>
      </c>
      <c r="AC22">
        <f>E22-R22</f>
        <v>-2.5388999999999946</v>
      </c>
      <c r="AD22">
        <f t="shared" si="14"/>
        <v>30.292699999999986</v>
      </c>
      <c r="AF22" s="9">
        <v>16.956200000000003</v>
      </c>
      <c r="AG22" s="9">
        <v>1.6762999999999977</v>
      </c>
      <c r="AH22" s="9">
        <v>2.5388999999999946</v>
      </c>
      <c r="AI22" s="9">
        <v>30.292699999999986</v>
      </c>
      <c r="AK22" t="s">
        <v>40</v>
      </c>
      <c r="AL22">
        <f t="shared" si="13"/>
        <v>-163.0438</v>
      </c>
      <c r="AM22">
        <f t="shared" si="15"/>
        <v>-178.3237</v>
      </c>
      <c r="AN22">
        <f>J22-W22</f>
        <v>-182.54089999999999</v>
      </c>
      <c r="AO22">
        <f t="shared" si="16"/>
        <v>-149.7073</v>
      </c>
      <c r="AQ22" s="9">
        <v>163.0438</v>
      </c>
      <c r="AR22" s="9">
        <v>178.3237</v>
      </c>
      <c r="AS22" s="9">
        <v>177.45910000000001</v>
      </c>
      <c r="AT22" s="9">
        <v>149.7073</v>
      </c>
    </row>
    <row r="23" spans="1:46" x14ac:dyDescent="0.25">
      <c r="A23" t="s">
        <v>41</v>
      </c>
      <c r="B23">
        <v>1</v>
      </c>
      <c r="C23">
        <v>-6.6500000000000057</v>
      </c>
      <c r="D23">
        <v>-52.39</v>
      </c>
      <c r="E23">
        <v>39.03</v>
      </c>
      <c r="F23">
        <v>-36.840000000000003</v>
      </c>
      <c r="H23">
        <v>173.35</v>
      </c>
      <c r="I23">
        <v>-52.39</v>
      </c>
      <c r="J23">
        <f>219.0328-360</f>
        <v>-140.96719999999999</v>
      </c>
      <c r="K23">
        <v>143.16</v>
      </c>
      <c r="M23" t="s">
        <v>41</v>
      </c>
      <c r="N23">
        <v>41</v>
      </c>
      <c r="O23">
        <v>1</v>
      </c>
      <c r="P23">
        <v>12.308999999999999</v>
      </c>
      <c r="Q23">
        <v>89.812700000000007</v>
      </c>
      <c r="R23">
        <v>14.4849</v>
      </c>
      <c r="S23">
        <v>9.5861999999999998</v>
      </c>
      <c r="U23">
        <v>12.308999999999999</v>
      </c>
      <c r="V23">
        <v>89.812700000000007</v>
      </c>
      <c r="W23">
        <v>14.4849</v>
      </c>
      <c r="X23">
        <v>9.5861999999999998</v>
      </c>
      <c r="Z23" t="s">
        <v>41</v>
      </c>
      <c r="AA23">
        <f t="shared" si="12"/>
        <v>-18.959000000000003</v>
      </c>
      <c r="AB23">
        <f>D23-Q23</f>
        <v>-142.20269999999999</v>
      </c>
      <c r="AC23">
        <f>E23-R23</f>
        <v>24.545100000000001</v>
      </c>
      <c r="AD23">
        <f t="shared" si="14"/>
        <v>-46.426200000000001</v>
      </c>
      <c r="AF23" s="9">
        <v>18.959000000000003</v>
      </c>
      <c r="AG23" s="9">
        <v>37.797300000000007</v>
      </c>
      <c r="AH23" s="9">
        <v>24.545100000000001</v>
      </c>
      <c r="AI23" s="9">
        <v>46.426200000000001</v>
      </c>
      <c r="AK23" t="s">
        <v>41</v>
      </c>
      <c r="AL23">
        <f t="shared" si="13"/>
        <v>161.041</v>
      </c>
      <c r="AM23">
        <f t="shared" si="15"/>
        <v>-142.20269999999999</v>
      </c>
      <c r="AN23">
        <f>J23-W23</f>
        <v>-155.4521</v>
      </c>
      <c r="AO23">
        <f t="shared" si="16"/>
        <v>133.57380000000001</v>
      </c>
      <c r="AQ23" s="9">
        <v>161.041</v>
      </c>
      <c r="AR23" s="9">
        <v>142.20269999999999</v>
      </c>
      <c r="AS23" s="9">
        <v>155.4521</v>
      </c>
      <c r="AT23" s="9">
        <v>133.57380000000001</v>
      </c>
    </row>
    <row r="24" spans="1:46" x14ac:dyDescent="0.25">
      <c r="A24" t="s">
        <v>42</v>
      </c>
      <c r="B24">
        <v>1</v>
      </c>
      <c r="C24">
        <v>23.199999999999989</v>
      </c>
      <c r="D24">
        <v>-24</v>
      </c>
      <c r="E24">
        <v>-5.0999999999999943</v>
      </c>
      <c r="F24">
        <v>5.1500000000000057</v>
      </c>
      <c r="H24">
        <f>203.25-360</f>
        <v>-156.75</v>
      </c>
      <c r="I24">
        <v>-24</v>
      </c>
      <c r="J24">
        <v>174.9</v>
      </c>
      <c r="K24">
        <f>185.15-360</f>
        <v>-174.85</v>
      </c>
      <c r="M24" t="s">
        <v>42</v>
      </c>
      <c r="N24">
        <v>42</v>
      </c>
      <c r="O24">
        <v>1</v>
      </c>
      <c r="P24">
        <v>16.884399999999999</v>
      </c>
      <c r="Q24">
        <v>-88.377700000000004</v>
      </c>
      <c r="R24">
        <v>10.564399999999999</v>
      </c>
      <c r="S24">
        <v>13.508900000000001</v>
      </c>
      <c r="U24">
        <v>16.884399999999999</v>
      </c>
      <c r="V24">
        <v>91.622299999999996</v>
      </c>
      <c r="W24">
        <v>10.564399999999999</v>
      </c>
      <c r="X24">
        <v>13.508900000000001</v>
      </c>
      <c r="Z24" t="s">
        <v>42</v>
      </c>
      <c r="AA24">
        <f t="shared" si="12"/>
        <v>6.3155999999999892</v>
      </c>
      <c r="AB24">
        <f>D24-Q24</f>
        <v>64.377700000000004</v>
      </c>
      <c r="AC24">
        <f>E24-R24</f>
        <v>-15.664399999999993</v>
      </c>
      <c r="AD24">
        <f t="shared" si="14"/>
        <v>-8.3588999999999949</v>
      </c>
      <c r="AF24" s="9">
        <v>6.3155999999999892</v>
      </c>
      <c r="AG24" s="9">
        <v>64.377700000000004</v>
      </c>
      <c r="AH24" s="9">
        <v>15.664399999999993</v>
      </c>
      <c r="AI24" s="9">
        <v>8.3588999999999949</v>
      </c>
      <c r="AK24" t="s">
        <v>42</v>
      </c>
      <c r="AL24">
        <f t="shared" si="13"/>
        <v>-173.6344</v>
      </c>
      <c r="AM24">
        <f t="shared" si="15"/>
        <v>-115.6223</v>
      </c>
      <c r="AN24">
        <f>J24-W24</f>
        <v>164.3356</v>
      </c>
      <c r="AO24">
        <f t="shared" si="16"/>
        <v>-188.35890000000001</v>
      </c>
      <c r="AQ24" s="9">
        <v>173.6344</v>
      </c>
      <c r="AR24" s="9">
        <v>115.6223</v>
      </c>
      <c r="AS24" s="9">
        <v>164.3356</v>
      </c>
      <c r="AT24" s="9">
        <v>171.64109999999999</v>
      </c>
    </row>
    <row r="25" spans="1:46" x14ac:dyDescent="0.25">
      <c r="A25" t="s">
        <v>43</v>
      </c>
      <c r="B25">
        <v>1</v>
      </c>
      <c r="C25">
        <v>20.699999999999989</v>
      </c>
      <c r="D25">
        <v>-9.2299999999999898</v>
      </c>
      <c r="E25">
        <v>4.9799999999999898</v>
      </c>
      <c r="F25">
        <v>12.800000000000011</v>
      </c>
      <c r="H25">
        <f>200.7978-360</f>
        <v>-159.2022</v>
      </c>
      <c r="I25">
        <v>170.77</v>
      </c>
      <c r="J25">
        <f>184.9801-360</f>
        <v>-175.01990000000001</v>
      </c>
      <c r="K25">
        <f>192.8099-360</f>
        <v>-167.1901</v>
      </c>
      <c r="M25" t="s">
        <v>43</v>
      </c>
      <c r="N25">
        <v>43</v>
      </c>
      <c r="O25">
        <v>1</v>
      </c>
      <c r="P25">
        <v>-18.1755</v>
      </c>
      <c r="S25">
        <v>-24.673500000000001</v>
      </c>
      <c r="U25">
        <v>-18.1755</v>
      </c>
      <c r="X25">
        <v>-24.673500000000001</v>
      </c>
      <c r="Z25" t="s">
        <v>43</v>
      </c>
      <c r="AA25">
        <f t="shared" si="12"/>
        <v>38.875499999999988</v>
      </c>
      <c r="AD25">
        <f t="shared" si="14"/>
        <v>37.473500000000016</v>
      </c>
      <c r="AF25" s="9">
        <v>38.875499999999988</v>
      </c>
      <c r="AG25" s="9"/>
      <c r="AH25" s="9"/>
      <c r="AI25" s="9">
        <v>37.473500000000016</v>
      </c>
      <c r="AK25" t="s">
        <v>43</v>
      </c>
      <c r="AL25">
        <f t="shared" si="13"/>
        <v>-141.02670000000001</v>
      </c>
      <c r="AM25">
        <f t="shared" si="15"/>
        <v>170.77</v>
      </c>
      <c r="AN25">
        <f>J25-W25</f>
        <v>-175.01990000000001</v>
      </c>
      <c r="AO25">
        <f t="shared" si="16"/>
        <v>-142.51660000000001</v>
      </c>
      <c r="AQ25" s="9">
        <v>141.02670000000001</v>
      </c>
      <c r="AR25" s="9">
        <v>170.77</v>
      </c>
      <c r="AS25" s="9">
        <v>175.01990000000001</v>
      </c>
      <c r="AT25" s="9">
        <v>142.51660000000001</v>
      </c>
    </row>
    <row r="26" spans="1:46" x14ac:dyDescent="0.25">
      <c r="A26" t="s">
        <v>44</v>
      </c>
      <c r="B26">
        <v>1</v>
      </c>
      <c r="C26">
        <v>63.69</v>
      </c>
      <c r="D26">
        <v>87.149999999999977</v>
      </c>
      <c r="E26">
        <v>69.47</v>
      </c>
      <c r="F26">
        <v>34.759999999999991</v>
      </c>
      <c r="H26">
        <f>243.6888-360</f>
        <v>-116.31120000000001</v>
      </c>
      <c r="I26">
        <f>267.15-360</f>
        <v>-92.850000000000023</v>
      </c>
      <c r="J26">
        <f>249.47-360</f>
        <v>-110.53</v>
      </c>
      <c r="K26">
        <f>214.76-360</f>
        <v>-145.24</v>
      </c>
      <c r="M26" t="s">
        <v>44</v>
      </c>
      <c r="N26">
        <v>45</v>
      </c>
      <c r="O26">
        <v>1</v>
      </c>
      <c r="P26">
        <v>-53.778799999999997</v>
      </c>
      <c r="Q26">
        <v>77.246700000000004</v>
      </c>
      <c r="R26">
        <v>88.173100000000005</v>
      </c>
      <c r="S26">
        <v>70.840199999999996</v>
      </c>
      <c r="U26">
        <v>126.2212</v>
      </c>
      <c r="V26">
        <v>77.246700000000004</v>
      </c>
      <c r="W26">
        <v>88.173100000000005</v>
      </c>
      <c r="X26">
        <v>70.840199999999996</v>
      </c>
      <c r="Z26" t="s">
        <v>44</v>
      </c>
      <c r="AA26">
        <f t="shared" si="12"/>
        <v>117.46879999999999</v>
      </c>
      <c r="AB26">
        <f>D26-Q26</f>
        <v>9.9032999999999731</v>
      </c>
      <c r="AC26">
        <f>E26-R26</f>
        <v>-18.703100000000006</v>
      </c>
      <c r="AD26">
        <f t="shared" si="14"/>
        <v>-36.080200000000005</v>
      </c>
      <c r="AF26" s="9">
        <v>62.531200000000013</v>
      </c>
      <c r="AG26" s="9">
        <v>9.9032999999999731</v>
      </c>
      <c r="AH26" s="9">
        <v>18.703100000000006</v>
      </c>
      <c r="AI26" s="9">
        <v>36.080200000000005</v>
      </c>
      <c r="AK26" t="s">
        <v>44</v>
      </c>
      <c r="AL26">
        <f t="shared" si="13"/>
        <v>-242.5324</v>
      </c>
      <c r="AM26">
        <f t="shared" si="15"/>
        <v>-170.09670000000003</v>
      </c>
      <c r="AN26">
        <f>J26-W26</f>
        <v>-198.70310000000001</v>
      </c>
      <c r="AO26">
        <f t="shared" si="16"/>
        <v>-216.08019999999999</v>
      </c>
      <c r="AQ26" s="9">
        <v>117.4676</v>
      </c>
      <c r="AR26" s="9">
        <v>170.09670000000003</v>
      </c>
      <c r="AS26" s="9">
        <v>161.29689999999999</v>
      </c>
      <c r="AT26" s="9">
        <v>143.91980000000001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Resp Amplitude</vt:lpstr>
      <vt:lpstr>Gain</vt:lpstr>
      <vt:lpstr>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Rosendo</dc:creator>
  <cp:lastModifiedBy>Rosendo</cp:lastModifiedBy>
  <dcterms:created xsi:type="dcterms:W3CDTF">2019-10-22T22:51:25Z</dcterms:created>
  <dcterms:modified xsi:type="dcterms:W3CDTF">2020-04-29T21:47:59Z</dcterms:modified>
</cp:coreProperties>
</file>