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H" sheetId="1" state="visible" r:id="rId2"/>
    <sheet name="CH nuovo" sheetId="2" state="visible" r:id="rId3"/>
    <sheet name="nuovissimo" sheetId="3" state="visible" r:id="rId4"/>
    <sheet name="2015_export" sheetId="4" state="visible" r:id="rId5"/>
    <sheet name="2015_weights" sheetId="5" state="visible" r:id="rId6"/>
    <sheet name="1975_export" sheetId="6" state="visible" r:id="rId7"/>
    <sheet name="1975_weidght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<sst xmlns="http://schemas.openxmlformats.org/spreadsheetml/2006/main" count="422" uniqueCount="40">
  <si>
    <t xml:space="preserve">Infra</t>
  </si>
  <si>
    <t xml:space="preserve">Cultlib</t>
  </si>
  <si>
    <t xml:space="preserve">Eco</t>
  </si>
  <si>
    <t xml:space="preserve">Iref</t>
  </si>
  <si>
    <t xml:space="preserve">Immigration</t>
  </si>
  <si>
    <t xml:space="preserve">Welfare</t>
  </si>
  <si>
    <t xml:space="preserve">Culture</t>
  </si>
  <si>
    <t xml:space="preserve">Budget</t>
  </si>
  <si>
    <t xml:space="preserve">Tot</t>
  </si>
  <si>
    <t xml:space="preserve">CVP</t>
  </si>
  <si>
    <t xml:space="preserve">+1</t>
  </si>
  <si>
    <t xml:space="preserve">FDP</t>
  </si>
  <si>
    <t xml:space="preserve">+2</t>
  </si>
  <si>
    <t xml:space="preserve">-1 / 0?</t>
  </si>
  <si>
    <t xml:space="preserve">7/8</t>
  </si>
  <si>
    <t xml:space="preserve">SVP</t>
  </si>
  <si>
    <t xml:space="preserve">-2</t>
  </si>
  <si>
    <t xml:space="preserve">-1</t>
  </si>
  <si>
    <t xml:space="preserve">+4</t>
  </si>
  <si>
    <t xml:space="preserve">7</t>
  </si>
  <si>
    <t xml:space="preserve">SP</t>
  </si>
  <si>
    <t xml:space="preserve">8</t>
  </si>
  <si>
    <t xml:space="preserve">Grüne</t>
  </si>
  <si>
    <t xml:space="preserve">4</t>
  </si>
  <si>
    <t xml:space="preserve">BDP</t>
  </si>
  <si>
    <t xml:space="preserve">1</t>
  </si>
  <si>
    <t xml:space="preserve">Europe</t>
  </si>
  <si>
    <t xml:space="preserve">Security</t>
  </si>
  <si>
    <t xml:space="preserve">Army</t>
  </si>
  <si>
    <t xml:space="preserve">+5</t>
  </si>
  <si>
    <t xml:space="preserve">-3</t>
  </si>
  <si>
    <t xml:space="preserve">+3</t>
  </si>
  <si>
    <t xml:space="preserve">Ecolib</t>
  </si>
  <si>
    <t xml:space="preserve"> ? Non considerato</t>
  </si>
  <si>
    <t xml:space="preserve">senza numero da guardare</t>
  </si>
  <si>
    <t xml:space="preserve">0</t>
  </si>
  <si>
    <t xml:space="preserve">Strength</t>
  </si>
  <si>
    <t xml:space="preserve">Importance</t>
  </si>
  <si>
    <t xml:space="preserve">Weights</t>
  </si>
  <si>
    <t xml:space="preserve">   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</si>
</sst>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_ * #,##0.00_ ;_ * \-#,##0.00_ ;_ * \-??_ ;_ @_ "/>
    <numFmt numFmtId="168" formatCode="0"/>
  </numFmts>
  <fonts count="10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2"/>
      <color rgb="FF000000"/>
      <name val="Calibri"/>
      <family val="0"/>
      <charset val="1"/>
    </font>
    <font>
      <b val="true"/>
      <sz val="12"/>
      <color rgb="FF000000"/>
      <name val="Calibri"/>
      <family val="2"/>
      <charset val="204"/>
    </font>
    <font>
      <sz val="12"/>
      <color rgb="FFFF0000"/>
      <name val="Calibri"/>
      <family val="2"/>
      <charset val="204"/>
    </font>
    <font>
      <sz val="12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b val="true"/>
      <sz val="14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8" min="2" style="1" width="10.83"/>
    <col collapsed="false" customWidth="true" hidden="false" outlineLevel="0" max="9" min="9" style="0" width="10.49"/>
    <col collapsed="false" customWidth="true" hidden="false" outlineLevel="0" max="10" min="10" style="2" width="10.83"/>
    <col collapsed="false" customWidth="true" hidden="false" outlineLevel="0" max="12" min="11" style="1" width="10.83"/>
    <col collapsed="false" customWidth="true" hidden="false" outlineLevel="0" max="1025" min="13" style="0" width="10.49"/>
  </cols>
  <sheetData>
    <row r="1" customFormat="false" ht="15" hidden="false" customHeight="false" outlineLevel="0" collapsed="false">
      <c r="B1" s="3" t="s">
        <v>0</v>
      </c>
      <c r="C1" s="1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 customFormat="false" ht="15" hidden="false" customHeight="false" outlineLevel="0" collapsed="false">
      <c r="A2" s="6" t="n">
        <v>2015</v>
      </c>
    </row>
    <row r="3" customFormat="false" ht="15" hidden="false" customHeight="false" outlineLevel="0" collapsed="false">
      <c r="A3" s="0" t="s">
        <v>9</v>
      </c>
      <c r="B3" s="1" t="s">
        <v>10</v>
      </c>
      <c r="C3" s="7"/>
      <c r="J3" s="2" t="n">
        <v>1</v>
      </c>
    </row>
    <row r="4" customFormat="false" ht="15" hidden="false" customHeight="false" outlineLevel="0" collapsed="false">
      <c r="A4" s="0" t="s">
        <v>11</v>
      </c>
      <c r="B4" s="1" t="s">
        <v>12</v>
      </c>
      <c r="C4" s="1" t="s">
        <v>10</v>
      </c>
      <c r="G4" s="1" t="s">
        <v>13</v>
      </c>
      <c r="H4" s="1" t="s">
        <v>10</v>
      </c>
      <c r="I4" s="0" t="n">
        <v>1</v>
      </c>
      <c r="J4" s="2" t="s">
        <v>14</v>
      </c>
    </row>
    <row r="5" customFormat="false" ht="15" hidden="false" customHeight="false" outlineLevel="0" collapsed="false">
      <c r="A5" s="0" t="s">
        <v>15</v>
      </c>
      <c r="B5" s="1" t="s">
        <v>10</v>
      </c>
      <c r="C5" s="1" t="s">
        <v>16</v>
      </c>
      <c r="D5" s="1" t="s">
        <v>17</v>
      </c>
      <c r="F5" s="1" t="s">
        <v>18</v>
      </c>
      <c r="G5" s="1" t="s">
        <v>17</v>
      </c>
      <c r="J5" s="2" t="s">
        <v>19</v>
      </c>
    </row>
    <row r="6" customFormat="false" ht="15" hidden="false" customHeight="false" outlineLevel="0" collapsed="false">
      <c r="A6" s="0" t="s">
        <v>20</v>
      </c>
      <c r="C6" s="1" t="s">
        <v>12</v>
      </c>
      <c r="D6" s="1" t="s">
        <v>10</v>
      </c>
      <c r="E6" s="1" t="s">
        <v>10</v>
      </c>
      <c r="F6" s="1" t="s">
        <v>16</v>
      </c>
      <c r="G6" s="1" t="s">
        <v>12</v>
      </c>
      <c r="J6" s="2" t="s">
        <v>21</v>
      </c>
    </row>
    <row r="7" customFormat="false" ht="15" hidden="false" customHeight="false" outlineLevel="0" collapsed="false">
      <c r="A7" s="0" t="s">
        <v>22</v>
      </c>
      <c r="D7" s="1" t="s">
        <v>10</v>
      </c>
      <c r="F7" s="1" t="s">
        <v>17</v>
      </c>
      <c r="G7" s="1" t="s">
        <v>10</v>
      </c>
      <c r="H7" s="1" t="s">
        <v>10</v>
      </c>
      <c r="J7" s="2" t="s">
        <v>23</v>
      </c>
    </row>
    <row r="8" customFormat="false" ht="15" hidden="false" customHeight="false" outlineLevel="0" collapsed="false">
      <c r="A8" s="0" t="s">
        <v>24</v>
      </c>
      <c r="B8" s="1" t="s">
        <v>10</v>
      </c>
      <c r="J8" s="2" t="s">
        <v>25</v>
      </c>
    </row>
    <row r="11" s="8" customFormat="true" ht="15" hidden="false" customHeight="false" outlineLevel="0" collapsed="false">
      <c r="B11" s="9" t="s">
        <v>0</v>
      </c>
      <c r="C11" s="10" t="s">
        <v>1</v>
      </c>
      <c r="D11" s="9" t="s">
        <v>2</v>
      </c>
      <c r="E11" s="9" t="s">
        <v>3</v>
      </c>
      <c r="F11" s="9" t="s">
        <v>4</v>
      </c>
      <c r="G11" s="9" t="s">
        <v>5</v>
      </c>
      <c r="H11" s="9" t="s">
        <v>6</v>
      </c>
      <c r="I11" s="11" t="s">
        <v>7</v>
      </c>
      <c r="J11" s="9" t="s">
        <v>26</v>
      </c>
      <c r="K11" s="9" t="s">
        <v>27</v>
      </c>
      <c r="L11" s="9" t="s">
        <v>28</v>
      </c>
      <c r="M11" s="12" t="s">
        <v>8</v>
      </c>
    </row>
    <row r="12" customFormat="false" ht="15" hidden="false" customHeight="false" outlineLevel="0" collapsed="false">
      <c r="A12" s="6" t="n">
        <v>2011</v>
      </c>
    </row>
    <row r="13" customFormat="false" ht="15" hidden="false" customHeight="false" outlineLevel="0" collapsed="false">
      <c r="A13" s="0" t="s">
        <v>9</v>
      </c>
      <c r="C13" s="7"/>
      <c r="D13" s="1" t="s">
        <v>10</v>
      </c>
    </row>
    <row r="14" customFormat="false" ht="15" hidden="false" customHeight="false" outlineLevel="0" collapsed="false">
      <c r="A14" s="0" t="s">
        <v>11</v>
      </c>
    </row>
    <row r="15" customFormat="false" ht="15" hidden="false" customHeight="false" outlineLevel="0" collapsed="false">
      <c r="A15" s="0" t="s">
        <v>15</v>
      </c>
      <c r="C15" s="1" t="s">
        <v>17</v>
      </c>
      <c r="D15" s="1" t="s">
        <v>17</v>
      </c>
      <c r="F15" s="1" t="s">
        <v>29</v>
      </c>
      <c r="J15" s="2" t="s">
        <v>30</v>
      </c>
      <c r="K15" s="1" t="s">
        <v>10</v>
      </c>
      <c r="L15" s="1" t="s">
        <v>10</v>
      </c>
      <c r="M15" s="0" t="n">
        <v>12</v>
      </c>
    </row>
    <row r="16" customFormat="false" ht="15" hidden="false" customHeight="false" outlineLevel="0" collapsed="false">
      <c r="A16" s="0" t="s">
        <v>20</v>
      </c>
      <c r="D16" s="1" t="s">
        <v>10</v>
      </c>
      <c r="E16" s="1" t="s">
        <v>10</v>
      </c>
      <c r="F16" s="1" t="s">
        <v>16</v>
      </c>
      <c r="G16" s="1" t="s">
        <v>10</v>
      </c>
      <c r="M16" s="0" t="n">
        <v>5</v>
      </c>
    </row>
    <row r="17" customFormat="false" ht="15" hidden="false" customHeight="false" outlineLevel="0" collapsed="false">
      <c r="A17" s="0" t="s">
        <v>22</v>
      </c>
      <c r="D17" s="1" t="s">
        <v>31</v>
      </c>
      <c r="F17" s="1" t="s">
        <v>17</v>
      </c>
      <c r="M17" s="0" t="n">
        <v>4</v>
      </c>
    </row>
    <row r="18" customFormat="false" ht="15" hidden="false" customHeight="false" outlineLevel="0" collapsed="false">
      <c r="A18" s="0" t="s">
        <v>24</v>
      </c>
      <c r="D18" s="1" t="s">
        <v>10</v>
      </c>
      <c r="M18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855" topLeftCell="A112" activePane="bottomLeft" state="split"/>
      <selection pane="topLeft" activeCell="A1" activeCellId="0" sqref="A1"/>
      <selection pane="bottomLeft" activeCell="F15" activeCellId="0" sqref="F15"/>
    </sheetView>
  </sheetViews>
  <sheetFormatPr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1" width="10.83"/>
    <col collapsed="false" customWidth="true" hidden="false" outlineLevel="0" max="3" min="3" style="0" width="10.49"/>
    <col collapsed="false" customWidth="true" hidden="false" outlineLevel="0" max="8" min="4" style="1" width="10.83"/>
    <col collapsed="false" customWidth="true" hidden="false" outlineLevel="0" max="9" min="9" style="2" width="10.83"/>
    <col collapsed="false" customWidth="true" hidden="false" outlineLevel="0" max="13" min="10" style="1" width="10.83"/>
    <col collapsed="false" customWidth="true" hidden="false" outlineLevel="0" max="1025" min="14" style="0" width="10.49"/>
  </cols>
  <sheetData>
    <row r="1" customFormat="false" ht="15" hidden="false" customHeight="false" outlineLevel="0" collapsed="false">
      <c r="B1" s="13" t="s">
        <v>5</v>
      </c>
      <c r="C1" s="14" t="s">
        <v>7</v>
      </c>
      <c r="D1" s="13" t="s">
        <v>32</v>
      </c>
      <c r="E1" s="13" t="s">
        <v>1</v>
      </c>
      <c r="F1" s="13" t="s">
        <v>26</v>
      </c>
      <c r="G1" s="13" t="s">
        <v>6</v>
      </c>
      <c r="H1" s="13" t="s">
        <v>4</v>
      </c>
      <c r="I1" s="13" t="s">
        <v>28</v>
      </c>
      <c r="J1" s="13" t="s">
        <v>27</v>
      </c>
      <c r="K1" s="13" t="s">
        <v>2</v>
      </c>
      <c r="L1" s="13" t="s">
        <v>3</v>
      </c>
      <c r="M1" s="13" t="s">
        <v>0</v>
      </c>
      <c r="N1" s="5" t="s">
        <v>8</v>
      </c>
    </row>
    <row r="2" customFormat="false" ht="15" hidden="false" customHeight="false" outlineLevel="0" collapsed="false">
      <c r="A2" s="6" t="n">
        <v>2015</v>
      </c>
    </row>
    <row r="3" customFormat="false" ht="15" hidden="false" customHeight="false" outlineLevel="0" collapsed="false">
      <c r="A3" s="0" t="s">
        <v>9</v>
      </c>
      <c r="B3" s="15" t="n">
        <v>0</v>
      </c>
      <c r="C3" s="15"/>
      <c r="D3" s="15"/>
      <c r="E3" s="16"/>
      <c r="F3" s="15"/>
      <c r="G3" s="15"/>
      <c r="H3" s="15"/>
      <c r="I3" s="17"/>
      <c r="J3" s="15"/>
      <c r="K3" s="15" t="n">
        <v>1</v>
      </c>
      <c r="L3" s="15"/>
      <c r="M3" s="15" t="n">
        <v>1</v>
      </c>
      <c r="N3" s="18" t="n">
        <v>2</v>
      </c>
    </row>
    <row r="4" customFormat="false" ht="15" hidden="false" customHeight="false" outlineLevel="0" collapsed="false">
      <c r="A4" s="0" t="s">
        <v>11</v>
      </c>
      <c r="B4" s="15" t="n">
        <f aca="false">0-1</f>
        <v>-1</v>
      </c>
      <c r="C4" s="15" t="n">
        <v>1</v>
      </c>
      <c r="D4" s="15"/>
      <c r="E4" s="15" t="n">
        <v>1</v>
      </c>
      <c r="G4" s="15" t="n">
        <f aca="false">1-1</f>
        <v>0</v>
      </c>
      <c r="H4" s="15"/>
      <c r="I4" s="17"/>
      <c r="J4" s="15"/>
      <c r="K4" s="15" t="n">
        <f aca="false">-1+1+1</f>
        <v>1</v>
      </c>
      <c r="L4" s="15"/>
      <c r="M4" s="15" t="n">
        <f aca="false">1+1</f>
        <v>2</v>
      </c>
      <c r="N4" s="18" t="n">
        <v>11</v>
      </c>
    </row>
    <row r="5" customFormat="false" ht="15" hidden="false" customHeight="false" outlineLevel="0" collapsed="false">
      <c r="A5" s="0" t="s">
        <v>15</v>
      </c>
      <c r="B5" s="15" t="n">
        <f aca="false">-1+1</f>
        <v>0</v>
      </c>
      <c r="C5" s="15" t="n">
        <f aca="false">-1+0</f>
        <v>-1</v>
      </c>
      <c r="D5" s="15"/>
      <c r="E5" s="15" t="n">
        <f aca="false">-1-1-1+1</f>
        <v>-2</v>
      </c>
      <c r="F5" s="19" t="n">
        <v>1</v>
      </c>
      <c r="G5" s="15" t="n">
        <f aca="false">0+1+0+0</f>
        <v>1</v>
      </c>
      <c r="H5" s="15" t="n">
        <f aca="false">1+1+1+1+1+1+1+1+1+1+1+1+0</f>
        <v>12</v>
      </c>
      <c r="I5" s="17" t="n">
        <f aca="false">1+1</f>
        <v>2</v>
      </c>
      <c r="J5" s="15" t="n">
        <f aca="false">1+1+1+0</f>
        <v>3</v>
      </c>
      <c r="K5" s="15" t="n">
        <f aca="false">-1-1-1-1+1+1+1</f>
        <v>-1</v>
      </c>
      <c r="L5" s="15" t="n">
        <f aca="false">1+1</f>
        <v>2</v>
      </c>
      <c r="M5" s="15" t="n">
        <v>1</v>
      </c>
      <c r="N5" s="18" t="n">
        <v>33</v>
      </c>
    </row>
    <row r="6" customFormat="false" ht="15" hidden="false" customHeight="false" outlineLevel="0" collapsed="false">
      <c r="A6" s="0" t="s">
        <v>20</v>
      </c>
      <c r="B6" s="15" t="n">
        <f aca="false">1+1+0</f>
        <v>2</v>
      </c>
      <c r="C6" s="15"/>
      <c r="D6" s="15"/>
      <c r="E6" s="15" t="n">
        <f aca="false">1+1+1+1+1+1</f>
        <v>6</v>
      </c>
      <c r="G6" s="15"/>
      <c r="H6" s="15" t="n">
        <f aca="false">-1-1-1</f>
        <v>-3</v>
      </c>
      <c r="I6" s="17"/>
      <c r="J6" s="15"/>
      <c r="K6" s="15" t="n">
        <f aca="false">-1-1+1-1</f>
        <v>-2</v>
      </c>
      <c r="L6" s="15" t="n">
        <f aca="false">1+1</f>
        <v>2</v>
      </c>
      <c r="M6" s="15"/>
      <c r="N6" s="18" t="n">
        <v>16</v>
      </c>
    </row>
    <row r="7" customFormat="false" ht="15" hidden="false" customHeight="false" outlineLevel="0" collapsed="false">
      <c r="A7" s="0" t="s">
        <v>22</v>
      </c>
      <c r="B7" s="15" t="n">
        <f aca="false">1+0</f>
        <v>1</v>
      </c>
      <c r="C7" s="15"/>
      <c r="D7" s="15"/>
      <c r="E7" s="15" t="n">
        <f aca="false">1+0</f>
        <v>1</v>
      </c>
      <c r="F7" s="15"/>
      <c r="G7" s="15" t="n">
        <v>1</v>
      </c>
      <c r="H7" s="15" t="n">
        <f aca="false">-1-1-1-1</f>
        <v>-4</v>
      </c>
      <c r="I7" s="17"/>
      <c r="J7" s="15"/>
      <c r="K7" s="15" t="n">
        <v>-1</v>
      </c>
      <c r="L7" s="15" t="n">
        <v>1</v>
      </c>
      <c r="M7" s="15"/>
      <c r="N7" s="18" t="n">
        <v>6</v>
      </c>
    </row>
    <row r="8" customFormat="false" ht="15" hidden="false" customHeight="false" outlineLevel="0" collapsed="false">
      <c r="A8" s="0" t="s">
        <v>24</v>
      </c>
      <c r="B8" s="15"/>
      <c r="C8" s="15"/>
      <c r="D8" s="15"/>
      <c r="E8" s="15" t="n">
        <v>1</v>
      </c>
      <c r="F8" s="15"/>
      <c r="G8" s="15"/>
      <c r="H8" s="15"/>
      <c r="I8" s="17"/>
      <c r="J8" s="15"/>
      <c r="K8" s="15"/>
      <c r="L8" s="15"/>
      <c r="M8" s="15" t="n">
        <v>1</v>
      </c>
      <c r="N8" s="18" t="n">
        <f aca="false">M8+E8</f>
        <v>2</v>
      </c>
    </row>
    <row r="9" customFormat="false" ht="15" hidden="false" customHeight="false" outlineLevel="0" collapsed="false">
      <c r="N9" s="20"/>
    </row>
    <row r="10" customFormat="false" ht="15" hidden="false" customHeight="false" outlineLevel="0" collapsed="false">
      <c r="N10" s="20"/>
    </row>
    <row r="11" s="8" customFormat="true" ht="15" hidden="false" customHeight="false" outlineLevel="0" collapsed="false">
      <c r="B11" s="13" t="s">
        <v>5</v>
      </c>
      <c r="C11" s="14" t="s">
        <v>7</v>
      </c>
      <c r="D11" s="13" t="s">
        <v>32</v>
      </c>
      <c r="E11" s="13" t="s">
        <v>1</v>
      </c>
      <c r="F11" s="13" t="s">
        <v>28</v>
      </c>
      <c r="G11" s="13" t="s">
        <v>6</v>
      </c>
      <c r="H11" s="13" t="s">
        <v>4</v>
      </c>
      <c r="I11" s="13" t="s">
        <v>26</v>
      </c>
      <c r="J11" s="13" t="s">
        <v>27</v>
      </c>
      <c r="K11" s="13" t="s">
        <v>2</v>
      </c>
      <c r="L11" s="13" t="s">
        <v>3</v>
      </c>
      <c r="M11" s="13" t="s">
        <v>0</v>
      </c>
      <c r="N11" s="21" t="s">
        <v>8</v>
      </c>
    </row>
    <row r="12" customFormat="false" ht="15" hidden="false" customHeight="false" outlineLevel="0" collapsed="false">
      <c r="A12" s="6" t="n">
        <v>2011</v>
      </c>
      <c r="N12" s="20"/>
    </row>
    <row r="13" customFormat="false" ht="15" hidden="false" customHeight="false" outlineLevel="0" collapsed="false">
      <c r="A13" s="0" t="s">
        <v>9</v>
      </c>
      <c r="B13" s="22" t="n">
        <f aca="false">-1+1+0</f>
        <v>0</v>
      </c>
      <c r="C13" s="22"/>
      <c r="D13" s="22" t="n">
        <f aca="false">1+0</f>
        <v>1</v>
      </c>
      <c r="E13" s="23" t="n">
        <v>-1</v>
      </c>
      <c r="F13" s="22"/>
      <c r="G13" s="22"/>
      <c r="H13" s="22"/>
      <c r="I13" s="19" t="n">
        <f aca="false">1+1</f>
        <v>2</v>
      </c>
      <c r="J13" s="22"/>
      <c r="K13" s="22" t="n">
        <f aca="false">-1+1+1+1+1</f>
        <v>3</v>
      </c>
      <c r="L13" s="22" t="n">
        <f aca="false">1+1+1+1</f>
        <v>4</v>
      </c>
      <c r="M13" s="22"/>
      <c r="N13" s="20" t="n">
        <v>17</v>
      </c>
    </row>
    <row r="14" customFormat="false" ht="15" hidden="false" customHeight="false" outlineLevel="0" collapsed="false">
      <c r="A14" s="0" t="s">
        <v>11</v>
      </c>
      <c r="B14" s="22" t="n">
        <v>-1</v>
      </c>
      <c r="C14" s="22" t="n">
        <f aca="false">0+1</f>
        <v>1</v>
      </c>
      <c r="D14" s="22" t="n">
        <f aca="false">1-1+1+1</f>
        <v>2</v>
      </c>
      <c r="E14" s="22"/>
      <c r="F14" s="22"/>
      <c r="G14" s="22"/>
      <c r="H14" s="22" t="n">
        <f aca="false">1+1</f>
        <v>2</v>
      </c>
      <c r="I14" s="19" t="n">
        <f aca="false">1+1</f>
        <v>2</v>
      </c>
      <c r="J14" s="22" t="n">
        <v>1</v>
      </c>
      <c r="K14" s="22" t="n">
        <v>1</v>
      </c>
      <c r="L14" s="22" t="n">
        <f aca="false">-1+1+1+1+1-1+1</f>
        <v>3</v>
      </c>
      <c r="M14" s="22" t="n">
        <f aca="false">-1+1</f>
        <v>0</v>
      </c>
      <c r="N14" s="20" t="n">
        <v>20</v>
      </c>
    </row>
    <row r="15" customFormat="false" ht="15" hidden="false" customHeight="false" outlineLevel="0" collapsed="false">
      <c r="A15" s="0" t="s">
        <v>15</v>
      </c>
      <c r="B15" s="22" t="n">
        <f aca="false">-1+0-1</f>
        <v>-2</v>
      </c>
      <c r="C15" s="22" t="n">
        <f aca="false">1+1+1</f>
        <v>3</v>
      </c>
      <c r="D15" s="22" t="n">
        <f aca="false">1-1-1+0+1</f>
        <v>0</v>
      </c>
      <c r="E15" s="22" t="n">
        <v>-1</v>
      </c>
      <c r="F15" s="22" t="n">
        <v>-1</v>
      </c>
      <c r="G15" s="22"/>
      <c r="H15" s="22" t="n">
        <f aca="false">1+1+1+1+1+1+1+1</f>
        <v>8</v>
      </c>
      <c r="I15" s="19"/>
      <c r="J15" s="22" t="n">
        <f aca="false">1+1+1</f>
        <v>3</v>
      </c>
      <c r="K15" s="22" t="n">
        <f aca="false">-1+0</f>
        <v>-1</v>
      </c>
      <c r="L15" s="22" t="n">
        <f aca="false">-1+1+1+1+1-1</f>
        <v>2</v>
      </c>
      <c r="M15" s="22"/>
      <c r="N15" s="20" t="n">
        <v>30</v>
      </c>
    </row>
    <row r="16" customFormat="false" ht="15" hidden="false" customHeight="false" outlineLevel="0" collapsed="false">
      <c r="A16" s="0" t="s">
        <v>20</v>
      </c>
      <c r="B16" s="22" t="n">
        <f aca="false">1+1</f>
        <v>2</v>
      </c>
      <c r="C16" s="22" t="n">
        <v>1</v>
      </c>
      <c r="D16" s="22" t="n">
        <f aca="false">-1-1+1-1-1-1</f>
        <v>-4</v>
      </c>
      <c r="E16" s="22" t="n">
        <v>1</v>
      </c>
      <c r="F16" s="22"/>
      <c r="G16" s="22"/>
      <c r="H16" s="22" t="n">
        <f aca="false">0-1</f>
        <v>-1</v>
      </c>
      <c r="I16" s="19" t="n">
        <v>1</v>
      </c>
      <c r="J16" s="22"/>
      <c r="K16" s="22" t="n">
        <f aca="false">1+0</f>
        <v>1</v>
      </c>
      <c r="L16" s="22" t="n">
        <f aca="false">1+1</f>
        <v>2</v>
      </c>
      <c r="M16" s="22" t="n">
        <v>1</v>
      </c>
      <c r="N16" s="20" t="n">
        <v>18</v>
      </c>
    </row>
    <row r="17" customFormat="false" ht="15" hidden="false" customHeight="false" outlineLevel="0" collapsed="false">
      <c r="A17" s="0" t="s">
        <v>22</v>
      </c>
      <c r="B17" s="22"/>
      <c r="C17" s="22"/>
      <c r="D17" s="22" t="n">
        <v>1</v>
      </c>
      <c r="E17" s="22" t="n">
        <v>1</v>
      </c>
      <c r="F17" s="22"/>
      <c r="G17" s="22"/>
      <c r="H17" s="22" t="n">
        <v>-1</v>
      </c>
      <c r="I17" s="19"/>
      <c r="J17" s="22"/>
      <c r="K17" s="22" t="n">
        <f aca="false">1+1+1+0+1</f>
        <v>4</v>
      </c>
      <c r="L17" s="22"/>
      <c r="M17" s="22"/>
      <c r="N17" s="20" t="n">
        <v>8</v>
      </c>
    </row>
    <row r="18" customFormat="false" ht="15" hidden="false" customHeight="false" outlineLevel="0" collapsed="false">
      <c r="A18" s="0" t="s">
        <v>24</v>
      </c>
      <c r="B18" s="22"/>
      <c r="C18" s="22"/>
      <c r="D18" s="22"/>
      <c r="E18" s="22"/>
      <c r="F18" s="22"/>
      <c r="G18" s="22"/>
      <c r="H18" s="22"/>
      <c r="I18" s="19"/>
      <c r="J18" s="22"/>
      <c r="K18" s="22" t="n">
        <v>1</v>
      </c>
      <c r="L18" s="22"/>
      <c r="M18" s="22"/>
      <c r="N18" s="20"/>
    </row>
    <row r="19" customFormat="false" ht="15" hidden="false" customHeight="false" outlineLevel="0" collapsed="false">
      <c r="N19" s="20"/>
    </row>
    <row r="20" customFormat="false" ht="15" hidden="false" customHeight="false" outlineLevel="0" collapsed="false">
      <c r="N20" s="20"/>
    </row>
    <row r="27" customFormat="false" ht="15" hidden="false" customHeight="false" outlineLevel="0" collapsed="false">
      <c r="A27" s="0" t="s">
        <v>33</v>
      </c>
    </row>
    <row r="28" customFormat="false" ht="15" hidden="false" customHeight="false" outlineLevel="0" collapsed="false">
      <c r="A28" s="0" t="s">
        <v>34</v>
      </c>
    </row>
    <row r="30" customFormat="false" ht="20" hidden="false" customHeight="false" outlineLevel="0" collapsed="false">
      <c r="A30" s="24" t="n">
        <v>2015</v>
      </c>
    </row>
    <row r="31" customFormat="false" ht="15" hidden="false" customHeight="false" outlineLevel="0" collapsed="false">
      <c r="A31" s="0" t="s">
        <v>9</v>
      </c>
      <c r="B31" s="1" t="s">
        <v>35</v>
      </c>
      <c r="C31" s="0" t="n">
        <v>1</v>
      </c>
      <c r="K31" s="1" t="s">
        <v>10</v>
      </c>
      <c r="M31" s="1" t="s">
        <v>10</v>
      </c>
      <c r="N31" s="6" t="n">
        <v>4</v>
      </c>
    </row>
    <row r="37" customFormat="false" ht="15" hidden="false" customHeight="false" outlineLevel="0" collapsed="false">
      <c r="A37" s="0" t="s">
        <v>11</v>
      </c>
      <c r="B37" s="1" t="s">
        <v>17</v>
      </c>
      <c r="C37" s="0" t="n">
        <v>1</v>
      </c>
      <c r="D37" s="1" t="s">
        <v>10</v>
      </c>
      <c r="E37" s="1" t="s">
        <v>10</v>
      </c>
      <c r="G37" s="1" t="s">
        <v>10</v>
      </c>
      <c r="K37" s="1" t="s">
        <v>17</v>
      </c>
      <c r="M37" s="1" t="s">
        <v>10</v>
      </c>
      <c r="N37" s="6" t="n">
        <v>9</v>
      </c>
    </row>
    <row r="38" customFormat="false" ht="15" hidden="false" customHeight="false" outlineLevel="0" collapsed="false">
      <c r="B38" s="1" t="s">
        <v>35</v>
      </c>
      <c r="M38" s="1" t="s">
        <v>10</v>
      </c>
      <c r="N38" s="6"/>
    </row>
    <row r="39" customFormat="false" ht="15" hidden="false" customHeight="false" outlineLevel="0" collapsed="false">
      <c r="N39" s="6"/>
    </row>
    <row r="40" customFormat="false" ht="15" hidden="false" customHeight="false" outlineLevel="0" collapsed="false">
      <c r="N40" s="6"/>
    </row>
    <row r="41" customFormat="false" ht="15" hidden="false" customHeight="false" outlineLevel="0" collapsed="false">
      <c r="N41" s="6"/>
    </row>
    <row r="42" customFormat="false" ht="15" hidden="false" customHeight="false" outlineLevel="0" collapsed="false">
      <c r="N42" s="6"/>
    </row>
    <row r="43" customFormat="false" ht="15" hidden="false" customHeight="false" outlineLevel="0" collapsed="false">
      <c r="N43" s="6"/>
    </row>
    <row r="44" customFormat="false" ht="15" hidden="false" customHeight="false" outlineLevel="0" collapsed="false">
      <c r="A44" s="0" t="s">
        <v>15</v>
      </c>
      <c r="B44" s="1" t="s">
        <v>17</v>
      </c>
      <c r="C44" s="0" t="n">
        <v>-1</v>
      </c>
      <c r="D44" s="1" t="s">
        <v>17</v>
      </c>
      <c r="E44" s="1" t="s">
        <v>17</v>
      </c>
      <c r="F44" s="1" t="s">
        <v>17</v>
      </c>
      <c r="G44" s="1" t="s">
        <v>10</v>
      </c>
      <c r="H44" s="1" t="s">
        <v>10</v>
      </c>
      <c r="I44" s="2" t="s">
        <v>10</v>
      </c>
      <c r="J44" s="1" t="s">
        <v>35</v>
      </c>
      <c r="K44" s="1" t="s">
        <v>17</v>
      </c>
      <c r="L44" s="1" t="s">
        <v>10</v>
      </c>
      <c r="M44" s="1" t="s">
        <v>10</v>
      </c>
      <c r="N44" s="6" t="n">
        <v>46</v>
      </c>
    </row>
    <row r="45" customFormat="false" ht="15" hidden="false" customHeight="false" outlineLevel="0" collapsed="false">
      <c r="C45" s="0" t="n">
        <v>0</v>
      </c>
      <c r="D45" s="1" t="s">
        <v>10</v>
      </c>
      <c r="E45" s="1" t="s">
        <v>10</v>
      </c>
      <c r="F45" s="1" t="s">
        <v>17</v>
      </c>
      <c r="G45" s="1" t="s">
        <v>35</v>
      </c>
      <c r="H45" s="1" t="s">
        <v>10</v>
      </c>
      <c r="I45" s="2" t="s">
        <v>10</v>
      </c>
      <c r="J45" s="1" t="s">
        <v>10</v>
      </c>
      <c r="K45" s="1" t="s">
        <v>17</v>
      </c>
      <c r="L45" s="1" t="s">
        <v>10</v>
      </c>
      <c r="N45" s="6"/>
    </row>
    <row r="46" customFormat="false" ht="15" hidden="false" customHeight="false" outlineLevel="0" collapsed="false">
      <c r="D46" s="1" t="s">
        <v>10</v>
      </c>
      <c r="E46" s="1" t="s">
        <v>17</v>
      </c>
      <c r="G46" s="1" t="s">
        <v>35</v>
      </c>
      <c r="H46" s="1" t="s">
        <v>10</v>
      </c>
      <c r="J46" s="1" t="s">
        <v>10</v>
      </c>
      <c r="K46" s="1" t="s">
        <v>17</v>
      </c>
      <c r="L46" s="1" t="s">
        <v>17</v>
      </c>
      <c r="N46" s="6"/>
    </row>
    <row r="47" customFormat="false" ht="15" hidden="false" customHeight="false" outlineLevel="0" collapsed="false">
      <c r="D47" s="1" t="s">
        <v>10</v>
      </c>
      <c r="E47" s="1" t="s">
        <v>17</v>
      </c>
      <c r="G47" s="1" t="s">
        <v>35</v>
      </c>
      <c r="H47" s="1" t="s">
        <v>10</v>
      </c>
      <c r="J47" s="1" t="s">
        <v>10</v>
      </c>
      <c r="L47" s="1" t="s">
        <v>10</v>
      </c>
      <c r="N47" s="6"/>
    </row>
    <row r="48" customFormat="false" ht="15" hidden="false" customHeight="false" outlineLevel="0" collapsed="false">
      <c r="E48" s="1" t="s">
        <v>17</v>
      </c>
      <c r="H48" s="1" t="s">
        <v>10</v>
      </c>
      <c r="J48" s="1" t="s">
        <v>35</v>
      </c>
      <c r="N48" s="6"/>
    </row>
    <row r="49" customFormat="false" ht="15" hidden="false" customHeight="false" outlineLevel="0" collapsed="false">
      <c r="H49" s="1" t="s">
        <v>10</v>
      </c>
      <c r="N49" s="6"/>
    </row>
    <row r="50" customFormat="false" ht="15" hidden="false" customHeight="false" outlineLevel="0" collapsed="false">
      <c r="H50" s="1" t="s">
        <v>10</v>
      </c>
      <c r="N50" s="6"/>
    </row>
    <row r="51" customFormat="false" ht="15" hidden="false" customHeight="false" outlineLevel="0" collapsed="false">
      <c r="H51" s="1" t="s">
        <v>10</v>
      </c>
      <c r="N51" s="6"/>
    </row>
    <row r="52" customFormat="false" ht="15" hidden="false" customHeight="false" outlineLevel="0" collapsed="false">
      <c r="H52" s="1" t="s">
        <v>10</v>
      </c>
      <c r="N52" s="6"/>
    </row>
    <row r="53" customFormat="false" ht="15" hidden="false" customHeight="false" outlineLevel="0" collapsed="false">
      <c r="H53" s="1" t="s">
        <v>35</v>
      </c>
      <c r="N53" s="6"/>
    </row>
    <row r="54" customFormat="false" ht="15" hidden="false" customHeight="false" outlineLevel="0" collapsed="false">
      <c r="H54" s="1" t="s">
        <v>10</v>
      </c>
      <c r="N54" s="6"/>
    </row>
    <row r="55" customFormat="false" ht="15" hidden="false" customHeight="false" outlineLevel="0" collapsed="false">
      <c r="H55" s="1" t="s">
        <v>10</v>
      </c>
      <c r="N55" s="6"/>
    </row>
    <row r="56" customFormat="false" ht="15" hidden="false" customHeight="false" outlineLevel="0" collapsed="false">
      <c r="H56" s="1" t="s">
        <v>10</v>
      </c>
      <c r="N56" s="6"/>
    </row>
    <row r="57" customFormat="false" ht="15" hidden="false" customHeight="false" outlineLevel="0" collapsed="false">
      <c r="N57" s="6"/>
    </row>
    <row r="58" customFormat="false" ht="15" hidden="false" customHeight="false" outlineLevel="0" collapsed="false">
      <c r="N58" s="6"/>
    </row>
    <row r="59" customFormat="false" ht="15" hidden="false" customHeight="false" outlineLevel="0" collapsed="false">
      <c r="N59" s="6"/>
    </row>
    <row r="60" customFormat="false" ht="15" hidden="false" customHeight="false" outlineLevel="0" collapsed="false">
      <c r="N60" s="6"/>
    </row>
    <row r="61" customFormat="false" ht="15" hidden="false" customHeight="false" outlineLevel="0" collapsed="false">
      <c r="N61" s="6"/>
    </row>
    <row r="62" customFormat="false" ht="15" hidden="false" customHeight="false" outlineLevel="0" collapsed="false">
      <c r="A62" s="0" t="s">
        <v>20</v>
      </c>
      <c r="B62" s="1" t="s">
        <v>10</v>
      </c>
      <c r="D62" s="1" t="s">
        <v>17</v>
      </c>
      <c r="E62" s="1" t="s">
        <v>10</v>
      </c>
      <c r="H62" s="1" t="s">
        <v>17</v>
      </c>
      <c r="K62" s="1" t="s">
        <v>10</v>
      </c>
      <c r="L62" s="1" t="s">
        <v>10</v>
      </c>
      <c r="N62" s="6" t="n">
        <v>19</v>
      </c>
    </row>
    <row r="63" customFormat="false" ht="15" hidden="false" customHeight="false" outlineLevel="0" collapsed="false">
      <c r="B63" s="1" t="s">
        <v>35</v>
      </c>
      <c r="D63" s="1" t="s">
        <v>17</v>
      </c>
      <c r="E63" s="1" t="s">
        <v>10</v>
      </c>
      <c r="H63" s="1" t="s">
        <v>17</v>
      </c>
      <c r="L63" s="1" t="s">
        <v>10</v>
      </c>
      <c r="N63" s="6"/>
    </row>
    <row r="64" customFormat="false" ht="15" hidden="false" customHeight="false" outlineLevel="0" collapsed="false">
      <c r="B64" s="1" t="s">
        <v>10</v>
      </c>
      <c r="D64" s="1" t="s">
        <v>17</v>
      </c>
      <c r="E64" s="1" t="s">
        <v>10</v>
      </c>
      <c r="H64" s="1" t="s">
        <v>17</v>
      </c>
      <c r="N64" s="6"/>
    </row>
    <row r="65" customFormat="false" ht="15" hidden="false" customHeight="false" outlineLevel="0" collapsed="false">
      <c r="B65" s="1" t="s">
        <v>10</v>
      </c>
      <c r="E65" s="1" t="s">
        <v>10</v>
      </c>
      <c r="N65" s="6"/>
    </row>
    <row r="66" customFormat="false" ht="15" hidden="false" customHeight="false" outlineLevel="0" collapsed="false">
      <c r="E66" s="1" t="s">
        <v>10</v>
      </c>
      <c r="N66" s="6"/>
    </row>
    <row r="67" customFormat="false" ht="15" hidden="false" customHeight="false" outlineLevel="0" collapsed="false">
      <c r="E67" s="1" t="s">
        <v>10</v>
      </c>
      <c r="N67" s="6"/>
    </row>
    <row r="68" customFormat="false" ht="15" hidden="false" customHeight="false" outlineLevel="0" collapsed="false">
      <c r="N68" s="6"/>
    </row>
    <row r="69" customFormat="false" ht="15" hidden="false" customHeight="false" outlineLevel="0" collapsed="false">
      <c r="N69" s="6"/>
    </row>
    <row r="70" customFormat="false" ht="15" hidden="false" customHeight="false" outlineLevel="0" collapsed="false">
      <c r="N70" s="6"/>
    </row>
    <row r="71" customFormat="false" ht="15" hidden="false" customHeight="false" outlineLevel="0" collapsed="false">
      <c r="N71" s="6"/>
    </row>
    <row r="72" customFormat="false" ht="15" hidden="false" customHeight="false" outlineLevel="0" collapsed="false">
      <c r="A72" s="0" t="s">
        <v>22</v>
      </c>
      <c r="B72" s="1" t="s">
        <v>35</v>
      </c>
      <c r="D72" s="1" t="s">
        <v>17</v>
      </c>
      <c r="E72" s="1" t="s">
        <v>10</v>
      </c>
      <c r="G72" s="1" t="s">
        <v>10</v>
      </c>
      <c r="H72" s="1" t="s">
        <v>17</v>
      </c>
      <c r="L72" s="1" t="s">
        <v>10</v>
      </c>
      <c r="N72" s="6" t="n">
        <v>11</v>
      </c>
    </row>
    <row r="73" customFormat="false" ht="15" hidden="false" customHeight="false" outlineLevel="0" collapsed="false">
      <c r="B73" s="1" t="s">
        <v>10</v>
      </c>
      <c r="E73" s="1" t="s">
        <v>35</v>
      </c>
      <c r="H73" s="1" t="s">
        <v>17</v>
      </c>
    </row>
    <row r="74" customFormat="false" ht="15" hidden="false" customHeight="false" outlineLevel="0" collapsed="false">
      <c r="H74" s="1" t="s">
        <v>17</v>
      </c>
    </row>
    <row r="75" customFormat="false" ht="15" hidden="false" customHeight="false" outlineLevel="0" collapsed="false">
      <c r="H75" s="1" t="s">
        <v>17</v>
      </c>
    </row>
    <row r="80" customFormat="false" ht="20" hidden="false" customHeight="false" outlineLevel="0" collapsed="false">
      <c r="A80" s="24" t="n">
        <v>2007</v>
      </c>
    </row>
    <row r="81" customFormat="false" ht="15" hidden="false" customHeight="false" outlineLevel="0" collapsed="false">
      <c r="A81" s="0" t="s">
        <v>9</v>
      </c>
    </row>
    <row r="87" customFormat="false" ht="15" hidden="false" customHeight="false" outlineLevel="0" collapsed="false">
      <c r="A87" s="0" t="s">
        <v>11</v>
      </c>
      <c r="B87" s="1" t="s">
        <v>10</v>
      </c>
      <c r="C87" s="0" t="n">
        <v>-1</v>
      </c>
    </row>
    <row r="94" customFormat="false" ht="15" hidden="false" customHeight="false" outlineLevel="0" collapsed="false">
      <c r="A94" s="0" t="s">
        <v>15</v>
      </c>
    </row>
    <row r="112" customFormat="false" ht="15" hidden="false" customHeight="false" outlineLevel="0" collapsed="false">
      <c r="A112" s="0" t="s">
        <v>20</v>
      </c>
      <c r="B112" s="1" t="s">
        <v>10</v>
      </c>
    </row>
    <row r="122" customFormat="false" ht="15" hidden="false" customHeight="false" outlineLevel="0" collapsed="false">
      <c r="A122" s="0" t="s">
        <v>22</v>
      </c>
    </row>
    <row r="134" customFormat="false" ht="18" hidden="false" customHeight="false" outlineLevel="0" collapsed="false">
      <c r="A134" s="25" t="n">
        <v>1975</v>
      </c>
    </row>
    <row r="136" customFormat="false" ht="15" hidden="false" customHeight="false" outlineLevel="0" collapsed="false">
      <c r="A136" s="0" t="s">
        <v>9</v>
      </c>
      <c r="B136" s="1" t="s">
        <v>10</v>
      </c>
      <c r="D136" s="1" t="s">
        <v>17</v>
      </c>
      <c r="E136" s="1" t="s">
        <v>10</v>
      </c>
      <c r="F136" s="1" t="s">
        <v>17</v>
      </c>
      <c r="G136" s="1" t="s">
        <v>10</v>
      </c>
      <c r="J136" s="1" t="s">
        <v>10</v>
      </c>
      <c r="L136" s="1" t="s">
        <v>10</v>
      </c>
      <c r="M136" s="1" t="s">
        <v>10</v>
      </c>
    </row>
    <row r="137" customFormat="false" ht="15" hidden="false" customHeight="false" outlineLevel="0" collapsed="false">
      <c r="B137" s="1" t="s">
        <v>10</v>
      </c>
      <c r="D137" s="1" t="s">
        <v>35</v>
      </c>
      <c r="E137" s="1" t="s">
        <v>10</v>
      </c>
      <c r="L137" s="1" t="s">
        <v>10</v>
      </c>
    </row>
    <row r="138" customFormat="false" ht="15" hidden="false" customHeight="false" outlineLevel="0" collapsed="false">
      <c r="B138" s="1" t="s">
        <v>10</v>
      </c>
      <c r="L138" s="1" t="s">
        <v>10</v>
      </c>
    </row>
    <row r="139" customFormat="false" ht="15" hidden="false" customHeight="false" outlineLevel="0" collapsed="false">
      <c r="L139" s="1" t="s">
        <v>10</v>
      </c>
    </row>
    <row r="145" customFormat="false" ht="15" hidden="false" customHeight="false" outlineLevel="0" collapsed="false">
      <c r="A145" s="0" t="s">
        <v>11</v>
      </c>
      <c r="B145" s="1" t="s">
        <v>35</v>
      </c>
      <c r="C145" s="0" t="n">
        <v>1</v>
      </c>
      <c r="D145" s="1" t="s">
        <v>17</v>
      </c>
      <c r="E145" s="1" t="s">
        <v>25</v>
      </c>
      <c r="G145" s="1" t="s">
        <v>25</v>
      </c>
      <c r="I145" s="2" t="s">
        <v>10</v>
      </c>
      <c r="J145" s="1" t="s">
        <v>25</v>
      </c>
      <c r="K145" s="1" t="s">
        <v>10</v>
      </c>
      <c r="L145" s="1" t="s">
        <v>10</v>
      </c>
      <c r="M145" s="1" t="s">
        <v>10</v>
      </c>
    </row>
    <row r="146" customFormat="false" ht="15" hidden="false" customHeight="false" outlineLevel="0" collapsed="false">
      <c r="B146" s="1" t="s">
        <v>25</v>
      </c>
      <c r="C146" s="0" t="n">
        <v>1</v>
      </c>
      <c r="D146" s="1" t="s">
        <v>25</v>
      </c>
      <c r="E146" s="1" t="s">
        <v>25</v>
      </c>
      <c r="J146" s="1" t="s">
        <v>25</v>
      </c>
      <c r="K146" s="1" t="s">
        <v>10</v>
      </c>
      <c r="L146" s="1" t="s">
        <v>10</v>
      </c>
      <c r="M146" s="1" t="s">
        <v>25</v>
      </c>
    </row>
    <row r="147" customFormat="false" ht="15" hidden="false" customHeight="false" outlineLevel="0" collapsed="false">
      <c r="B147" s="1" t="s">
        <v>25</v>
      </c>
      <c r="C147" s="0" t="n">
        <v>1</v>
      </c>
      <c r="J147" s="1" t="s">
        <v>10</v>
      </c>
      <c r="K147" s="1" t="s">
        <v>35</v>
      </c>
      <c r="L147" s="1" t="s">
        <v>10</v>
      </c>
      <c r="M147" s="1" t="s">
        <v>10</v>
      </c>
    </row>
    <row r="148" customFormat="false" ht="15" hidden="false" customHeight="false" outlineLevel="0" collapsed="false">
      <c r="B148" s="1" t="s">
        <v>17</v>
      </c>
      <c r="K148" s="1" t="s">
        <v>17</v>
      </c>
      <c r="L148" s="1" t="s">
        <v>10</v>
      </c>
    </row>
    <row r="149" customFormat="false" ht="15" hidden="false" customHeight="false" outlineLevel="0" collapsed="false">
      <c r="B149" s="1" t="s">
        <v>17</v>
      </c>
    </row>
    <row r="150" customFormat="false" ht="15" hidden="false" customHeight="false" outlineLevel="0" collapsed="false">
      <c r="B150" s="1" t="s">
        <v>25</v>
      </c>
    </row>
    <row r="151" customFormat="false" ht="15" hidden="false" customHeight="false" outlineLevel="0" collapsed="false">
      <c r="B151" s="1" t="s">
        <v>25</v>
      </c>
    </row>
    <row r="152" customFormat="false" ht="15" hidden="false" customHeight="false" outlineLevel="0" collapsed="false">
      <c r="B152" s="1" t="s">
        <v>10</v>
      </c>
    </row>
    <row r="159" customFormat="false" ht="15" hidden="false" customHeight="false" outlineLevel="0" collapsed="false">
      <c r="A159" s="0" t="s">
        <v>15</v>
      </c>
      <c r="B159" s="1" t="s">
        <v>17</v>
      </c>
      <c r="C159" s="0" t="n">
        <v>1</v>
      </c>
      <c r="D159" s="1" t="s">
        <v>10</v>
      </c>
      <c r="E159" s="1" t="s">
        <v>25</v>
      </c>
      <c r="G159" s="1" t="s">
        <v>17</v>
      </c>
      <c r="J159" s="1" t="s">
        <v>10</v>
      </c>
      <c r="K159" s="1" t="s">
        <v>10</v>
      </c>
      <c r="L159" s="1" t="s">
        <v>10</v>
      </c>
      <c r="M159" s="1" t="s">
        <v>35</v>
      </c>
    </row>
    <row r="160" customFormat="false" ht="15" hidden="false" customHeight="false" outlineLevel="0" collapsed="false">
      <c r="B160" s="1" t="s">
        <v>17</v>
      </c>
      <c r="D160" s="1" t="s">
        <v>10</v>
      </c>
      <c r="E160" s="1" t="s">
        <v>17</v>
      </c>
      <c r="G160" s="1" t="s">
        <v>10</v>
      </c>
      <c r="K160" s="1" t="s">
        <v>10</v>
      </c>
    </row>
    <row r="170" customFormat="false" ht="15" hidden="false" customHeight="false" outlineLevel="0" collapsed="false">
      <c r="A170" s="0" t="s">
        <v>20</v>
      </c>
      <c r="B170" s="1" t="s">
        <v>25</v>
      </c>
      <c r="C170" s="0" t="n">
        <v>-1</v>
      </c>
      <c r="D170" s="1" t="s">
        <v>17</v>
      </c>
      <c r="E170" s="1" t="s">
        <v>25</v>
      </c>
      <c r="G170" s="1" t="s">
        <v>10</v>
      </c>
      <c r="J170" s="1" t="s">
        <v>35</v>
      </c>
      <c r="K170" s="1" t="s">
        <v>10</v>
      </c>
      <c r="L170" s="1" t="s">
        <v>10</v>
      </c>
      <c r="M170" s="1" t="s">
        <v>10</v>
      </c>
    </row>
    <row r="171" customFormat="false" ht="15" hidden="false" customHeight="false" outlineLevel="0" collapsed="false">
      <c r="B171" s="1" t="s">
        <v>25</v>
      </c>
      <c r="C171" s="0" t="n">
        <v>-1</v>
      </c>
      <c r="D171" s="1" t="s">
        <v>17</v>
      </c>
      <c r="E171" s="1" t="s">
        <v>10</v>
      </c>
      <c r="G171" s="1" t="s">
        <v>10</v>
      </c>
    </row>
    <row r="172" customFormat="false" ht="15" hidden="false" customHeight="false" outlineLevel="0" collapsed="false">
      <c r="B172" s="1" t="s">
        <v>25</v>
      </c>
      <c r="C172" s="0" t="n">
        <v>-1</v>
      </c>
    </row>
    <row r="173" customFormat="false" ht="15" hidden="false" customHeight="false" outlineLevel="0" collapsed="false">
      <c r="B173" s="1" t="s">
        <v>10</v>
      </c>
    </row>
    <row r="174" customFormat="false" ht="15" hidden="false" customHeight="false" outlineLevel="0" collapsed="false">
      <c r="B174" s="1" t="s">
        <v>10</v>
      </c>
    </row>
    <row r="175" customFormat="false" ht="15" hidden="false" customHeight="false" outlineLevel="0" collapsed="false">
      <c r="B175" s="1" t="s">
        <v>10</v>
      </c>
      <c r="D175" s="1" t="s">
        <v>17</v>
      </c>
    </row>
    <row r="176" customFormat="false" ht="15" hidden="false" customHeight="false" outlineLevel="0" collapsed="false">
      <c r="B176" s="1" t="s">
        <v>10</v>
      </c>
    </row>
    <row r="177" customFormat="false" ht="15" hidden="false" customHeight="false" outlineLevel="0" collapsed="false">
      <c r="B177" s="1" t="s">
        <v>10</v>
      </c>
    </row>
    <row r="178" customFormat="false" ht="15" hidden="false" customHeight="false" outlineLevel="0" collapsed="false">
      <c r="B178" s="1" t="s">
        <v>10</v>
      </c>
    </row>
    <row r="179" customFormat="false" ht="15" hidden="false" customHeight="false" outlineLevel="0" collapsed="false">
      <c r="B179" s="1" t="s">
        <v>10</v>
      </c>
    </row>
    <row r="180" customFormat="false" ht="15" hidden="false" customHeight="false" outlineLevel="0" collapsed="false">
      <c r="B180" s="1" t="s">
        <v>10</v>
      </c>
    </row>
    <row r="181" customFormat="false" ht="15" hidden="false" customHeight="false" outlineLevel="0" collapsed="false">
      <c r="B181" s="1" t="s">
        <v>10</v>
      </c>
    </row>
    <row r="184" customFormat="false" ht="15" hidden="false" customHeight="false" outlineLevel="0" collapsed="false">
      <c r="A184" s="0" t="s">
        <v>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1" width="10.83"/>
    <col collapsed="false" customWidth="true" hidden="false" outlineLevel="0" max="3" min="3" style="0" width="10.49"/>
    <col collapsed="false" customWidth="true" hidden="false" outlineLevel="0" max="8" min="4" style="1" width="10.83"/>
    <col collapsed="false" customWidth="true" hidden="false" outlineLevel="0" max="9" min="9" style="2" width="10.83"/>
    <col collapsed="false" customWidth="true" hidden="false" outlineLevel="0" max="13" min="10" style="1" width="10.83"/>
    <col collapsed="false" customWidth="true" hidden="false" outlineLevel="0" max="1025" min="14" style="0" width="10.49"/>
  </cols>
  <sheetData>
    <row r="1" customFormat="false" ht="15" hidden="false" customHeight="false" outlineLevel="0" collapsed="false">
      <c r="A1" s="0" t="s">
        <v>36</v>
      </c>
      <c r="B1" s="13" t="s">
        <v>5</v>
      </c>
      <c r="C1" s="14" t="s">
        <v>7</v>
      </c>
      <c r="D1" s="13" t="s">
        <v>32</v>
      </c>
      <c r="E1" s="13" t="s">
        <v>1</v>
      </c>
      <c r="F1" s="13" t="s">
        <v>26</v>
      </c>
      <c r="G1" s="13" t="s">
        <v>6</v>
      </c>
      <c r="H1" s="13" t="s">
        <v>4</v>
      </c>
      <c r="I1" s="13" t="s">
        <v>28</v>
      </c>
      <c r="J1" s="13" t="s">
        <v>27</v>
      </c>
      <c r="K1" s="13" t="s">
        <v>2</v>
      </c>
      <c r="L1" s="13" t="s">
        <v>3</v>
      </c>
      <c r="M1" s="13" t="s">
        <v>0</v>
      </c>
      <c r="N1" s="5" t="s">
        <v>8</v>
      </c>
      <c r="P1" s="0" t="s">
        <v>37</v>
      </c>
      <c r="Q1" s="13" t="s">
        <v>5</v>
      </c>
      <c r="R1" s="14" t="s">
        <v>7</v>
      </c>
      <c r="S1" s="13" t="s">
        <v>32</v>
      </c>
      <c r="T1" s="13" t="s">
        <v>1</v>
      </c>
      <c r="U1" s="13" t="s">
        <v>26</v>
      </c>
      <c r="V1" s="13" t="s">
        <v>6</v>
      </c>
      <c r="W1" s="13" t="s">
        <v>4</v>
      </c>
      <c r="X1" s="13" t="s">
        <v>28</v>
      </c>
      <c r="Y1" s="13" t="s">
        <v>27</v>
      </c>
      <c r="Z1" s="13" t="s">
        <v>2</v>
      </c>
      <c r="AA1" s="13" t="s">
        <v>3</v>
      </c>
      <c r="AB1" s="13" t="s">
        <v>0</v>
      </c>
      <c r="AC1" s="5" t="s">
        <v>8</v>
      </c>
      <c r="AE1" s="0" t="s">
        <v>38</v>
      </c>
      <c r="AF1" s="13" t="s">
        <v>5</v>
      </c>
      <c r="AG1" s="14" t="s">
        <v>7</v>
      </c>
      <c r="AH1" s="13" t="s">
        <v>32</v>
      </c>
      <c r="AI1" s="13" t="s">
        <v>1</v>
      </c>
      <c r="AJ1" s="13" t="s">
        <v>26</v>
      </c>
      <c r="AK1" s="13" t="s">
        <v>6</v>
      </c>
      <c r="AL1" s="13" t="s">
        <v>4</v>
      </c>
      <c r="AM1" s="13" t="s">
        <v>28</v>
      </c>
      <c r="AN1" s="13" t="s">
        <v>27</v>
      </c>
      <c r="AO1" s="13" t="s">
        <v>2</v>
      </c>
      <c r="AP1" s="13" t="s">
        <v>3</v>
      </c>
      <c r="AQ1" s="13" t="s">
        <v>0</v>
      </c>
      <c r="AR1" s="5" t="s">
        <v>8</v>
      </c>
    </row>
    <row r="2" customFormat="false" ht="15" hidden="false" customHeight="false" outlineLevel="0" collapsed="false">
      <c r="A2" s="6" t="n">
        <v>2015</v>
      </c>
      <c r="P2" s="6" t="n">
        <v>2015</v>
      </c>
      <c r="Q2" s="1"/>
      <c r="S2" s="1"/>
      <c r="T2" s="1"/>
      <c r="U2" s="1"/>
      <c r="V2" s="1"/>
      <c r="W2" s="1"/>
      <c r="X2" s="2"/>
      <c r="Y2" s="1"/>
      <c r="Z2" s="1"/>
      <c r="AA2" s="1"/>
      <c r="AB2" s="1"/>
      <c r="AE2" s="6" t="n">
        <v>2015</v>
      </c>
      <c r="AF2" s="1"/>
      <c r="AH2" s="1"/>
      <c r="AI2" s="1"/>
      <c r="AJ2" s="1"/>
      <c r="AK2" s="1"/>
      <c r="AL2" s="1"/>
      <c r="AM2" s="2"/>
      <c r="AN2" s="1"/>
      <c r="AO2" s="1"/>
      <c r="AP2" s="1"/>
      <c r="AQ2" s="1"/>
    </row>
    <row r="3" customFormat="false" ht="15" hidden="false" customHeight="false" outlineLevel="0" collapsed="false">
      <c r="A3" s="0" t="s">
        <v>9</v>
      </c>
      <c r="B3" s="15" t="n">
        <f aca="false">0+1+1</f>
        <v>2</v>
      </c>
      <c r="C3" s="15" t="n">
        <v>1</v>
      </c>
      <c r="D3" s="15" t="n">
        <f aca="false">-1+1+0</f>
        <v>0</v>
      </c>
      <c r="E3" s="26" t="n">
        <f aca="false">-1</f>
        <v>-1</v>
      </c>
      <c r="F3" s="15"/>
      <c r="G3" s="15"/>
      <c r="H3" s="15" t="n">
        <f aca="false">0</f>
        <v>0</v>
      </c>
      <c r="I3" s="17"/>
      <c r="J3" s="15"/>
      <c r="K3" s="15" t="n">
        <v>1</v>
      </c>
      <c r="L3" s="15"/>
      <c r="M3" s="15" t="n">
        <v>1</v>
      </c>
      <c r="N3" s="27" t="n">
        <v>10</v>
      </c>
      <c r="P3" s="0" t="s">
        <v>9</v>
      </c>
      <c r="Q3" s="15" t="n">
        <v>3</v>
      </c>
      <c r="R3" s="15" t="n">
        <v>1</v>
      </c>
      <c r="S3" s="15" t="n">
        <v>3</v>
      </c>
      <c r="T3" s="26" t="n">
        <v>1</v>
      </c>
      <c r="U3" s="15"/>
      <c r="V3" s="15"/>
      <c r="W3" s="15" t="n">
        <v>1</v>
      </c>
      <c r="X3" s="17"/>
      <c r="Y3" s="15"/>
      <c r="Z3" s="15" t="n">
        <v>1</v>
      </c>
      <c r="AA3" s="15"/>
      <c r="AB3" s="15" t="n">
        <v>1</v>
      </c>
      <c r="AC3" s="27" t="n">
        <v>10</v>
      </c>
      <c r="AE3" s="0" t="s">
        <v>9</v>
      </c>
      <c r="AF3" s="15" t="n">
        <f aca="false">Q3/$AC3</f>
        <v>0.3</v>
      </c>
      <c r="AG3" s="15" t="n">
        <f aca="false">R3/$AC3</f>
        <v>0.1</v>
      </c>
      <c r="AH3" s="15" t="n">
        <f aca="false">S3/$AC3</f>
        <v>0.3</v>
      </c>
      <c r="AI3" s="15" t="n">
        <f aca="false">T3/$AC3</f>
        <v>0.1</v>
      </c>
      <c r="AJ3" s="15" t="n">
        <f aca="false">U3/$AC3</f>
        <v>0</v>
      </c>
      <c r="AK3" s="15" t="n">
        <f aca="false">V3/$AC3</f>
        <v>0</v>
      </c>
      <c r="AL3" s="15" t="n">
        <f aca="false">W3/$AC3</f>
        <v>0.1</v>
      </c>
      <c r="AM3" s="15" t="n">
        <f aca="false">X3/$AC3</f>
        <v>0</v>
      </c>
      <c r="AN3" s="15" t="n">
        <f aca="false">Y3/$AC3</f>
        <v>0</v>
      </c>
      <c r="AO3" s="15" t="n">
        <f aca="false">Z3/$AC3</f>
        <v>0.1</v>
      </c>
      <c r="AP3" s="15" t="n">
        <f aca="false">AA3/$AC3</f>
        <v>0</v>
      </c>
      <c r="AQ3" s="15" t="n">
        <f aca="false">AB3/$AC3</f>
        <v>0.1</v>
      </c>
      <c r="AR3" s="27" t="n">
        <v>10</v>
      </c>
    </row>
    <row r="4" customFormat="false" ht="15" hidden="false" customHeight="false" outlineLevel="0" collapsed="false">
      <c r="A4" s="0" t="s">
        <v>11</v>
      </c>
      <c r="B4" s="15" t="n">
        <f aca="false">0-1-1-1-1-1</f>
        <v>-5</v>
      </c>
      <c r="C4" s="15" t="n">
        <v>1</v>
      </c>
      <c r="D4" s="15" t="n">
        <f aca="false">1+1-1</f>
        <v>1</v>
      </c>
      <c r="E4" s="15" t="n">
        <f aca="false">1-1+1</f>
        <v>1</v>
      </c>
      <c r="F4" s="15" t="n">
        <f aca="false">1+1</f>
        <v>2</v>
      </c>
      <c r="G4" s="15" t="n">
        <v>1</v>
      </c>
      <c r="H4" s="15" t="n">
        <f aca="false">1</f>
        <v>1</v>
      </c>
      <c r="I4" s="17"/>
      <c r="J4" s="15"/>
      <c r="K4" s="15" t="n">
        <v>-1</v>
      </c>
      <c r="L4" s="15" t="n">
        <f aca="false">1+1+1</f>
        <v>3</v>
      </c>
      <c r="M4" s="15" t="n">
        <f aca="false">1+1</f>
        <v>2</v>
      </c>
      <c r="N4" s="27" t="n">
        <v>23</v>
      </c>
      <c r="P4" s="0" t="s">
        <v>11</v>
      </c>
      <c r="Q4" s="15" t="n">
        <v>6</v>
      </c>
      <c r="R4" s="15" t="n">
        <v>1</v>
      </c>
      <c r="S4" s="15" t="n">
        <v>3</v>
      </c>
      <c r="T4" s="15" t="n">
        <v>3</v>
      </c>
      <c r="U4" s="15" t="n">
        <v>2</v>
      </c>
      <c r="V4" s="15" t="n">
        <v>1</v>
      </c>
      <c r="W4" s="15" t="n">
        <v>1</v>
      </c>
      <c r="X4" s="17"/>
      <c r="Y4" s="15"/>
      <c r="Z4" s="15" t="n">
        <v>1</v>
      </c>
      <c r="AA4" s="15" t="n">
        <v>3</v>
      </c>
      <c r="AB4" s="15" t="n">
        <v>2</v>
      </c>
      <c r="AC4" s="27" t="n">
        <v>23</v>
      </c>
      <c r="AE4" s="0" t="s">
        <v>11</v>
      </c>
      <c r="AF4" s="15" t="n">
        <f aca="false">Q4/$AC4</f>
        <v>0.260869565217391</v>
      </c>
      <c r="AG4" s="15" t="n">
        <f aca="false">R4/$AC4</f>
        <v>0.0434782608695652</v>
      </c>
      <c r="AH4" s="15" t="n">
        <f aca="false">S4/$AC4</f>
        <v>0.130434782608696</v>
      </c>
      <c r="AI4" s="15" t="n">
        <f aca="false">T4/$AC4</f>
        <v>0.130434782608696</v>
      </c>
      <c r="AJ4" s="15" t="n">
        <f aca="false">U4/$AC4</f>
        <v>0.0869565217391304</v>
      </c>
      <c r="AK4" s="15" t="n">
        <f aca="false">V4/$AC4</f>
        <v>0.0434782608695652</v>
      </c>
      <c r="AL4" s="15" t="n">
        <f aca="false">W4/$AC4</f>
        <v>0.0434782608695652</v>
      </c>
      <c r="AM4" s="15" t="n">
        <f aca="false">X4/$AC4</f>
        <v>0</v>
      </c>
      <c r="AN4" s="15" t="n">
        <f aca="false">Y4/$AC4</f>
        <v>0</v>
      </c>
      <c r="AO4" s="15" t="n">
        <f aca="false">Z4/$AC4</f>
        <v>0.0434782608695652</v>
      </c>
      <c r="AP4" s="15" t="n">
        <f aca="false">AA4/$AC4</f>
        <v>0.130434782608696</v>
      </c>
      <c r="AQ4" s="15" t="n">
        <f aca="false">AB4/$AC4</f>
        <v>0.0869565217391304</v>
      </c>
      <c r="AR4" s="27" t="n">
        <v>23</v>
      </c>
    </row>
    <row r="5" customFormat="false" ht="15" hidden="false" customHeight="false" outlineLevel="0" collapsed="false">
      <c r="A5" s="0" t="s">
        <v>15</v>
      </c>
      <c r="B5" s="15" t="n">
        <f aca="false">-1-1-1</f>
        <v>-3</v>
      </c>
      <c r="C5" s="15" t="n">
        <f aca="false">-1+0</f>
        <v>-1</v>
      </c>
      <c r="D5" s="15" t="n">
        <f aca="false">-1+1+1+1-1</f>
        <v>1</v>
      </c>
      <c r="E5" s="15" t="n">
        <f aca="false">-1-1-1-1+1</f>
        <v>-3</v>
      </c>
      <c r="F5" s="28" t="n">
        <f aca="false">1-1</f>
        <v>0</v>
      </c>
      <c r="G5" s="15" t="n">
        <f aca="false">0+1+0+0</f>
        <v>1</v>
      </c>
      <c r="H5" s="15" t="n">
        <f aca="false">1+1+1+1+1+1+1+1+1+1+1+1+0+1</f>
        <v>13</v>
      </c>
      <c r="I5" s="17" t="n">
        <f aca="false">1+1</f>
        <v>2</v>
      </c>
      <c r="J5" s="15" t="n">
        <f aca="false">1+1+1+0+0</f>
        <v>3</v>
      </c>
      <c r="K5" s="15" t="n">
        <f aca="false">-1-1-1</f>
        <v>-3</v>
      </c>
      <c r="L5" s="15" t="n">
        <f aca="false">1+1+1-1+1</f>
        <v>3</v>
      </c>
      <c r="M5" s="15" t="n">
        <v>1</v>
      </c>
      <c r="N5" s="27" t="n">
        <v>51</v>
      </c>
      <c r="P5" s="0" t="s">
        <v>15</v>
      </c>
      <c r="Q5" s="15" t="n">
        <v>3</v>
      </c>
      <c r="R5" s="15" t="n">
        <v>2</v>
      </c>
      <c r="S5" s="15" t="n">
        <v>5</v>
      </c>
      <c r="T5" s="15" t="n">
        <v>5</v>
      </c>
      <c r="U5" s="28" t="n">
        <v>2</v>
      </c>
      <c r="V5" s="15" t="n">
        <v>4</v>
      </c>
      <c r="W5" s="15" t="n">
        <v>14</v>
      </c>
      <c r="X5" s="17" t="n">
        <v>2</v>
      </c>
      <c r="Y5" s="15" t="n">
        <v>5</v>
      </c>
      <c r="Z5" s="15" t="n">
        <v>3</v>
      </c>
      <c r="AA5" s="15" t="n">
        <v>5</v>
      </c>
      <c r="AB5" s="15" t="n">
        <v>1</v>
      </c>
      <c r="AC5" s="27" t="n">
        <v>51</v>
      </c>
      <c r="AE5" s="0" t="s">
        <v>15</v>
      </c>
      <c r="AF5" s="15" t="n">
        <f aca="false">Q5/$AC5</f>
        <v>0.0588235294117647</v>
      </c>
      <c r="AG5" s="15" t="n">
        <f aca="false">R5/$AC5</f>
        <v>0.0392156862745098</v>
      </c>
      <c r="AH5" s="15" t="n">
        <f aca="false">S5/$AC5</f>
        <v>0.0980392156862745</v>
      </c>
      <c r="AI5" s="15" t="n">
        <f aca="false">T5/$AC5</f>
        <v>0.0980392156862745</v>
      </c>
      <c r="AJ5" s="15" t="n">
        <f aca="false">U5/$AC5</f>
        <v>0.0392156862745098</v>
      </c>
      <c r="AK5" s="15" t="n">
        <f aca="false">V5/$AC5</f>
        <v>0.0784313725490196</v>
      </c>
      <c r="AL5" s="15" t="n">
        <f aca="false">W5/$AC5</f>
        <v>0.274509803921569</v>
      </c>
      <c r="AM5" s="15" t="n">
        <f aca="false">X5/$AC5</f>
        <v>0.0392156862745098</v>
      </c>
      <c r="AN5" s="15" t="n">
        <f aca="false">Y5/$AC5</f>
        <v>0.0980392156862745</v>
      </c>
      <c r="AO5" s="15" t="n">
        <f aca="false">Z5/$AC5</f>
        <v>0.0588235294117647</v>
      </c>
      <c r="AP5" s="15" t="n">
        <f aca="false">AA5/$AC5</f>
        <v>0.0980392156862745</v>
      </c>
      <c r="AQ5" s="15" t="n">
        <f aca="false">AB5/$AC5</f>
        <v>0.0196078431372549</v>
      </c>
      <c r="AR5" s="27" t="n">
        <v>51</v>
      </c>
    </row>
    <row r="6" customFormat="false" ht="15" hidden="false" customHeight="false" outlineLevel="0" collapsed="false">
      <c r="A6" s="0" t="s">
        <v>20</v>
      </c>
      <c r="B6" s="15" t="n">
        <f aca="false">1+1+1+0-1+1+1</f>
        <v>4</v>
      </c>
      <c r="C6" s="15"/>
      <c r="D6" s="15" t="n">
        <f aca="false">-1-1-1</f>
        <v>-3</v>
      </c>
      <c r="E6" s="15" t="n">
        <f aca="false">1+1+1+1+1+1-1+1</f>
        <v>6</v>
      </c>
      <c r="F6" s="29"/>
      <c r="G6" s="15"/>
      <c r="H6" s="15" t="n">
        <f aca="false">-1-1-1-1</f>
        <v>-4</v>
      </c>
      <c r="I6" s="17"/>
      <c r="J6" s="15"/>
      <c r="K6" s="15" t="n">
        <v>1</v>
      </c>
      <c r="L6" s="15" t="n">
        <f aca="false">1+1</f>
        <v>2</v>
      </c>
      <c r="M6" s="15"/>
      <c r="N6" s="27" t="n">
        <v>25</v>
      </c>
      <c r="P6" s="0" t="s">
        <v>20</v>
      </c>
      <c r="Q6" s="15" t="n">
        <v>7</v>
      </c>
      <c r="R6" s="15"/>
      <c r="S6" s="15" t="n">
        <v>3</v>
      </c>
      <c r="T6" s="15" t="n">
        <v>8</v>
      </c>
      <c r="U6" s="29"/>
      <c r="V6" s="15"/>
      <c r="W6" s="15" t="n">
        <v>4</v>
      </c>
      <c r="X6" s="17"/>
      <c r="Y6" s="15"/>
      <c r="Z6" s="15" t="n">
        <v>1</v>
      </c>
      <c r="AA6" s="15" t="n">
        <v>2</v>
      </c>
      <c r="AB6" s="15"/>
      <c r="AC6" s="27" t="n">
        <v>25</v>
      </c>
      <c r="AE6" s="0" t="s">
        <v>20</v>
      </c>
      <c r="AF6" s="15" t="n">
        <f aca="false">Q6/$AC6</f>
        <v>0.28</v>
      </c>
      <c r="AG6" s="15" t="n">
        <f aca="false">R6/$AC6</f>
        <v>0</v>
      </c>
      <c r="AH6" s="15" t="n">
        <f aca="false">S6/$AC6</f>
        <v>0.12</v>
      </c>
      <c r="AI6" s="15" t="n">
        <f aca="false">T6/$AC6</f>
        <v>0.32</v>
      </c>
      <c r="AJ6" s="15" t="n">
        <f aca="false">U6/$AC6</f>
        <v>0</v>
      </c>
      <c r="AK6" s="15" t="n">
        <f aca="false">V6/$AC6</f>
        <v>0</v>
      </c>
      <c r="AL6" s="15" t="n">
        <f aca="false">W6/$AC6</f>
        <v>0.16</v>
      </c>
      <c r="AM6" s="15" t="n">
        <f aca="false">X6/$AC6</f>
        <v>0</v>
      </c>
      <c r="AN6" s="15" t="n">
        <f aca="false">Y6/$AC6</f>
        <v>0</v>
      </c>
      <c r="AO6" s="15" t="n">
        <f aca="false">Z6/$AC6</f>
        <v>0.04</v>
      </c>
      <c r="AP6" s="15" t="n">
        <f aca="false">AA6/$AC6</f>
        <v>0.08</v>
      </c>
      <c r="AQ6" s="15" t="n">
        <f aca="false">AB6/$AC6</f>
        <v>0</v>
      </c>
      <c r="AR6" s="27" t="n">
        <v>25</v>
      </c>
    </row>
    <row r="7" customFormat="false" ht="15" hidden="false" customHeight="false" outlineLevel="0" collapsed="false">
      <c r="A7" s="0" t="s">
        <v>22</v>
      </c>
      <c r="B7" s="15" t="n">
        <f aca="false">1+0-1+1</f>
        <v>1</v>
      </c>
      <c r="C7" s="15"/>
      <c r="D7" s="15" t="n">
        <f aca="false">-1+0</f>
        <v>-1</v>
      </c>
      <c r="E7" s="15" t="n">
        <f aca="false">1+0</f>
        <v>1</v>
      </c>
      <c r="F7" s="15"/>
      <c r="G7" s="15" t="n">
        <v>1</v>
      </c>
      <c r="H7" s="15" t="n">
        <f aca="false">-1-1-1-1</f>
        <v>-4</v>
      </c>
      <c r="I7" s="17"/>
      <c r="J7" s="15"/>
      <c r="K7" s="15"/>
      <c r="L7" s="15" t="n">
        <v>1</v>
      </c>
      <c r="M7" s="15"/>
      <c r="N7" s="27" t="n">
        <v>14</v>
      </c>
      <c r="P7" s="0" t="s">
        <v>22</v>
      </c>
      <c r="Q7" s="15" t="n">
        <v>4</v>
      </c>
      <c r="R7" s="15"/>
      <c r="S7" s="15" t="n">
        <v>2</v>
      </c>
      <c r="T7" s="15" t="n">
        <v>2</v>
      </c>
      <c r="U7" s="15"/>
      <c r="V7" s="15" t="n">
        <v>1</v>
      </c>
      <c r="W7" s="15" t="n">
        <v>4</v>
      </c>
      <c r="X7" s="17"/>
      <c r="Y7" s="15"/>
      <c r="Z7" s="15"/>
      <c r="AA7" s="15" t="n">
        <v>1</v>
      </c>
      <c r="AB7" s="15"/>
      <c r="AC7" s="27" t="n">
        <v>14</v>
      </c>
      <c r="AE7" s="0" t="s">
        <v>22</v>
      </c>
      <c r="AF7" s="15" t="n">
        <f aca="false">Q7/$AC7</f>
        <v>0.285714285714286</v>
      </c>
      <c r="AG7" s="15" t="n">
        <f aca="false">R7/$AC7</f>
        <v>0</v>
      </c>
      <c r="AH7" s="15" t="n">
        <f aca="false">S7/$AC7</f>
        <v>0.142857142857143</v>
      </c>
      <c r="AI7" s="15" t="n">
        <f aca="false">T7/$AC7</f>
        <v>0.142857142857143</v>
      </c>
      <c r="AJ7" s="15" t="n">
        <f aca="false">U7/$AC7</f>
        <v>0</v>
      </c>
      <c r="AK7" s="15" t="n">
        <f aca="false">V7/$AC7</f>
        <v>0.0714285714285714</v>
      </c>
      <c r="AL7" s="15" t="n">
        <f aca="false">W7/$AC7</f>
        <v>0.285714285714286</v>
      </c>
      <c r="AM7" s="15" t="n">
        <f aca="false">X7/$AC7</f>
        <v>0</v>
      </c>
      <c r="AN7" s="15" t="n">
        <f aca="false">Y7/$AC7</f>
        <v>0</v>
      </c>
      <c r="AO7" s="15" t="n">
        <f aca="false">Z7/$AC7</f>
        <v>0</v>
      </c>
      <c r="AP7" s="15" t="n">
        <f aca="false">AA7/$AC7</f>
        <v>0.0714285714285714</v>
      </c>
      <c r="AQ7" s="15" t="n">
        <f aca="false">AB7/$AC7</f>
        <v>0</v>
      </c>
      <c r="AR7" s="27" t="n">
        <v>14</v>
      </c>
    </row>
    <row r="8" customFormat="false" ht="15" hidden="false" customHeight="false" outlineLevel="0" collapsed="false">
      <c r="N8" s="20"/>
    </row>
    <row r="9" customFormat="false" ht="15" hidden="false" customHeight="false" outlineLevel="0" collapsed="false">
      <c r="N9" s="20"/>
    </row>
    <row r="10" customFormat="false" ht="15" hidden="false" customHeight="false" outlineLevel="0" collapsed="false">
      <c r="N10" s="20"/>
    </row>
    <row r="11" customFormat="false" ht="15" hidden="false" customHeight="false" outlineLevel="0" collapsed="false">
      <c r="N11" s="20"/>
    </row>
    <row r="12" customFormat="false" ht="15" hidden="false" customHeight="false" outlineLevel="0" collapsed="false">
      <c r="N12" s="20"/>
    </row>
    <row r="13" s="8" customFormat="true" ht="15" hidden="false" customHeight="false" outlineLevel="0" collapsed="false">
      <c r="B13" s="13" t="s">
        <v>5</v>
      </c>
      <c r="C13" s="14" t="s">
        <v>7</v>
      </c>
      <c r="D13" s="13" t="s">
        <v>32</v>
      </c>
      <c r="E13" s="13" t="s">
        <v>1</v>
      </c>
      <c r="F13" s="13" t="s">
        <v>26</v>
      </c>
      <c r="G13" s="13" t="s">
        <v>6</v>
      </c>
      <c r="H13" s="13" t="s">
        <v>4</v>
      </c>
      <c r="I13" s="13" t="s">
        <v>28</v>
      </c>
      <c r="J13" s="13" t="s">
        <v>27</v>
      </c>
      <c r="K13" s="13" t="s">
        <v>2</v>
      </c>
      <c r="L13" s="13" t="s">
        <v>3</v>
      </c>
      <c r="M13" s="13" t="s">
        <v>0</v>
      </c>
      <c r="N13" s="21" t="s">
        <v>8</v>
      </c>
    </row>
    <row r="14" customFormat="false" ht="15" hidden="false" customHeight="false" outlineLevel="0" collapsed="false">
      <c r="A14" s="6" t="n">
        <v>2011</v>
      </c>
      <c r="F14" s="2"/>
      <c r="I14" s="1"/>
      <c r="N14" s="20"/>
    </row>
    <row r="15" customFormat="false" ht="15" hidden="false" customHeight="false" outlineLevel="0" collapsed="false">
      <c r="A15" s="0" t="s">
        <v>9</v>
      </c>
      <c r="B15" s="30" t="n">
        <f aca="false">-1+1+0</f>
        <v>0</v>
      </c>
      <c r="C15" s="30"/>
      <c r="D15" s="30" t="n">
        <f aca="false">1+0</f>
        <v>1</v>
      </c>
      <c r="E15" s="31" t="n">
        <v>-1</v>
      </c>
      <c r="F15" s="28" t="n">
        <f aca="false">1+1</f>
        <v>2</v>
      </c>
      <c r="G15" s="30"/>
      <c r="H15" s="30"/>
      <c r="I15" s="30"/>
      <c r="J15" s="30"/>
      <c r="K15" s="30" t="n">
        <f aca="false">-1+1+1+1+1+1</f>
        <v>4</v>
      </c>
      <c r="L15" s="30" t="n">
        <f aca="false">1+1+1+1</f>
        <v>4</v>
      </c>
      <c r="M15" s="30"/>
      <c r="N15" s="20" t="n">
        <v>17</v>
      </c>
    </row>
    <row r="16" customFormat="false" ht="15" hidden="false" customHeight="false" outlineLevel="0" collapsed="false">
      <c r="A16" s="0" t="s">
        <v>11</v>
      </c>
      <c r="B16" s="30" t="n">
        <f aca="false">-1</f>
        <v>-1</v>
      </c>
      <c r="C16" s="30" t="n">
        <f aca="false">0+1</f>
        <v>1</v>
      </c>
      <c r="D16" s="30" t="n">
        <f aca="false">1-1+1+1</f>
        <v>2</v>
      </c>
      <c r="E16" s="30"/>
      <c r="F16" s="28" t="n">
        <f aca="false">1+1</f>
        <v>2</v>
      </c>
      <c r="G16" s="30"/>
      <c r="H16" s="30" t="n">
        <f aca="false">1+1+1</f>
        <v>3</v>
      </c>
      <c r="I16" s="30"/>
      <c r="J16" s="30" t="n">
        <v>1</v>
      </c>
      <c r="K16" s="30" t="n">
        <v>1</v>
      </c>
      <c r="L16" s="30" t="n">
        <f aca="false">-1+1+1+1+1-1+1</f>
        <v>3</v>
      </c>
      <c r="M16" s="30" t="n">
        <f aca="false">-1+1</f>
        <v>0</v>
      </c>
      <c r="N16" s="20" t="n">
        <v>20</v>
      </c>
    </row>
    <row r="17" customFormat="false" ht="15" hidden="false" customHeight="false" outlineLevel="0" collapsed="false">
      <c r="A17" s="0" t="s">
        <v>15</v>
      </c>
      <c r="B17" s="30" t="n">
        <f aca="false">-1+0-1</f>
        <v>-2</v>
      </c>
      <c r="C17" s="30" t="n">
        <f aca="false">1+1+1</f>
        <v>3</v>
      </c>
      <c r="D17" s="30" t="n">
        <f aca="false">1-1-1+0+1</f>
        <v>0</v>
      </c>
      <c r="E17" s="30" t="n">
        <v>-1</v>
      </c>
      <c r="F17" s="28"/>
      <c r="G17" s="30"/>
      <c r="H17" s="30" t="n">
        <f aca="false">1+1+1+1+1+1+1+1+1+1</f>
        <v>10</v>
      </c>
      <c r="I17" s="30" t="n">
        <f aca="false">-1+1</f>
        <v>0</v>
      </c>
      <c r="J17" s="30" t="n">
        <f aca="false">1+1+1</f>
        <v>3</v>
      </c>
      <c r="K17" s="30" t="n">
        <f aca="false">-1+0-1</f>
        <v>-2</v>
      </c>
      <c r="L17" s="30" t="n">
        <f aca="false">-1+1+1+1+1-1</f>
        <v>2</v>
      </c>
      <c r="M17" s="30"/>
      <c r="N17" s="20" t="n">
        <v>30</v>
      </c>
    </row>
    <row r="18" customFormat="false" ht="15" hidden="false" customHeight="false" outlineLevel="0" collapsed="false">
      <c r="A18" s="0" t="s">
        <v>20</v>
      </c>
      <c r="B18" s="30" t="n">
        <f aca="false">1+1+1+1+1</f>
        <v>5</v>
      </c>
      <c r="C18" s="30" t="n">
        <v>1</v>
      </c>
      <c r="D18" s="30" t="n">
        <f aca="false">-1-1+1-1-1-1-1</f>
        <v>-5</v>
      </c>
      <c r="E18" s="30" t="n">
        <v>1</v>
      </c>
      <c r="F18" s="28" t="n">
        <v>1</v>
      </c>
      <c r="G18" s="30"/>
      <c r="H18" s="30" t="n">
        <f aca="false">0-1+0</f>
        <v>-1</v>
      </c>
      <c r="I18" s="30"/>
      <c r="J18" s="30"/>
      <c r="K18" s="30" t="n">
        <f aca="false">1+0+1+1</f>
        <v>3</v>
      </c>
      <c r="L18" s="30" t="n">
        <f aca="false">1+1</f>
        <v>2</v>
      </c>
      <c r="M18" s="30" t="n">
        <v>1</v>
      </c>
      <c r="N18" s="20" t="n">
        <v>18</v>
      </c>
    </row>
    <row r="19" customFormat="false" ht="15" hidden="false" customHeight="false" outlineLevel="0" collapsed="false">
      <c r="A19" s="0" t="s">
        <v>22</v>
      </c>
      <c r="B19" s="30"/>
      <c r="C19" s="30"/>
      <c r="D19" s="30" t="n">
        <v>1</v>
      </c>
      <c r="E19" s="30" t="n">
        <v>1</v>
      </c>
      <c r="F19" s="0"/>
      <c r="G19" s="30"/>
      <c r="H19" s="30" t="n">
        <v>-1</v>
      </c>
      <c r="I19" s="30"/>
      <c r="J19" s="30"/>
      <c r="K19" s="30" t="n">
        <f aca="false">1+1+1+0+1</f>
        <v>4</v>
      </c>
      <c r="L19" s="30"/>
      <c r="M19" s="30"/>
      <c r="N19" s="20" t="n">
        <v>8</v>
      </c>
    </row>
    <row r="20" customFormat="false" ht="15" hidden="false" customHeight="false" outlineLevel="0" collapsed="false">
      <c r="A20" s="0" t="s">
        <v>24</v>
      </c>
      <c r="B20" s="30"/>
      <c r="C20" s="30"/>
      <c r="D20" s="30"/>
      <c r="E20" s="30"/>
      <c r="F20" s="30"/>
      <c r="G20" s="30"/>
      <c r="H20" s="30"/>
      <c r="I20" s="28"/>
      <c r="J20" s="30"/>
      <c r="K20" s="30" t="n">
        <v>1</v>
      </c>
      <c r="L20" s="30"/>
      <c r="M20" s="30"/>
      <c r="N20" s="20"/>
    </row>
    <row r="21" customFormat="false" ht="15" hidden="false" customHeight="false" outlineLevel="0" collapsed="false">
      <c r="N21" s="20"/>
    </row>
    <row r="22" customFormat="false" ht="15" hidden="false" customHeight="false" outlineLevel="0" collapsed="false">
      <c r="A22" s="8"/>
      <c r="B22" s="13" t="s">
        <v>5</v>
      </c>
      <c r="C22" s="14" t="s">
        <v>7</v>
      </c>
      <c r="D22" s="13" t="s">
        <v>32</v>
      </c>
      <c r="E22" s="13" t="s">
        <v>1</v>
      </c>
      <c r="F22" s="13" t="s">
        <v>26</v>
      </c>
      <c r="G22" s="13" t="s">
        <v>6</v>
      </c>
      <c r="H22" s="13" t="s">
        <v>4</v>
      </c>
      <c r="I22" s="13" t="s">
        <v>28</v>
      </c>
      <c r="J22" s="13" t="s">
        <v>27</v>
      </c>
      <c r="K22" s="13" t="s">
        <v>2</v>
      </c>
      <c r="L22" s="13" t="s">
        <v>3</v>
      </c>
      <c r="M22" s="13" t="s">
        <v>0</v>
      </c>
      <c r="N22" s="21" t="s">
        <v>8</v>
      </c>
      <c r="P22" s="8"/>
      <c r="Q22" s="13" t="s">
        <v>5</v>
      </c>
      <c r="R22" s="14" t="s">
        <v>7</v>
      </c>
      <c r="S22" s="13" t="s">
        <v>32</v>
      </c>
      <c r="T22" s="13" t="s">
        <v>1</v>
      </c>
      <c r="U22" s="13" t="s">
        <v>26</v>
      </c>
      <c r="V22" s="13" t="s">
        <v>6</v>
      </c>
      <c r="W22" s="13" t="s">
        <v>4</v>
      </c>
      <c r="X22" s="13" t="s">
        <v>28</v>
      </c>
      <c r="Y22" s="13" t="s">
        <v>27</v>
      </c>
      <c r="Z22" s="13" t="s">
        <v>2</v>
      </c>
      <c r="AA22" s="13" t="s">
        <v>3</v>
      </c>
      <c r="AB22" s="13" t="s">
        <v>0</v>
      </c>
      <c r="AC22" s="21" t="s">
        <v>8</v>
      </c>
      <c r="AE22" s="8" t="s">
        <v>38</v>
      </c>
      <c r="AF22" s="13" t="s">
        <v>5</v>
      </c>
      <c r="AG22" s="14" t="s">
        <v>7</v>
      </c>
      <c r="AH22" s="13" t="s">
        <v>32</v>
      </c>
      <c r="AI22" s="13" t="s">
        <v>1</v>
      </c>
      <c r="AJ22" s="13" t="s">
        <v>26</v>
      </c>
      <c r="AK22" s="13" t="s">
        <v>6</v>
      </c>
      <c r="AL22" s="13" t="s">
        <v>4</v>
      </c>
      <c r="AM22" s="13" t="s">
        <v>28</v>
      </c>
      <c r="AN22" s="13" t="s">
        <v>27</v>
      </c>
      <c r="AO22" s="13" t="s">
        <v>2</v>
      </c>
      <c r="AP22" s="13" t="s">
        <v>3</v>
      </c>
      <c r="AQ22" s="13" t="s">
        <v>0</v>
      </c>
      <c r="AR22" s="21" t="s">
        <v>8</v>
      </c>
    </row>
    <row r="23" customFormat="false" ht="15" hidden="false" customHeight="false" outlineLevel="0" collapsed="false">
      <c r="A23" s="6" t="n">
        <v>1975</v>
      </c>
      <c r="F23" s="2"/>
      <c r="I23" s="1"/>
      <c r="N23" s="20"/>
      <c r="P23" s="6" t="n">
        <v>1975</v>
      </c>
      <c r="Q23" s="1"/>
      <c r="S23" s="1"/>
      <c r="T23" s="1"/>
      <c r="U23" s="2"/>
      <c r="V23" s="1"/>
      <c r="W23" s="1"/>
      <c r="X23" s="1"/>
      <c r="Y23" s="1"/>
      <c r="Z23" s="1"/>
      <c r="AA23" s="1"/>
      <c r="AB23" s="1"/>
      <c r="AC23" s="20"/>
      <c r="AE23" s="6" t="n">
        <v>1975</v>
      </c>
      <c r="AF23" s="1"/>
      <c r="AH23" s="1"/>
      <c r="AI23" s="1"/>
      <c r="AJ23" s="2"/>
      <c r="AK23" s="1"/>
      <c r="AL23" s="1"/>
      <c r="AM23" s="1"/>
      <c r="AN23" s="1"/>
      <c r="AO23" s="1"/>
      <c r="AP23" s="1"/>
      <c r="AQ23" s="1"/>
      <c r="AR23" s="20"/>
    </row>
    <row r="24" customFormat="false" ht="15" hidden="false" customHeight="false" outlineLevel="0" collapsed="false">
      <c r="A24" s="0" t="s">
        <v>9</v>
      </c>
      <c r="B24" s="30" t="n">
        <f aca="false">+1+1+1</f>
        <v>3</v>
      </c>
      <c r="C24" s="30"/>
      <c r="D24" s="30" t="n">
        <f aca="false">-1+0</f>
        <v>-1</v>
      </c>
      <c r="E24" s="31" t="n">
        <f aca="false">+1+1</f>
        <v>2</v>
      </c>
      <c r="F24" s="28" t="n">
        <f aca="false">-1</f>
        <v>-1</v>
      </c>
      <c r="G24" s="30" t="n">
        <f aca="false">+1</f>
        <v>1</v>
      </c>
      <c r="H24" s="30"/>
      <c r="I24" s="30"/>
      <c r="J24" s="30" t="n">
        <f aca="false">+1</f>
        <v>1</v>
      </c>
      <c r="K24" s="30"/>
      <c r="L24" s="30" t="n">
        <f aca="false">1+1+1+1</f>
        <v>4</v>
      </c>
      <c r="M24" s="30" t="n">
        <f aca="false">+1</f>
        <v>1</v>
      </c>
      <c r="N24" s="20" t="n">
        <v>15</v>
      </c>
      <c r="P24" s="0" t="s">
        <v>9</v>
      </c>
      <c r="Q24" s="30" t="n">
        <v>3</v>
      </c>
      <c r="R24" s="30"/>
      <c r="S24" s="30" t="n">
        <v>2</v>
      </c>
      <c r="T24" s="31" t="n">
        <v>2</v>
      </c>
      <c r="U24" s="28" t="n">
        <v>1</v>
      </c>
      <c r="V24" s="30" t="n">
        <v>1</v>
      </c>
      <c r="W24" s="30"/>
      <c r="X24" s="30"/>
      <c r="Y24" s="30" t="n">
        <f aca="false">+1</f>
        <v>1</v>
      </c>
      <c r="Z24" s="30"/>
      <c r="AA24" s="30" t="n">
        <f aca="false">1+1+1+1</f>
        <v>4</v>
      </c>
      <c r="AB24" s="30" t="n">
        <f aca="false">+1</f>
        <v>1</v>
      </c>
      <c r="AC24" s="20" t="n">
        <v>15</v>
      </c>
      <c r="AE24" s="0" t="s">
        <v>9</v>
      </c>
      <c r="AF24" s="30" t="n">
        <f aca="false">Q24/$AC24</f>
        <v>0.2</v>
      </c>
      <c r="AG24" s="30" t="n">
        <f aca="false">R24/$AC24</f>
        <v>0</v>
      </c>
      <c r="AH24" s="30" t="n">
        <f aca="false">S24/$AC24</f>
        <v>0.133333333333333</v>
      </c>
      <c r="AI24" s="30" t="n">
        <f aca="false">T24/$AC24</f>
        <v>0.133333333333333</v>
      </c>
      <c r="AJ24" s="30" t="n">
        <f aca="false">U24/$AC24</f>
        <v>0.0666666666666667</v>
      </c>
      <c r="AK24" s="30" t="n">
        <f aca="false">V24/$AC24</f>
        <v>0.0666666666666667</v>
      </c>
      <c r="AL24" s="30" t="n">
        <f aca="false">W24/$AC24</f>
        <v>0</v>
      </c>
      <c r="AM24" s="30" t="n">
        <f aca="false">X24/$AC24</f>
        <v>0</v>
      </c>
      <c r="AN24" s="30" t="n">
        <f aca="false">Y24/$AC24</f>
        <v>0.0666666666666667</v>
      </c>
      <c r="AO24" s="30" t="n">
        <f aca="false">Z24/$AC24</f>
        <v>0</v>
      </c>
      <c r="AP24" s="30" t="n">
        <f aca="false">AA24/$AC24</f>
        <v>0.266666666666667</v>
      </c>
      <c r="AQ24" s="30" t="n">
        <f aca="false">AB24/$AC24</f>
        <v>0.0666666666666667</v>
      </c>
      <c r="AR24" s="20" t="n">
        <v>15</v>
      </c>
    </row>
    <row r="25" customFormat="false" ht="15" hidden="false" customHeight="false" outlineLevel="0" collapsed="false">
      <c r="A25" s="0" t="s">
        <v>11</v>
      </c>
      <c r="B25" s="30" t="n">
        <f aca="false">0+1+1-1-1+1+1+1</f>
        <v>3</v>
      </c>
      <c r="C25" s="30" t="n">
        <f aca="false">1+1+1</f>
        <v>3</v>
      </c>
      <c r="D25" s="30" t="n">
        <f aca="false">-1+1</f>
        <v>0</v>
      </c>
      <c r="E25" s="30" t="n">
        <f aca="false">+1+1</f>
        <v>2</v>
      </c>
      <c r="F25" s="28"/>
      <c r="G25" s="30" t="n">
        <f aca="false">1</f>
        <v>1</v>
      </c>
      <c r="H25" s="30"/>
      <c r="I25" s="30" t="n">
        <f aca="false">+1</f>
        <v>1</v>
      </c>
      <c r="J25" s="30" t="n">
        <f aca="false">+1+1+1</f>
        <v>3</v>
      </c>
      <c r="K25" s="30" t="n">
        <f aca="false">+1+1+1+0</f>
        <v>3</v>
      </c>
      <c r="L25" s="30" t="n">
        <f aca="false">+1+1+1+1</f>
        <v>4</v>
      </c>
      <c r="M25" s="30" t="n">
        <f aca="false">+1+1+1</f>
        <v>3</v>
      </c>
      <c r="N25" s="20" t="n">
        <v>31</v>
      </c>
      <c r="P25" s="0" t="s">
        <v>11</v>
      </c>
      <c r="Q25" s="30" t="n">
        <v>8</v>
      </c>
      <c r="R25" s="30" t="n">
        <f aca="false">1+1+1</f>
        <v>3</v>
      </c>
      <c r="S25" s="30" t="n">
        <v>2</v>
      </c>
      <c r="T25" s="30" t="n">
        <f aca="false">+1+1</f>
        <v>2</v>
      </c>
      <c r="U25" s="28"/>
      <c r="V25" s="30" t="n">
        <f aca="false">1</f>
        <v>1</v>
      </c>
      <c r="W25" s="30"/>
      <c r="X25" s="30" t="n">
        <f aca="false">+1</f>
        <v>1</v>
      </c>
      <c r="Y25" s="30" t="n">
        <f aca="false">+1+1+1</f>
        <v>3</v>
      </c>
      <c r="Z25" s="30" t="n">
        <v>4</v>
      </c>
      <c r="AA25" s="30" t="n">
        <f aca="false">+1+1+1+1</f>
        <v>4</v>
      </c>
      <c r="AB25" s="30" t="n">
        <f aca="false">+1+1+1</f>
        <v>3</v>
      </c>
      <c r="AC25" s="20" t="n">
        <v>31</v>
      </c>
      <c r="AE25" s="0" t="s">
        <v>11</v>
      </c>
      <c r="AF25" s="30" t="n">
        <f aca="false">Q25/$AC25</f>
        <v>0.258064516129032</v>
      </c>
      <c r="AG25" s="30" t="n">
        <f aca="false">R25/$AC25</f>
        <v>0.0967741935483871</v>
      </c>
      <c r="AH25" s="30" t="n">
        <f aca="false">S25/$AC25</f>
        <v>0.0645161290322581</v>
      </c>
      <c r="AI25" s="30" t="n">
        <f aca="false">T25/$AC25</f>
        <v>0.0645161290322581</v>
      </c>
      <c r="AJ25" s="30" t="n">
        <f aca="false">U25/$AC25</f>
        <v>0</v>
      </c>
      <c r="AK25" s="30" t="n">
        <f aca="false">V25/$AC25</f>
        <v>0.032258064516129</v>
      </c>
      <c r="AL25" s="30" t="n">
        <f aca="false">W25/$AC25</f>
        <v>0</v>
      </c>
      <c r="AM25" s="30" t="n">
        <f aca="false">X25/$AC25</f>
        <v>0.032258064516129</v>
      </c>
      <c r="AN25" s="30" t="n">
        <f aca="false">Y25/$AC25</f>
        <v>0.0967741935483871</v>
      </c>
      <c r="AO25" s="30" t="n">
        <f aca="false">Z25/$AC25</f>
        <v>0.129032258064516</v>
      </c>
      <c r="AP25" s="30" t="n">
        <f aca="false">AA25/$AC25</f>
        <v>0.129032258064516</v>
      </c>
      <c r="AQ25" s="30" t="n">
        <f aca="false">AB25/$AC25</f>
        <v>0.0967741935483871</v>
      </c>
      <c r="AR25" s="20" t="n">
        <v>31</v>
      </c>
    </row>
    <row r="26" customFormat="false" ht="15" hidden="false" customHeight="false" outlineLevel="0" collapsed="false">
      <c r="A26" s="0" t="s">
        <v>15</v>
      </c>
      <c r="B26" s="30" t="n">
        <f aca="false">-1-1</f>
        <v>-2</v>
      </c>
      <c r="C26" s="30" t="n">
        <f aca="false">1</f>
        <v>1</v>
      </c>
      <c r="D26" s="30" t="n">
        <f aca="false">1+1</f>
        <v>2</v>
      </c>
      <c r="E26" s="30" t="n">
        <f aca="false">+1-1</f>
        <v>0</v>
      </c>
      <c r="F26" s="28"/>
      <c r="G26" s="30" t="n">
        <f aca="false">-1+1</f>
        <v>0</v>
      </c>
      <c r="H26" s="30"/>
      <c r="I26" s="30"/>
      <c r="J26" s="30" t="n">
        <f aca="false">1</f>
        <v>1</v>
      </c>
      <c r="K26" s="30" t="n">
        <f aca="false">+1+1</f>
        <v>2</v>
      </c>
      <c r="L26" s="30" t="n">
        <f aca="false">+1</f>
        <v>1</v>
      </c>
      <c r="M26" s="30" t="n">
        <f aca="false">0</f>
        <v>0</v>
      </c>
      <c r="N26" s="20" t="n">
        <v>14</v>
      </c>
      <c r="P26" s="0" t="s">
        <v>15</v>
      </c>
      <c r="Q26" s="30" t="n">
        <v>2</v>
      </c>
      <c r="R26" s="30" t="n">
        <f aca="false">1</f>
        <v>1</v>
      </c>
      <c r="S26" s="30" t="n">
        <f aca="false">1+1</f>
        <v>2</v>
      </c>
      <c r="T26" s="30" t="n">
        <v>2</v>
      </c>
      <c r="U26" s="28"/>
      <c r="V26" s="30" t="n">
        <v>2</v>
      </c>
      <c r="W26" s="30"/>
      <c r="X26" s="30"/>
      <c r="Y26" s="30" t="n">
        <f aca="false">1</f>
        <v>1</v>
      </c>
      <c r="Z26" s="30" t="n">
        <f aca="false">+1+1</f>
        <v>2</v>
      </c>
      <c r="AA26" s="30" t="n">
        <f aca="false">+1</f>
        <v>1</v>
      </c>
      <c r="AB26" s="30" t="n">
        <v>1</v>
      </c>
      <c r="AC26" s="20" t="n">
        <v>14</v>
      </c>
      <c r="AE26" s="0" t="s">
        <v>15</v>
      </c>
      <c r="AF26" s="30" t="n">
        <f aca="false">Q26/$AC26</f>
        <v>0.142857142857143</v>
      </c>
      <c r="AG26" s="30" t="n">
        <f aca="false">R26/$AC26</f>
        <v>0.0714285714285714</v>
      </c>
      <c r="AH26" s="30" t="n">
        <f aca="false">S26/$AC26</f>
        <v>0.142857142857143</v>
      </c>
      <c r="AI26" s="30" t="n">
        <f aca="false">T26/$AC26</f>
        <v>0.142857142857143</v>
      </c>
      <c r="AJ26" s="30" t="n">
        <f aca="false">U26/$AC26</f>
        <v>0</v>
      </c>
      <c r="AK26" s="30" t="n">
        <f aca="false">V26/$AC26</f>
        <v>0.142857142857143</v>
      </c>
      <c r="AL26" s="30" t="n">
        <f aca="false">W26/$AC26</f>
        <v>0</v>
      </c>
      <c r="AM26" s="30" t="n">
        <f aca="false">X26/$AC26</f>
        <v>0</v>
      </c>
      <c r="AN26" s="30" t="n">
        <f aca="false">Y26/$AC26</f>
        <v>0.0714285714285714</v>
      </c>
      <c r="AO26" s="30" t="n">
        <f aca="false">Z26/$AC26</f>
        <v>0.142857142857143</v>
      </c>
      <c r="AP26" s="30" t="n">
        <f aca="false">AA26/$AC26</f>
        <v>0.0714285714285714</v>
      </c>
      <c r="AQ26" s="30" t="n">
        <f aca="false">AB26/$AC26</f>
        <v>0.0714285714285714</v>
      </c>
      <c r="AR26" s="20" t="n">
        <v>14</v>
      </c>
    </row>
    <row r="27" customFormat="false" ht="15" hidden="false" customHeight="false" outlineLevel="0" collapsed="false">
      <c r="A27" s="0" t="s">
        <v>20</v>
      </c>
      <c r="B27" s="30" t="n">
        <f aca="false">1+1+1+1+1+1+1+1+1+1+1+1</f>
        <v>12</v>
      </c>
      <c r="C27" s="30" t="n">
        <f aca="false">-1-1-1</f>
        <v>-3</v>
      </c>
      <c r="D27" s="30" t="n">
        <f aca="false">-1-1-1</f>
        <v>-3</v>
      </c>
      <c r="E27" s="30" t="n">
        <f aca="false">+1+1</f>
        <v>2</v>
      </c>
      <c r="F27" s="28"/>
      <c r="G27" s="30" t="n">
        <f aca="false">+1+1</f>
        <v>2</v>
      </c>
      <c r="H27" s="30"/>
      <c r="I27" s="30"/>
      <c r="J27" s="30" t="n">
        <f aca="false">0</f>
        <v>0</v>
      </c>
      <c r="K27" s="30" t="n">
        <f aca="false">1</f>
        <v>1</v>
      </c>
      <c r="L27" s="30" t="n">
        <f aca="false">1</f>
        <v>1</v>
      </c>
      <c r="M27" s="30" t="n">
        <v>1</v>
      </c>
      <c r="N27" s="20" t="n">
        <v>26</v>
      </c>
      <c r="P27" s="0" t="s">
        <v>20</v>
      </c>
      <c r="Q27" s="30" t="n">
        <f aca="false">1+1+1+1+1+1+1+1+1+1+1+1</f>
        <v>12</v>
      </c>
      <c r="R27" s="30" t="n">
        <v>3</v>
      </c>
      <c r="S27" s="30" t="n">
        <v>3</v>
      </c>
      <c r="T27" s="30" t="n">
        <f aca="false">+1+1</f>
        <v>2</v>
      </c>
      <c r="U27" s="28"/>
      <c r="V27" s="30" t="n">
        <f aca="false">+1+1</f>
        <v>2</v>
      </c>
      <c r="W27" s="30"/>
      <c r="X27" s="30"/>
      <c r="Y27" s="30" t="n">
        <v>1</v>
      </c>
      <c r="Z27" s="30" t="n">
        <f aca="false">1</f>
        <v>1</v>
      </c>
      <c r="AA27" s="30" t="n">
        <f aca="false">1</f>
        <v>1</v>
      </c>
      <c r="AB27" s="30" t="n">
        <v>1</v>
      </c>
      <c r="AC27" s="20" t="n">
        <v>26</v>
      </c>
      <c r="AE27" s="0" t="s">
        <v>20</v>
      </c>
      <c r="AF27" s="30" t="n">
        <f aca="false">Q27/$AC27</f>
        <v>0.461538461538462</v>
      </c>
      <c r="AG27" s="30" t="n">
        <f aca="false">R27/$AC27</f>
        <v>0.115384615384615</v>
      </c>
      <c r="AH27" s="30" t="n">
        <f aca="false">S27/$AC27</f>
        <v>0.115384615384615</v>
      </c>
      <c r="AI27" s="30" t="n">
        <f aca="false">T27/$AC27</f>
        <v>0.0769230769230769</v>
      </c>
      <c r="AJ27" s="30" t="n">
        <f aca="false">U27/$AC27</f>
        <v>0</v>
      </c>
      <c r="AK27" s="30" t="n">
        <f aca="false">V27/$AC27</f>
        <v>0.0769230769230769</v>
      </c>
      <c r="AL27" s="30" t="n">
        <f aca="false">W27/$AC27</f>
        <v>0</v>
      </c>
      <c r="AM27" s="30" t="n">
        <f aca="false">X27/$AC27</f>
        <v>0</v>
      </c>
      <c r="AN27" s="30" t="n">
        <f aca="false">Y27/$AC27</f>
        <v>0.0384615384615385</v>
      </c>
      <c r="AO27" s="30" t="n">
        <f aca="false">Z27/$AC27</f>
        <v>0.0384615384615385</v>
      </c>
      <c r="AP27" s="30" t="n">
        <f aca="false">AA27/$AC27</f>
        <v>0.0384615384615385</v>
      </c>
      <c r="AQ27" s="30" t="n">
        <f aca="false">AB27/$AC27</f>
        <v>0.0384615384615385</v>
      </c>
      <c r="AR27" s="20" t="n">
        <v>26</v>
      </c>
    </row>
    <row r="28" customFormat="false" ht="15" hidden="false" customHeight="false" outlineLevel="0" collapsed="false">
      <c r="B28" s="30"/>
      <c r="C28" s="30"/>
      <c r="D28" s="30"/>
      <c r="E28" s="30"/>
      <c r="F28" s="0"/>
      <c r="G28" s="30"/>
      <c r="H28" s="30"/>
      <c r="I28" s="30"/>
      <c r="J28" s="30"/>
      <c r="K28" s="30"/>
      <c r="L28" s="30"/>
      <c r="M28" s="30"/>
      <c r="N28" s="20"/>
    </row>
    <row r="29" customFormat="false" ht="15" hidden="false" customHeight="false" outlineLevel="0" collapsed="false">
      <c r="B29" s="30"/>
      <c r="C29" s="30"/>
      <c r="D29" s="30"/>
      <c r="E29" s="30"/>
      <c r="F29" s="30"/>
      <c r="G29" s="30"/>
      <c r="H29" s="30"/>
      <c r="I29" s="28"/>
      <c r="J29" s="30"/>
      <c r="K29" s="30"/>
      <c r="L29" s="30"/>
      <c r="M29" s="30"/>
      <c r="N29" s="20"/>
    </row>
    <row r="30" customFormat="false" ht="15" hidden="false" customHeight="false" outlineLevel="0" collapsed="false">
      <c r="F30" s="0"/>
    </row>
    <row r="31" customFormat="false" ht="15" hidden="false" customHeight="false" outlineLevel="0" collapsed="false">
      <c r="F31" s="2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36"/>
  </cols>
  <sheetData>
    <row r="1" customFormat="false" ht="15" hidden="false" customHeight="false" outlineLevel="0" collapsed="false">
      <c r="A1" s="0" t="s">
        <v>39</v>
      </c>
      <c r="B1" s="0" t="n">
        <v>2</v>
      </c>
      <c r="C1" s="0" t="n">
        <v>3</v>
      </c>
      <c r="D1" s="0" t="n">
        <v>4</v>
      </c>
      <c r="E1" s="0" t="n">
        <v>6</v>
      </c>
      <c r="F1" s="0" t="n">
        <v>7</v>
      </c>
      <c r="G1" s="0" t="n">
        <v>8</v>
      </c>
      <c r="H1" s="0" t="n">
        <v>9</v>
      </c>
      <c r="I1" s="0" t="n">
        <v>10</v>
      </c>
      <c r="J1" s="0" t="n">
        <v>11</v>
      </c>
      <c r="K1" s="0" t="n">
        <v>12</v>
      </c>
      <c r="L1" s="0" t="n">
        <v>13</v>
      </c>
      <c r="M1" s="0" t="n">
        <v>14</v>
      </c>
      <c r="N1" s="0" t="n">
        <v>15</v>
      </c>
      <c r="O1" s="0" t="n">
        <v>16</v>
      </c>
      <c r="P1" s="0" t="n">
        <v>17</v>
      </c>
    </row>
    <row r="2" customFormat="false" ht="15" hidden="false" customHeight="false" outlineLevel="0" collapsed="false">
      <c r="A2" s="0" t="n">
        <v>0</v>
      </c>
      <c r="B2" s="0" t="n">
        <v>1</v>
      </c>
      <c r="C2" s="0" t="n">
        <v>1</v>
      </c>
      <c r="D2" s="0" t="n">
        <v>1</v>
      </c>
      <c r="E2" s="0" t="n">
        <f aca="false">1 - (nuovissimo!B24/nuovissimo!Q24)</f>
        <v>0</v>
      </c>
      <c r="F2" s="0" t="n">
        <v>1</v>
      </c>
      <c r="G2" s="0" t="n">
        <f aca="false">1 - (nuovissimo!D24/nuovissimo!S24)</f>
        <v>1.5</v>
      </c>
      <c r="H2" s="0" t="n">
        <f aca="false">1 - (nuovissimo!E24/nuovissimo!T24)</f>
        <v>0</v>
      </c>
      <c r="I2" s="0" t="n">
        <f aca="false">1 - (nuovissimo!F24/nuovissimo!U24)</f>
        <v>2</v>
      </c>
      <c r="J2" s="0" t="n">
        <f aca="false">1 - (nuovissimo!G24/nuovissimo!V24)</f>
        <v>0</v>
      </c>
      <c r="K2" s="0" t="n">
        <v>1</v>
      </c>
      <c r="L2" s="0" t="n">
        <v>1</v>
      </c>
      <c r="M2" s="0" t="n">
        <f aca="false">1 - (nuovissimo!J24/nuovissimo!Y24)</f>
        <v>0</v>
      </c>
      <c r="N2" s="0" t="n">
        <v>1</v>
      </c>
      <c r="O2" s="0" t="n">
        <f aca="false">1 - (nuovissimo!L24/nuovissimo!AA24)</f>
        <v>0</v>
      </c>
      <c r="P2" s="0" t="n">
        <f aca="false">1 - (nuovissimo!M24/nuovissimo!AB24)</f>
        <v>0</v>
      </c>
    </row>
    <row r="3" customFormat="false" ht="15" hidden="false" customHeight="false" outlineLevel="0" collapsed="false">
      <c r="A3" s="0" t="n">
        <v>1</v>
      </c>
      <c r="B3" s="0" t="n">
        <v>0</v>
      </c>
      <c r="C3" s="0" t="n">
        <v>1</v>
      </c>
      <c r="D3" s="0" t="n">
        <v>1</v>
      </c>
      <c r="E3" s="0" t="n">
        <f aca="false">1 - (nuovissimo!B25/nuovissimo!Q25)</f>
        <v>0.625</v>
      </c>
      <c r="F3" s="0" t="n">
        <f aca="false">1 - (nuovissimo!C25/nuovissimo!R25)</f>
        <v>0</v>
      </c>
      <c r="G3" s="0" t="n">
        <f aca="false">1 - (nuovissimo!D25/nuovissimo!S25)</f>
        <v>1</v>
      </c>
      <c r="H3" s="0" t="n">
        <f aca="false">1 - (nuovissimo!E25/nuovissimo!T25)</f>
        <v>0</v>
      </c>
      <c r="I3" s="0" t="n">
        <v>1</v>
      </c>
      <c r="J3" s="0" t="n">
        <f aca="false">1 - (nuovissimo!G25/nuovissimo!V25)</f>
        <v>0</v>
      </c>
      <c r="K3" s="0" t="n">
        <v>1</v>
      </c>
      <c r="L3" s="0" t="n">
        <f aca="false">1 - (nuovissimo!I25/nuovissimo!X25)</f>
        <v>0</v>
      </c>
      <c r="M3" s="0" t="n">
        <f aca="false">1 - (nuovissimo!J25/nuovissimo!Y25)</f>
        <v>0</v>
      </c>
      <c r="N3" s="0" t="n">
        <f aca="false">1 - (nuovissimo!K25/nuovissimo!Z25)</f>
        <v>0.25</v>
      </c>
      <c r="O3" s="0" t="n">
        <f aca="false">1 - (nuovissimo!L25/nuovissimo!AA25)</f>
        <v>0</v>
      </c>
      <c r="P3" s="0" t="n">
        <f aca="false">1 - (nuovissimo!M25/nuovissimo!AB25)</f>
        <v>0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0</v>
      </c>
      <c r="D4" s="0" t="n">
        <v>1</v>
      </c>
      <c r="E4" s="0" t="n">
        <f aca="false">1 - (nuovissimo!B26/nuovissimo!Q26)</f>
        <v>2</v>
      </c>
      <c r="F4" s="0" t="n">
        <f aca="false">1 - (nuovissimo!C26/nuovissimo!R26)</f>
        <v>0</v>
      </c>
      <c r="G4" s="0" t="n">
        <f aca="false">1 - (nuovissimo!D26/nuovissimo!S26)</f>
        <v>0</v>
      </c>
      <c r="H4" s="0" t="n">
        <f aca="false">1 - (nuovissimo!E26/nuovissimo!T26)</f>
        <v>1</v>
      </c>
      <c r="I4" s="0" t="n">
        <v>1</v>
      </c>
      <c r="J4" s="0" t="n">
        <f aca="false">1 - (nuovissimo!G26/nuovissimo!V26)</f>
        <v>1</v>
      </c>
      <c r="K4" s="0" t="n">
        <v>1</v>
      </c>
      <c r="L4" s="0" t="n">
        <v>1</v>
      </c>
      <c r="M4" s="0" t="n">
        <f aca="false">1 - (nuovissimo!J26/nuovissimo!Y26)</f>
        <v>0</v>
      </c>
      <c r="N4" s="0" t="n">
        <f aca="false">1 - (nuovissimo!K26/nuovissimo!Z26)</f>
        <v>0</v>
      </c>
      <c r="O4" s="0" t="n">
        <f aca="false">1 - (nuovissimo!L26/nuovissimo!AA26)</f>
        <v>0</v>
      </c>
      <c r="P4" s="0" t="n">
        <f aca="false">1 - (nuovissimo!M26/nuovissimo!AB26)</f>
        <v>1</v>
      </c>
    </row>
    <row r="5" customFormat="false" ht="15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0</v>
      </c>
      <c r="E5" s="0" t="n">
        <f aca="false">1 - (nuovissimo!B27/nuovissimo!Q27)</f>
        <v>0</v>
      </c>
      <c r="F5" s="0" t="n">
        <f aca="false">1 - (nuovissimo!C27/nuovissimo!R27)</f>
        <v>2</v>
      </c>
      <c r="G5" s="0" t="n">
        <f aca="false">1 - (nuovissimo!D27/nuovissimo!S27)</f>
        <v>2</v>
      </c>
      <c r="H5" s="0" t="n">
        <f aca="false">1 - (nuovissimo!E27/nuovissimo!T27)</f>
        <v>0</v>
      </c>
      <c r="I5" s="0" t="n">
        <v>1</v>
      </c>
      <c r="J5" s="0" t="n">
        <f aca="false">1 - (nuovissimo!G27/nuovissimo!V27)</f>
        <v>0</v>
      </c>
      <c r="K5" s="0" t="n">
        <v>1</v>
      </c>
      <c r="L5" s="0" t="n">
        <v>1</v>
      </c>
      <c r="M5" s="0" t="n">
        <f aca="false">1 - (nuovissimo!J27/nuovissimo!Y27)</f>
        <v>1</v>
      </c>
      <c r="N5" s="0" t="n">
        <f aca="false">1 - (nuovissimo!K27/nuovissimo!Z27)</f>
        <v>0</v>
      </c>
      <c r="O5" s="0" t="n">
        <f aca="false">1 - (nuovissimo!L27/nuovissimo!AA27)</f>
        <v>0</v>
      </c>
      <c r="P5" s="0" t="n">
        <f aca="false">1 - (nuovissimo!M27/nuovissimo!AB27)</f>
        <v>0</v>
      </c>
    </row>
    <row r="6" customFormat="false" ht="15" hidden="false" customHeight="false" outlineLevel="0" collapsed="false">
      <c r="A6" s="0" t="n">
        <v>0</v>
      </c>
      <c r="B6" s="0" t="n">
        <v>0.625</v>
      </c>
      <c r="C6" s="0" t="n">
        <v>2</v>
      </c>
      <c r="D6" s="0" t="n">
        <v>0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</row>
    <row r="7" customFormat="false" ht="15" hidden="false" customHeight="false" outlineLevel="0" collapsed="false">
      <c r="A7" s="0" t="n">
        <v>1</v>
      </c>
      <c r="B7" s="0" t="n">
        <v>0</v>
      </c>
      <c r="C7" s="0" t="n">
        <v>0</v>
      </c>
      <c r="D7" s="0" t="n">
        <v>2</v>
      </c>
      <c r="E7" s="0" t="n">
        <v>1</v>
      </c>
      <c r="F7" s="0" t="n">
        <v>0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</row>
    <row r="8" customFormat="false" ht="15" hidden="false" customHeight="false" outlineLevel="0" collapsed="false">
      <c r="A8" s="0" t="n">
        <v>1.5</v>
      </c>
      <c r="B8" s="0" t="n">
        <v>1</v>
      </c>
      <c r="C8" s="0" t="n">
        <v>0</v>
      </c>
      <c r="D8" s="0" t="n">
        <v>2</v>
      </c>
      <c r="E8" s="0" t="n">
        <v>1</v>
      </c>
      <c r="F8" s="0" t="n">
        <v>1</v>
      </c>
      <c r="G8" s="0" t="n">
        <v>0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</row>
    <row r="9" customFormat="false" ht="15" hidden="false" customHeight="false" outlineLevel="0" collapsed="false">
      <c r="A9" s="0" t="n">
        <v>0</v>
      </c>
      <c r="B9" s="0" t="n">
        <v>0</v>
      </c>
      <c r="C9" s="0" t="n">
        <v>1</v>
      </c>
      <c r="D9" s="0" t="n">
        <v>0</v>
      </c>
      <c r="E9" s="0" t="n">
        <v>1</v>
      </c>
      <c r="F9" s="0" t="n">
        <v>1</v>
      </c>
      <c r="G9" s="0" t="n">
        <v>1</v>
      </c>
      <c r="H9" s="0" t="n">
        <v>0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</row>
    <row r="10" customFormat="false" ht="15" hidden="false" customHeight="false" outlineLevel="0" collapsed="false">
      <c r="A10" s="0" t="n">
        <v>2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0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</row>
    <row r="11" customFormat="false" ht="15" hidden="false" customHeight="false" outlineLevel="0" collapsed="false">
      <c r="A11" s="0" t="n">
        <v>0</v>
      </c>
      <c r="B11" s="0" t="n">
        <v>0</v>
      </c>
      <c r="C11" s="0" t="n">
        <v>1</v>
      </c>
      <c r="D11" s="0" t="n">
        <v>0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0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</row>
    <row r="12" customFormat="false" ht="15" hidden="false" customHeight="false" outlineLevel="0" collapsed="false">
      <c r="A12" s="0" t="n">
        <v>1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0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</row>
    <row r="13" customFormat="false" ht="15" hidden="false" customHeight="false" outlineLevel="0" collapsed="false">
      <c r="A13" s="0" t="n">
        <v>1</v>
      </c>
      <c r="B13" s="0" t="n">
        <v>0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0</v>
      </c>
      <c r="M13" s="0" t="n">
        <v>1</v>
      </c>
      <c r="N13" s="0" t="n">
        <v>1</v>
      </c>
      <c r="O13" s="0" t="n">
        <v>1</v>
      </c>
      <c r="P13" s="0" t="n">
        <v>1</v>
      </c>
    </row>
    <row r="14" customFormat="false" ht="15" hidden="false" customHeight="false" outlineLevel="0" collapsed="false">
      <c r="A14" s="0" t="n">
        <v>0</v>
      </c>
      <c r="B14" s="0" t="n">
        <v>0</v>
      </c>
      <c r="C14" s="0" t="n">
        <v>0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0</v>
      </c>
      <c r="N14" s="0" t="n">
        <v>1</v>
      </c>
      <c r="O14" s="0" t="n">
        <v>1</v>
      </c>
      <c r="P14" s="0" t="n">
        <v>1</v>
      </c>
    </row>
    <row r="15" customFormat="false" ht="15" hidden="false" customHeight="false" outlineLevel="0" collapsed="false">
      <c r="A15" s="0" t="n">
        <v>1</v>
      </c>
      <c r="B15" s="0" t="n">
        <v>0.25</v>
      </c>
      <c r="C15" s="0" t="n">
        <v>0</v>
      </c>
      <c r="D15" s="0" t="n">
        <v>0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0</v>
      </c>
      <c r="O15" s="0" t="n">
        <v>1</v>
      </c>
      <c r="P15" s="0" t="n">
        <v>1</v>
      </c>
    </row>
    <row r="16" customFormat="false" ht="15" hidden="false" customHeight="false" outlineLevel="0" collapsed="false">
      <c r="A16" s="0" t="n">
        <v>0</v>
      </c>
      <c r="B16" s="0" t="n">
        <v>0</v>
      </c>
      <c r="C16" s="0" t="n">
        <v>0</v>
      </c>
      <c r="D16" s="0" t="n">
        <v>0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0</v>
      </c>
      <c r="P16" s="0" t="n">
        <v>1</v>
      </c>
    </row>
    <row r="17" customFormat="false" ht="15" hidden="false" customHeight="false" outlineLevel="0" collapsed="false">
      <c r="A17" s="0" t="n">
        <v>0</v>
      </c>
      <c r="B17" s="0" t="n">
        <v>0</v>
      </c>
      <c r="C17" s="0" t="n">
        <v>1</v>
      </c>
      <c r="D17" s="0" t="n">
        <v>0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0</v>
      </c>
    </row>
    <row r="18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8" zeroHeight="false" outlineLevelRow="0" outlineLevelCol="0"/>
  <cols>
    <col collapsed="false" customWidth="true" hidden="false" outlineLevel="0" max="1025" min="1" style="0" width="8.36"/>
  </cols>
  <sheetData>
    <row r="1" customFormat="false" ht="15" hidden="false" customHeight="false" outlineLevel="0" collapsed="false">
      <c r="A1" s="0" t="n">
        <v>1</v>
      </c>
      <c r="B1" s="0" t="n">
        <v>2</v>
      </c>
      <c r="C1" s="0" t="n">
        <v>3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  <c r="J1" s="0" t="n">
        <v>10</v>
      </c>
      <c r="K1" s="0" t="n">
        <v>11</v>
      </c>
      <c r="L1" s="0" t="n">
        <v>12</v>
      </c>
      <c r="M1" s="0" t="n">
        <v>13</v>
      </c>
      <c r="N1" s="0" t="n">
        <v>14</v>
      </c>
      <c r="O1" s="0" t="n">
        <v>15</v>
      </c>
      <c r="P1" s="0" t="n">
        <v>16</v>
      </c>
      <c r="Q1" s="0" t="n">
        <v>17</v>
      </c>
    </row>
    <row r="2" customFormat="false" ht="15" hidden="false" customHeight="false" outlineLevel="0" collapsed="false">
      <c r="A2" s="0" t="n">
        <v>0</v>
      </c>
      <c r="B2" s="0" t="n">
        <v>1</v>
      </c>
      <c r="C2" s="0" t="n">
        <v>1</v>
      </c>
      <c r="D2" s="0" t="n">
        <v>1</v>
      </c>
      <c r="E2" s="0" t="n">
        <v>1</v>
      </c>
      <c r="F2" s="15" t="n">
        <f aca="false">nuovissimo!Q3/nuovissimo!$AC3</f>
        <v>0.3</v>
      </c>
      <c r="G2" s="15" t="n">
        <f aca="false">nuovissimo!R3/nuovissimo!$AC3</f>
        <v>0.1</v>
      </c>
      <c r="H2" s="15" t="n">
        <f aca="false">nuovissimo!S3/nuovissimo!$AC3</f>
        <v>0.3</v>
      </c>
      <c r="I2" s="15" t="n">
        <f aca="false">nuovissimo!T3/nuovissimo!$AC3</f>
        <v>0.1</v>
      </c>
      <c r="J2" s="15" t="n">
        <f aca="false">nuovissimo!U3/nuovissimo!$AC3</f>
        <v>0</v>
      </c>
      <c r="K2" s="15" t="n">
        <f aca="false">nuovissimo!V3/nuovissimo!$AC3</f>
        <v>0</v>
      </c>
      <c r="L2" s="15" t="n">
        <f aca="false">nuovissimo!W3/nuovissimo!$AC3</f>
        <v>0.1</v>
      </c>
      <c r="M2" s="15" t="n">
        <f aca="false">nuovissimo!X3/nuovissimo!$AC3</f>
        <v>0</v>
      </c>
      <c r="N2" s="15" t="n">
        <f aca="false">nuovissimo!Y3/nuovissimo!$AC3</f>
        <v>0</v>
      </c>
      <c r="O2" s="15" t="n">
        <f aca="false">nuovissimo!Z3/nuovissimo!$AC3</f>
        <v>0.1</v>
      </c>
      <c r="P2" s="15" t="n">
        <f aca="false">nuovissimo!AA3/nuovissimo!$AC3</f>
        <v>0</v>
      </c>
      <c r="Q2" s="15" t="n">
        <f aca="false">nuovissimo!AB3/nuovissimo!$AC3</f>
        <v>0.1</v>
      </c>
    </row>
    <row r="3" customFormat="false" ht="15" hidden="false" customHeight="false" outlineLevel="0" collapsed="false">
      <c r="A3" s="0" t="n">
        <v>1</v>
      </c>
      <c r="B3" s="0" t="n">
        <v>0</v>
      </c>
      <c r="C3" s="0" t="n">
        <v>1</v>
      </c>
      <c r="D3" s="0" t="n">
        <v>1</v>
      </c>
      <c r="E3" s="0" t="n">
        <v>1</v>
      </c>
      <c r="F3" s="15" t="n">
        <f aca="false">nuovissimo!Q4/nuovissimo!$AC4</f>
        <v>0.260869565217391</v>
      </c>
      <c r="G3" s="15" t="n">
        <f aca="false">nuovissimo!R4/nuovissimo!$AC4</f>
        <v>0.0434782608695652</v>
      </c>
      <c r="H3" s="15" t="n">
        <f aca="false">nuovissimo!S4/nuovissimo!$AC4</f>
        <v>0.130434782608696</v>
      </c>
      <c r="I3" s="15" t="n">
        <f aca="false">nuovissimo!T4/nuovissimo!$AC4</f>
        <v>0.130434782608696</v>
      </c>
      <c r="J3" s="15" t="n">
        <f aca="false">nuovissimo!U4/nuovissimo!$AC4</f>
        <v>0.0869565217391304</v>
      </c>
      <c r="K3" s="15" t="n">
        <f aca="false">nuovissimo!V4/nuovissimo!$AC4</f>
        <v>0.0434782608695652</v>
      </c>
      <c r="L3" s="15" t="n">
        <f aca="false">nuovissimo!W4/nuovissimo!$AC4</f>
        <v>0.0434782608695652</v>
      </c>
      <c r="M3" s="15" t="n">
        <f aca="false">nuovissimo!X4/nuovissimo!$AC4</f>
        <v>0</v>
      </c>
      <c r="N3" s="15" t="n">
        <f aca="false">nuovissimo!Y4/nuovissimo!$AC4</f>
        <v>0</v>
      </c>
      <c r="O3" s="15" t="n">
        <f aca="false">nuovissimo!Z4/nuovissimo!$AC4</f>
        <v>0.0434782608695652</v>
      </c>
      <c r="P3" s="15" t="n">
        <f aca="false">nuovissimo!AA4/nuovissimo!$AC4</f>
        <v>0.130434782608696</v>
      </c>
      <c r="Q3" s="15" t="n">
        <f aca="false">nuovissimo!AB4/nuovissimo!$AC4</f>
        <v>0.0869565217391304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0</v>
      </c>
      <c r="D4" s="0" t="n">
        <v>1</v>
      </c>
      <c r="E4" s="0" t="n">
        <v>1</v>
      </c>
      <c r="F4" s="15" t="n">
        <f aca="false">nuovissimo!Q5/nuovissimo!$AC5</f>
        <v>0.0588235294117647</v>
      </c>
      <c r="G4" s="15" t="n">
        <f aca="false">nuovissimo!R5/nuovissimo!$AC5</f>
        <v>0.0392156862745098</v>
      </c>
      <c r="H4" s="15" t="n">
        <f aca="false">nuovissimo!S5/nuovissimo!$AC5</f>
        <v>0.0980392156862745</v>
      </c>
      <c r="I4" s="15" t="n">
        <f aca="false">nuovissimo!T5/nuovissimo!$AC5</f>
        <v>0.0980392156862745</v>
      </c>
      <c r="J4" s="15" t="n">
        <f aca="false">nuovissimo!U5/nuovissimo!$AC5</f>
        <v>0.0392156862745098</v>
      </c>
      <c r="K4" s="15" t="n">
        <f aca="false">nuovissimo!V5/nuovissimo!$AC5</f>
        <v>0.0784313725490196</v>
      </c>
      <c r="L4" s="15" t="n">
        <f aca="false">nuovissimo!W5/nuovissimo!$AC5</f>
        <v>0.274509803921569</v>
      </c>
      <c r="M4" s="15" t="n">
        <f aca="false">nuovissimo!X5/nuovissimo!$AC5</f>
        <v>0.0392156862745098</v>
      </c>
      <c r="N4" s="15" t="n">
        <f aca="false">nuovissimo!Y5/nuovissimo!$AC5</f>
        <v>0.0980392156862745</v>
      </c>
      <c r="O4" s="15" t="n">
        <f aca="false">nuovissimo!Z5/nuovissimo!$AC5</f>
        <v>0.0588235294117647</v>
      </c>
      <c r="P4" s="15" t="n">
        <f aca="false">nuovissimo!AA5/nuovissimo!$AC5</f>
        <v>0.0980392156862745</v>
      </c>
      <c r="Q4" s="15" t="n">
        <f aca="false">nuovissimo!AB5/nuovissimo!$AC5</f>
        <v>0.0196078431372549</v>
      </c>
    </row>
    <row r="5" customFormat="false" ht="15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0</v>
      </c>
      <c r="E5" s="0" t="n">
        <v>1</v>
      </c>
      <c r="F5" s="15" t="n">
        <f aca="false">nuovissimo!Q6/nuovissimo!$AC6</f>
        <v>0.28</v>
      </c>
      <c r="G5" s="15" t="n">
        <f aca="false">nuovissimo!R6/nuovissimo!$AC6</f>
        <v>0</v>
      </c>
      <c r="H5" s="15" t="n">
        <f aca="false">nuovissimo!S6/nuovissimo!$AC6</f>
        <v>0.12</v>
      </c>
      <c r="I5" s="15" t="n">
        <f aca="false">nuovissimo!T6/nuovissimo!$AC6</f>
        <v>0.32</v>
      </c>
      <c r="J5" s="15" t="n">
        <f aca="false">nuovissimo!U6/nuovissimo!$AC6</f>
        <v>0</v>
      </c>
      <c r="K5" s="15" t="n">
        <f aca="false">nuovissimo!V6/nuovissimo!$AC6</f>
        <v>0</v>
      </c>
      <c r="L5" s="15" t="n">
        <f aca="false">nuovissimo!W6/nuovissimo!$AC6</f>
        <v>0.16</v>
      </c>
      <c r="M5" s="15" t="n">
        <f aca="false">nuovissimo!X6/nuovissimo!$AC6</f>
        <v>0</v>
      </c>
      <c r="N5" s="15" t="n">
        <f aca="false">nuovissimo!Y6/nuovissimo!$AC6</f>
        <v>0</v>
      </c>
      <c r="O5" s="15" t="n">
        <f aca="false">nuovissimo!Z6/nuovissimo!$AC6</f>
        <v>0.04</v>
      </c>
      <c r="P5" s="15" t="n">
        <f aca="false">nuovissimo!AA6/nuovissimo!$AC6</f>
        <v>0.08</v>
      </c>
      <c r="Q5" s="15" t="n">
        <f aca="false">nuovissimo!AB6/nuovissimo!$AC6</f>
        <v>0</v>
      </c>
    </row>
    <row r="6" customFormat="false" ht="15" hidden="false" customHeight="false" outlineLevel="0" collapsed="false">
      <c r="A6" s="0" t="n">
        <v>1</v>
      </c>
      <c r="B6" s="0" t="n">
        <v>1</v>
      </c>
      <c r="C6" s="0" t="n">
        <v>1</v>
      </c>
      <c r="D6" s="0" t="n">
        <v>1</v>
      </c>
      <c r="E6" s="0" t="n">
        <v>0</v>
      </c>
      <c r="F6" s="15" t="n">
        <f aca="false">nuovissimo!Q7/nuovissimo!$AC7</f>
        <v>0.285714285714286</v>
      </c>
      <c r="G6" s="15" t="n">
        <f aca="false">nuovissimo!R7/nuovissimo!$AC7</f>
        <v>0</v>
      </c>
      <c r="H6" s="15" t="n">
        <f aca="false">nuovissimo!S7/nuovissimo!$AC7</f>
        <v>0.142857142857143</v>
      </c>
      <c r="I6" s="15" t="n">
        <f aca="false">nuovissimo!T7/nuovissimo!$AC7</f>
        <v>0.142857142857143</v>
      </c>
      <c r="J6" s="15" t="n">
        <f aca="false">nuovissimo!U7/nuovissimo!$AC7</f>
        <v>0</v>
      </c>
      <c r="K6" s="15" t="n">
        <f aca="false">nuovissimo!V7/nuovissimo!$AC7</f>
        <v>0.0714285714285714</v>
      </c>
      <c r="L6" s="15" t="n">
        <f aca="false">nuovissimo!W7/nuovissimo!$AC7</f>
        <v>0.285714285714286</v>
      </c>
      <c r="M6" s="15" t="n">
        <f aca="false">nuovissimo!X7/nuovissimo!$AC7</f>
        <v>0</v>
      </c>
      <c r="N6" s="15" t="n">
        <f aca="false">nuovissimo!Y7/nuovissimo!$AC7</f>
        <v>0</v>
      </c>
      <c r="O6" s="15" t="n">
        <f aca="false">nuovissimo!Z7/nuovissimo!$AC7</f>
        <v>0</v>
      </c>
      <c r="P6" s="15" t="n">
        <f aca="false">nuovissimo!AA7/nuovissimo!$AC7</f>
        <v>0.0714285714285714</v>
      </c>
      <c r="Q6" s="15" t="n">
        <f aca="false">nuovissimo!AB7/nuovissimo!$AC7</f>
        <v>0</v>
      </c>
    </row>
    <row r="7" customFormat="false" ht="15" hidden="false" customHeight="false" outlineLevel="0" collapsed="false">
      <c r="A7" s="0" t="n">
        <v>0.3</v>
      </c>
      <c r="B7" s="0" t="n">
        <v>0.260869565217391</v>
      </c>
      <c r="C7" s="0" t="n">
        <v>0.0588235294117647</v>
      </c>
      <c r="D7" s="0" t="n">
        <v>0.28</v>
      </c>
      <c r="E7" s="0" t="n">
        <v>0.285714285714286</v>
      </c>
      <c r="F7" s="0" t="n">
        <v>0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</row>
    <row r="8" customFormat="false" ht="15" hidden="false" customHeight="false" outlineLevel="0" collapsed="false">
      <c r="A8" s="0" t="n">
        <v>0.1</v>
      </c>
      <c r="B8" s="0" t="n">
        <v>0.0434782608695652</v>
      </c>
      <c r="C8" s="0" t="n">
        <v>0.0392156862745098</v>
      </c>
      <c r="D8" s="0" t="n">
        <v>0</v>
      </c>
      <c r="E8" s="0" t="n">
        <v>0</v>
      </c>
      <c r="F8" s="0" t="n">
        <v>1</v>
      </c>
      <c r="G8" s="0" t="n">
        <v>0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</row>
    <row r="9" customFormat="false" ht="15" hidden="false" customHeight="false" outlineLevel="0" collapsed="false">
      <c r="A9" s="0" t="n">
        <v>0.3</v>
      </c>
      <c r="B9" s="0" t="n">
        <v>0.130434782608696</v>
      </c>
      <c r="C9" s="0" t="n">
        <v>0.0980392156862745</v>
      </c>
      <c r="D9" s="0" t="n">
        <v>0.12</v>
      </c>
      <c r="E9" s="0" t="n">
        <v>0.142857142857143</v>
      </c>
      <c r="F9" s="0" t="n">
        <v>1</v>
      </c>
      <c r="G9" s="0" t="n">
        <v>1</v>
      </c>
      <c r="H9" s="0" t="n">
        <v>0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</row>
    <row r="10" customFormat="false" ht="15" hidden="false" customHeight="false" outlineLevel="0" collapsed="false">
      <c r="A10" s="0" t="n">
        <v>0.1</v>
      </c>
      <c r="B10" s="0" t="n">
        <v>0.130434782608696</v>
      </c>
      <c r="C10" s="0" t="n">
        <v>0.0980392156862745</v>
      </c>
      <c r="D10" s="0" t="n">
        <v>0.32</v>
      </c>
      <c r="E10" s="0" t="n">
        <v>0.142857142857143</v>
      </c>
      <c r="F10" s="0" t="n">
        <v>1</v>
      </c>
      <c r="G10" s="0" t="n">
        <v>1</v>
      </c>
      <c r="H10" s="0" t="n">
        <v>1</v>
      </c>
      <c r="I10" s="0" t="n">
        <v>0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</row>
    <row r="11" customFormat="false" ht="15" hidden="false" customHeight="false" outlineLevel="0" collapsed="false">
      <c r="A11" s="0" t="n">
        <v>0</v>
      </c>
      <c r="B11" s="0" t="n">
        <v>0.0869565217391304</v>
      </c>
      <c r="C11" s="0" t="n">
        <v>0.0392156862745098</v>
      </c>
      <c r="D11" s="0" t="n">
        <v>0</v>
      </c>
      <c r="E11" s="0" t="n">
        <v>0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0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</row>
    <row r="12" customFormat="false" ht="15" hidden="false" customHeight="false" outlineLevel="0" collapsed="false">
      <c r="A12" s="0" t="n">
        <v>0</v>
      </c>
      <c r="B12" s="0" t="n">
        <v>0.0434782608695652</v>
      </c>
      <c r="C12" s="0" t="n">
        <v>0.0784313725490196</v>
      </c>
      <c r="D12" s="0" t="n">
        <v>0</v>
      </c>
      <c r="E12" s="0" t="n">
        <v>0.0714285714285714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0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</row>
    <row r="13" customFormat="false" ht="15" hidden="false" customHeight="false" outlineLevel="0" collapsed="false">
      <c r="A13" s="0" t="n">
        <v>0.1</v>
      </c>
      <c r="B13" s="0" t="n">
        <v>0.0434782608695652</v>
      </c>
      <c r="C13" s="0" t="n">
        <v>0.274509803921569</v>
      </c>
      <c r="D13" s="0" t="n">
        <v>0.16</v>
      </c>
      <c r="E13" s="0" t="n">
        <v>0.285714285714286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0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1</v>
      </c>
    </row>
    <row r="14" customFormat="false" ht="15" hidden="false" customHeight="false" outlineLevel="0" collapsed="false">
      <c r="A14" s="0" t="n">
        <v>0</v>
      </c>
      <c r="B14" s="0" t="n">
        <v>0</v>
      </c>
      <c r="C14" s="0" t="n">
        <v>0.0392156862745098</v>
      </c>
      <c r="D14" s="0" t="n">
        <v>0</v>
      </c>
      <c r="E14" s="0" t="n">
        <v>0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0</v>
      </c>
      <c r="N14" s="0" t="n">
        <v>1</v>
      </c>
      <c r="O14" s="0" t="n">
        <v>1</v>
      </c>
      <c r="P14" s="0" t="n">
        <v>1</v>
      </c>
      <c r="Q14" s="0" t="n">
        <v>1</v>
      </c>
    </row>
    <row r="15" customFormat="false" ht="15" hidden="false" customHeight="false" outlineLevel="0" collapsed="false">
      <c r="A15" s="0" t="n">
        <v>0</v>
      </c>
      <c r="B15" s="0" t="n">
        <v>0</v>
      </c>
      <c r="C15" s="0" t="n">
        <v>0.0980392156862745</v>
      </c>
      <c r="D15" s="0" t="n">
        <v>0</v>
      </c>
      <c r="E15" s="0" t="n">
        <v>0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0</v>
      </c>
      <c r="O15" s="0" t="n">
        <v>1</v>
      </c>
      <c r="P15" s="0" t="n">
        <v>1</v>
      </c>
      <c r="Q15" s="0" t="n">
        <v>1</v>
      </c>
    </row>
    <row r="16" customFormat="false" ht="15" hidden="false" customHeight="false" outlineLevel="0" collapsed="false">
      <c r="A16" s="0" t="n">
        <v>0.1</v>
      </c>
      <c r="B16" s="0" t="n">
        <v>0.0434782608695652</v>
      </c>
      <c r="C16" s="0" t="n">
        <v>0.0588235294117647</v>
      </c>
      <c r="D16" s="0" t="n">
        <v>0.04</v>
      </c>
      <c r="E16" s="0" t="n">
        <v>0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0</v>
      </c>
      <c r="P16" s="0" t="n">
        <v>1</v>
      </c>
      <c r="Q16" s="0" t="n">
        <v>1</v>
      </c>
    </row>
    <row r="17" customFormat="false" ht="15" hidden="false" customHeight="false" outlineLevel="0" collapsed="false">
      <c r="A17" s="0" t="n">
        <v>0</v>
      </c>
      <c r="B17" s="0" t="n">
        <v>0.130434782608696</v>
      </c>
      <c r="C17" s="0" t="n">
        <v>0.0980392156862745</v>
      </c>
      <c r="D17" s="0" t="n">
        <v>0.08</v>
      </c>
      <c r="E17" s="0" t="n">
        <v>0.0714285714285714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0</v>
      </c>
      <c r="Q17" s="0" t="n">
        <v>1</v>
      </c>
    </row>
    <row r="18" customFormat="false" ht="15" hidden="false" customHeight="false" outlineLevel="0" collapsed="false">
      <c r="A18" s="0" t="n">
        <v>0.1</v>
      </c>
      <c r="B18" s="0" t="n">
        <v>0.0869565217391304</v>
      </c>
      <c r="C18" s="0" t="n">
        <v>0.0196078431372549</v>
      </c>
      <c r="D18" s="0" t="n">
        <v>0</v>
      </c>
      <c r="E18" s="0" t="n">
        <v>0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2.8" zeroHeight="false" outlineLevelRow="0" outlineLevelCol="0"/>
  <cols>
    <col collapsed="false" customWidth="true" hidden="false" outlineLevel="0" max="1025" min="1" style="0" width="8.36"/>
  </cols>
  <sheetData>
    <row r="1" customFormat="false" ht="15" hidden="false" customHeight="false" outlineLevel="0" collapsed="false">
      <c r="A1" s="0" t="n">
        <v>1</v>
      </c>
      <c r="B1" s="0" t="n">
        <v>2</v>
      </c>
      <c r="C1" s="0" t="n">
        <v>3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  <c r="J1" s="0" t="n">
        <v>10</v>
      </c>
      <c r="K1" s="0" t="n">
        <v>11</v>
      </c>
      <c r="L1" s="0" t="n">
        <v>12</v>
      </c>
      <c r="M1" s="0" t="n">
        <v>13</v>
      </c>
      <c r="N1" s="0" t="n">
        <v>14</v>
      </c>
      <c r="O1" s="0" t="n">
        <v>15</v>
      </c>
      <c r="P1" s="0" t="n">
        <v>16</v>
      </c>
    </row>
    <row r="2" customFormat="false" ht="15" hidden="false" customHeight="false" outlineLevel="0" collapsed="false">
      <c r="A2" s="0" t="n">
        <v>0</v>
      </c>
      <c r="B2" s="0" t="n">
        <v>1</v>
      </c>
      <c r="C2" s="0" t="n">
        <v>1</v>
      </c>
      <c r="D2" s="0" t="n">
        <v>1</v>
      </c>
      <c r="E2" s="0" t="n">
        <f aca="false">1 - (nuovissimo!B24/nuovissimo!Q24)</f>
        <v>0</v>
      </c>
      <c r="F2" s="0" t="n">
        <v>1</v>
      </c>
      <c r="G2" s="0" t="n">
        <f aca="false">1 - (nuovissimo!D24/nuovissimo!S24)</f>
        <v>1.5</v>
      </c>
      <c r="H2" s="0" t="n">
        <f aca="false">1 - (nuovissimo!E24/nuovissimo!T24)</f>
        <v>0</v>
      </c>
      <c r="I2" s="0" t="n">
        <f aca="false">1 - (nuovissimo!F24/nuovissimo!U24)</f>
        <v>2</v>
      </c>
      <c r="J2" s="0" t="n">
        <f aca="false">1 - (nuovissimo!G24/nuovissimo!V24)</f>
        <v>0</v>
      </c>
      <c r="K2" s="0" t="n">
        <v>1</v>
      </c>
      <c r="L2" s="0" t="n">
        <v>1</v>
      </c>
      <c r="M2" s="0" t="n">
        <f aca="false">1 - (nuovissimo!J24/nuovissimo!Y24)</f>
        <v>0</v>
      </c>
      <c r="N2" s="0" t="n">
        <v>1</v>
      </c>
      <c r="O2" s="0" t="n">
        <f aca="false">1 - (nuovissimo!L24/nuovissimo!AA24)</f>
        <v>0</v>
      </c>
      <c r="P2" s="0" t="n">
        <f aca="false">1 - (nuovissimo!M24/nuovissimo!AB24)</f>
        <v>0</v>
      </c>
    </row>
    <row r="3" customFormat="false" ht="15" hidden="false" customHeight="false" outlineLevel="0" collapsed="false">
      <c r="A3" s="0" t="n">
        <v>1</v>
      </c>
      <c r="B3" s="0" t="n">
        <v>0</v>
      </c>
      <c r="C3" s="0" t="n">
        <v>1</v>
      </c>
      <c r="D3" s="0" t="n">
        <v>1</v>
      </c>
      <c r="E3" s="0" t="n">
        <f aca="false">1 - (nuovissimo!B25/nuovissimo!Q25)</f>
        <v>0.625</v>
      </c>
      <c r="F3" s="0" t="n">
        <f aca="false">1 - (nuovissimo!C25/nuovissimo!R25)</f>
        <v>0</v>
      </c>
      <c r="G3" s="0" t="n">
        <f aca="false">1 - (nuovissimo!D25/nuovissimo!S25)</f>
        <v>1</v>
      </c>
      <c r="H3" s="0" t="n">
        <f aca="false">1 - (nuovissimo!E25/nuovissimo!T25)</f>
        <v>0</v>
      </c>
      <c r="I3" s="0" t="n">
        <v>1</v>
      </c>
      <c r="J3" s="0" t="n">
        <f aca="false">1 - (nuovissimo!G25/nuovissimo!V25)</f>
        <v>0</v>
      </c>
      <c r="K3" s="0" t="n">
        <v>1</v>
      </c>
      <c r="L3" s="0" t="n">
        <f aca="false">1 - (nuovissimo!I25/nuovissimo!X25)</f>
        <v>0</v>
      </c>
      <c r="M3" s="0" t="n">
        <f aca="false">1 - (nuovissimo!J25/nuovissimo!Y25)</f>
        <v>0</v>
      </c>
      <c r="N3" s="0" t="n">
        <f aca="false">1 - (nuovissimo!K25/nuovissimo!Z25)</f>
        <v>0.25</v>
      </c>
      <c r="O3" s="0" t="n">
        <f aca="false">1 - (nuovissimo!L25/nuovissimo!AA25)</f>
        <v>0</v>
      </c>
      <c r="P3" s="0" t="n">
        <f aca="false">1 - (nuovissimo!M25/nuovissimo!AB25)</f>
        <v>0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0</v>
      </c>
      <c r="D4" s="0" t="n">
        <v>1</v>
      </c>
      <c r="E4" s="0" t="n">
        <f aca="false">1 - (nuovissimo!B26/nuovissimo!Q26)</f>
        <v>2</v>
      </c>
      <c r="F4" s="0" t="n">
        <f aca="false">1 - (nuovissimo!C26/nuovissimo!R26)</f>
        <v>0</v>
      </c>
      <c r="G4" s="0" t="n">
        <v>2</v>
      </c>
      <c r="H4" s="0" t="n">
        <f aca="false">1 - (nuovissimo!E26/nuovissimo!T26)</f>
        <v>1</v>
      </c>
      <c r="I4" s="0" t="n">
        <v>1</v>
      </c>
      <c r="J4" s="0" t="n">
        <f aca="false">1 - (nuovissimo!G26/nuovissimo!V26)</f>
        <v>1</v>
      </c>
      <c r="K4" s="0" t="n">
        <v>1</v>
      </c>
      <c r="L4" s="0" t="n">
        <v>1</v>
      </c>
      <c r="M4" s="0" t="n">
        <f aca="false">1 - (nuovissimo!J26/nuovissimo!Y26)</f>
        <v>0</v>
      </c>
      <c r="N4" s="0" t="n">
        <f aca="false">1 - (nuovissimo!K26/nuovissimo!Z26)</f>
        <v>0</v>
      </c>
      <c r="O4" s="0" t="n">
        <f aca="false">1 - (nuovissimo!L26/nuovissimo!AA26)</f>
        <v>0</v>
      </c>
      <c r="P4" s="0" t="n">
        <f aca="false">1 - (nuovissimo!M26/nuovissimo!AB26)</f>
        <v>1</v>
      </c>
    </row>
    <row r="5" customFormat="false" ht="15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0</v>
      </c>
      <c r="E5" s="0" t="n">
        <f aca="false">1 - (nuovissimo!B27/nuovissimo!Q27)</f>
        <v>0</v>
      </c>
      <c r="F5" s="0" t="n">
        <f aca="false">1 - (nuovissimo!C27/nuovissimo!R27)</f>
        <v>2</v>
      </c>
      <c r="G5" s="0" t="n">
        <f aca="false">1 - (nuovissimo!D27/nuovissimo!S27)</f>
        <v>2</v>
      </c>
      <c r="H5" s="0" t="n">
        <f aca="false">1 - (nuovissimo!E27/nuovissimo!T27)</f>
        <v>0</v>
      </c>
      <c r="I5" s="0" t="n">
        <v>1</v>
      </c>
      <c r="J5" s="0" t="n">
        <f aca="false">1 - (nuovissimo!G27/nuovissimo!V27)</f>
        <v>0</v>
      </c>
      <c r="K5" s="0" t="n">
        <v>1</v>
      </c>
      <c r="L5" s="0" t="n">
        <v>1</v>
      </c>
      <c r="M5" s="0" t="n">
        <f aca="false">1 - (nuovissimo!J27/nuovissimo!Y27)</f>
        <v>1</v>
      </c>
      <c r="N5" s="0" t="n">
        <f aca="false">1 - (nuovissimo!K27/nuovissimo!Z27)</f>
        <v>0</v>
      </c>
      <c r="O5" s="0" t="n">
        <f aca="false">1 - (nuovissimo!L27/nuovissimo!AA27)</f>
        <v>0</v>
      </c>
      <c r="P5" s="0" t="n">
        <f aca="false">1 - (nuovissimo!M27/nuovissimo!AB27)</f>
        <v>0</v>
      </c>
    </row>
    <row r="6" customFormat="false" ht="15" hidden="false" customHeight="false" outlineLevel="0" collapsed="false">
      <c r="A6" s="0" t="n">
        <v>0</v>
      </c>
      <c r="B6" s="0" t="n">
        <v>0.625</v>
      </c>
      <c r="C6" s="0" t="n">
        <v>2</v>
      </c>
      <c r="D6" s="0" t="n">
        <v>0</v>
      </c>
      <c r="E6" s="0" t="n">
        <v>0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</row>
    <row r="7" customFormat="false" ht="15" hidden="false" customHeight="false" outlineLevel="0" collapsed="false">
      <c r="A7" s="0" t="n">
        <v>1</v>
      </c>
      <c r="B7" s="0" t="n">
        <v>0</v>
      </c>
      <c r="C7" s="0" t="n">
        <v>0</v>
      </c>
      <c r="D7" s="0" t="n">
        <v>2</v>
      </c>
      <c r="E7" s="0" t="n">
        <v>1</v>
      </c>
      <c r="F7" s="0" t="n">
        <v>0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</row>
    <row r="8" customFormat="false" ht="15" hidden="false" customHeight="false" outlineLevel="0" collapsed="false">
      <c r="A8" s="0" t="n">
        <v>1.5</v>
      </c>
      <c r="B8" s="0" t="n">
        <v>1</v>
      </c>
      <c r="C8" s="0" t="n">
        <v>0</v>
      </c>
      <c r="D8" s="0" t="n">
        <v>2</v>
      </c>
      <c r="E8" s="0" t="n">
        <v>1</v>
      </c>
      <c r="F8" s="0" t="n">
        <v>1</v>
      </c>
      <c r="G8" s="0" t="n">
        <v>0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</row>
    <row r="9" customFormat="false" ht="15" hidden="false" customHeight="false" outlineLevel="0" collapsed="false">
      <c r="A9" s="0" t="n">
        <v>0</v>
      </c>
      <c r="B9" s="0" t="n">
        <v>0</v>
      </c>
      <c r="C9" s="0" t="n">
        <v>1</v>
      </c>
      <c r="D9" s="0" t="n">
        <v>0</v>
      </c>
      <c r="E9" s="0" t="n">
        <v>1</v>
      </c>
      <c r="F9" s="0" t="n">
        <v>1</v>
      </c>
      <c r="G9" s="0" t="n">
        <v>1</v>
      </c>
      <c r="H9" s="0" t="n">
        <v>0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</row>
    <row r="10" customFormat="false" ht="15" hidden="false" customHeight="false" outlineLevel="0" collapsed="false">
      <c r="A10" s="0" t="n">
        <v>2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0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</row>
    <row r="11" customFormat="false" ht="15" hidden="false" customHeight="false" outlineLevel="0" collapsed="false">
      <c r="A11" s="0" t="n">
        <v>0</v>
      </c>
      <c r="B11" s="0" t="n">
        <v>0</v>
      </c>
      <c r="C11" s="0" t="n">
        <v>1</v>
      </c>
      <c r="D11" s="0" t="n">
        <v>0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0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</row>
    <row r="12" customFormat="false" ht="15" hidden="false" customHeight="false" outlineLevel="0" collapsed="false">
      <c r="A12" s="0" t="n">
        <v>1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0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</row>
    <row r="13" customFormat="false" ht="15" hidden="false" customHeight="false" outlineLevel="0" collapsed="false">
      <c r="A13" s="0" t="n">
        <v>1</v>
      </c>
      <c r="B13" s="0" t="n">
        <v>0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0</v>
      </c>
      <c r="M13" s="0" t="n">
        <v>1</v>
      </c>
      <c r="N13" s="0" t="n">
        <v>1</v>
      </c>
      <c r="O13" s="0" t="n">
        <v>1</v>
      </c>
      <c r="P13" s="0" t="n">
        <v>1</v>
      </c>
    </row>
    <row r="14" customFormat="false" ht="15" hidden="false" customHeight="false" outlineLevel="0" collapsed="false">
      <c r="A14" s="0" t="n">
        <v>0</v>
      </c>
      <c r="B14" s="0" t="n">
        <v>0</v>
      </c>
      <c r="C14" s="0" t="n">
        <v>0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0</v>
      </c>
      <c r="N14" s="0" t="n">
        <v>1</v>
      </c>
      <c r="O14" s="0" t="n">
        <v>1</v>
      </c>
      <c r="P14" s="0" t="n">
        <v>1</v>
      </c>
    </row>
    <row r="15" customFormat="false" ht="15" hidden="false" customHeight="false" outlineLevel="0" collapsed="false">
      <c r="A15" s="0" t="n">
        <v>1</v>
      </c>
      <c r="B15" s="0" t="n">
        <v>0.25</v>
      </c>
      <c r="C15" s="0" t="n">
        <v>0</v>
      </c>
      <c r="D15" s="0" t="n">
        <v>0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0</v>
      </c>
      <c r="O15" s="0" t="n">
        <v>1</v>
      </c>
      <c r="P15" s="0" t="n">
        <v>1</v>
      </c>
    </row>
    <row r="16" customFormat="false" ht="15" hidden="false" customHeight="false" outlineLevel="0" collapsed="false">
      <c r="A16" s="0" t="n">
        <v>0</v>
      </c>
      <c r="B16" s="0" t="n">
        <v>0</v>
      </c>
      <c r="C16" s="0" t="n">
        <v>0</v>
      </c>
      <c r="D16" s="0" t="n">
        <v>0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0</v>
      </c>
      <c r="P16" s="0" t="n">
        <v>1</v>
      </c>
    </row>
    <row r="17" customFormat="false" ht="15" hidden="false" customHeight="false" outlineLevel="0" collapsed="false">
      <c r="A17" s="0" t="n">
        <v>0</v>
      </c>
      <c r="B17" s="0" t="n">
        <v>0</v>
      </c>
      <c r="C17" s="0" t="n">
        <v>1</v>
      </c>
      <c r="D17" s="0" t="n">
        <v>0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0</v>
      </c>
    </row>
    <row r="18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9" activeCellId="0" sqref="R9"/>
    </sheetView>
  </sheetViews>
  <sheetFormatPr defaultRowHeight="12.8" zeroHeight="false" outlineLevelRow="0" outlineLevelCol="0"/>
  <cols>
    <col collapsed="false" customWidth="true" hidden="false" outlineLevel="0" max="1025" min="1" style="0" width="8.36"/>
  </cols>
  <sheetData>
    <row r="1" customFormat="false" ht="15" hidden="false" customHeight="false" outlineLevel="0" collapsed="false">
      <c r="A1" s="0" t="n">
        <v>1</v>
      </c>
      <c r="B1" s="0" t="n">
        <v>2</v>
      </c>
      <c r="C1" s="0" t="n">
        <v>3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  <c r="J1" s="0" t="n">
        <v>10</v>
      </c>
      <c r="K1" s="0" t="n">
        <v>11</v>
      </c>
      <c r="L1" s="0" t="n">
        <v>12</v>
      </c>
      <c r="M1" s="0" t="n">
        <v>13</v>
      </c>
      <c r="N1" s="0" t="n">
        <v>14</v>
      </c>
      <c r="O1" s="0" t="n">
        <v>15</v>
      </c>
      <c r="P1" s="0" t="n">
        <v>16</v>
      </c>
    </row>
    <row r="2" customFormat="false" ht="15" hidden="false" customHeight="false" outlineLevel="0" collapsed="false">
      <c r="A2" s="0" t="n">
        <v>0</v>
      </c>
      <c r="B2" s="0" t="n">
        <v>1</v>
      </c>
      <c r="C2" s="0" t="n">
        <v>1</v>
      </c>
      <c r="D2" s="0" t="n">
        <v>1</v>
      </c>
      <c r="E2" s="15" t="n">
        <f aca="false">nuovissimo!AF24</f>
        <v>0.2</v>
      </c>
      <c r="F2" s="15" t="n">
        <f aca="false">nuovissimo!AG24</f>
        <v>0</v>
      </c>
      <c r="G2" s="15" t="n">
        <f aca="false">nuovissimo!AH24</f>
        <v>0.133333333333333</v>
      </c>
      <c r="H2" s="15" t="n">
        <f aca="false">nuovissimo!AI24</f>
        <v>0.133333333333333</v>
      </c>
      <c r="I2" s="15" t="n">
        <f aca="false">nuovissimo!AJ24</f>
        <v>0.0666666666666667</v>
      </c>
      <c r="J2" s="15" t="n">
        <f aca="false">nuovissimo!AK24</f>
        <v>0.0666666666666667</v>
      </c>
      <c r="K2" s="15" t="n">
        <f aca="false">nuovissimo!AL24</f>
        <v>0</v>
      </c>
      <c r="L2" s="15" t="n">
        <f aca="false">nuovissimo!AM24</f>
        <v>0</v>
      </c>
      <c r="M2" s="15" t="n">
        <f aca="false">nuovissimo!AN24</f>
        <v>0.0666666666666667</v>
      </c>
      <c r="N2" s="15" t="n">
        <f aca="false">nuovissimo!AO24</f>
        <v>0</v>
      </c>
      <c r="O2" s="15" t="n">
        <f aca="false">nuovissimo!AP24</f>
        <v>0.266666666666667</v>
      </c>
      <c r="P2" s="15" t="n">
        <f aca="false">nuovissimo!AQ24</f>
        <v>0.0666666666666667</v>
      </c>
    </row>
    <row r="3" customFormat="false" ht="15" hidden="false" customHeight="false" outlineLevel="0" collapsed="false">
      <c r="A3" s="0" t="n">
        <v>1</v>
      </c>
      <c r="B3" s="0" t="n">
        <v>0</v>
      </c>
      <c r="C3" s="0" t="n">
        <v>1</v>
      </c>
      <c r="D3" s="0" t="n">
        <v>1</v>
      </c>
      <c r="E3" s="15" t="n">
        <f aca="false">nuovissimo!AF25</f>
        <v>0.258064516129032</v>
      </c>
      <c r="F3" s="15" t="n">
        <f aca="false">nuovissimo!AG25</f>
        <v>0.0967741935483871</v>
      </c>
      <c r="G3" s="15" t="n">
        <f aca="false">nuovissimo!AH25</f>
        <v>0.0645161290322581</v>
      </c>
      <c r="H3" s="15" t="n">
        <f aca="false">nuovissimo!AI25</f>
        <v>0.0645161290322581</v>
      </c>
      <c r="I3" s="15" t="n">
        <f aca="false">nuovissimo!AJ25</f>
        <v>0</v>
      </c>
      <c r="J3" s="15" t="n">
        <f aca="false">nuovissimo!AK25</f>
        <v>0.032258064516129</v>
      </c>
      <c r="K3" s="15" t="n">
        <f aca="false">nuovissimo!AL25</f>
        <v>0</v>
      </c>
      <c r="L3" s="15" t="n">
        <f aca="false">nuovissimo!AM25</f>
        <v>0.032258064516129</v>
      </c>
      <c r="M3" s="15" t="n">
        <f aca="false">nuovissimo!AN25</f>
        <v>0.0967741935483871</v>
      </c>
      <c r="N3" s="15" t="n">
        <f aca="false">nuovissimo!AO25</f>
        <v>0.129032258064516</v>
      </c>
      <c r="O3" s="15" t="n">
        <f aca="false">nuovissimo!AP25</f>
        <v>0.129032258064516</v>
      </c>
      <c r="P3" s="15" t="n">
        <f aca="false">nuovissimo!AQ25</f>
        <v>0.0967741935483871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0</v>
      </c>
      <c r="D4" s="0" t="n">
        <v>1</v>
      </c>
      <c r="E4" s="15" t="n">
        <f aca="false">nuovissimo!AF26</f>
        <v>0.142857142857143</v>
      </c>
      <c r="F4" s="15" t="n">
        <f aca="false">nuovissimo!AG26</f>
        <v>0.0714285714285714</v>
      </c>
      <c r="G4" s="15" t="n">
        <v>5</v>
      </c>
      <c r="H4" s="15" t="n">
        <f aca="false">nuovissimo!AI26</f>
        <v>0.142857142857143</v>
      </c>
      <c r="I4" s="15" t="n">
        <f aca="false">nuovissimo!AJ26</f>
        <v>0</v>
      </c>
      <c r="J4" s="15" t="n">
        <f aca="false">nuovissimo!AK26</f>
        <v>0.142857142857143</v>
      </c>
      <c r="K4" s="15" t="n">
        <f aca="false">nuovissimo!AL26</f>
        <v>0</v>
      </c>
      <c r="L4" s="15" t="n">
        <f aca="false">nuovissimo!AM26</f>
        <v>0</v>
      </c>
      <c r="M4" s="15" t="n">
        <f aca="false">nuovissimo!AN26</f>
        <v>0.0714285714285714</v>
      </c>
      <c r="N4" s="15" t="n">
        <f aca="false">nuovissimo!AO26</f>
        <v>0.142857142857143</v>
      </c>
      <c r="O4" s="15" t="n">
        <f aca="false">nuovissimo!AP26</f>
        <v>0.0714285714285714</v>
      </c>
      <c r="P4" s="15" t="n">
        <f aca="false">nuovissimo!AQ26</f>
        <v>0.0714285714285714</v>
      </c>
    </row>
    <row r="5" customFormat="false" ht="15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0</v>
      </c>
      <c r="E5" s="15" t="n">
        <f aca="false">nuovissimo!AF27</f>
        <v>0.461538461538462</v>
      </c>
      <c r="F5" s="15" t="n">
        <f aca="false">nuovissimo!AG27</f>
        <v>0.115384615384615</v>
      </c>
      <c r="G5" s="15" t="n">
        <f aca="false">nuovissimo!AH27</f>
        <v>0.115384615384615</v>
      </c>
      <c r="H5" s="15" t="n">
        <f aca="false">nuovissimo!AI27</f>
        <v>0.0769230769230769</v>
      </c>
      <c r="I5" s="15" t="n">
        <f aca="false">nuovissimo!AJ27</f>
        <v>0</v>
      </c>
      <c r="J5" s="15" t="n">
        <f aca="false">nuovissimo!AK27</f>
        <v>0.0769230769230769</v>
      </c>
      <c r="K5" s="15" t="n">
        <f aca="false">nuovissimo!AL27</f>
        <v>0</v>
      </c>
      <c r="L5" s="15" t="n">
        <f aca="false">nuovissimo!AM27</f>
        <v>0</v>
      </c>
      <c r="M5" s="15" t="n">
        <f aca="false">nuovissimo!AN27</f>
        <v>0.0384615384615385</v>
      </c>
      <c r="N5" s="15" t="n">
        <f aca="false">nuovissimo!AO27</f>
        <v>0.0384615384615385</v>
      </c>
      <c r="O5" s="15" t="n">
        <f aca="false">nuovissimo!AP27</f>
        <v>0.0384615384615385</v>
      </c>
      <c r="P5" s="15" t="n">
        <f aca="false">nuovissimo!AQ27</f>
        <v>0.0384615384615385</v>
      </c>
    </row>
    <row r="6" customFormat="false" ht="15" hidden="false" customHeight="false" outlineLevel="0" collapsed="false">
      <c r="A6" s="0" t="n">
        <v>0.2</v>
      </c>
      <c r="B6" s="0" t="n">
        <v>0.258064516129032</v>
      </c>
      <c r="C6" s="0" t="n">
        <v>0.142857142857143</v>
      </c>
      <c r="D6" s="0" t="n">
        <v>0.461538461538462</v>
      </c>
      <c r="E6" s="0" t="n">
        <v>0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</row>
    <row r="7" customFormat="false" ht="15" hidden="false" customHeight="false" outlineLevel="0" collapsed="false">
      <c r="A7" s="0" t="n">
        <v>0</v>
      </c>
      <c r="B7" s="0" t="n">
        <v>0.0967741935483871</v>
      </c>
      <c r="C7" s="0" t="n">
        <v>0.0714285714285714</v>
      </c>
      <c r="D7" s="0" t="n">
        <v>0.115384615384615</v>
      </c>
      <c r="E7" s="0" t="n">
        <v>1</v>
      </c>
      <c r="F7" s="0" t="n">
        <v>0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</row>
    <row r="8" customFormat="false" ht="15" hidden="false" customHeight="false" outlineLevel="0" collapsed="false">
      <c r="A8" s="0" t="n">
        <v>0.133333333333333</v>
      </c>
      <c r="B8" s="0" t="n">
        <v>0.0645161290322581</v>
      </c>
      <c r="C8" s="0" t="n">
        <v>0.142857142857143</v>
      </c>
      <c r="D8" s="0" t="n">
        <v>0.115384615384615</v>
      </c>
      <c r="E8" s="0" t="n">
        <v>1</v>
      </c>
      <c r="F8" s="0" t="n">
        <v>1</v>
      </c>
      <c r="G8" s="0" t="n">
        <v>0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</row>
    <row r="9" customFormat="false" ht="15" hidden="false" customHeight="false" outlineLevel="0" collapsed="false">
      <c r="A9" s="0" t="n">
        <v>0.133333333333333</v>
      </c>
      <c r="B9" s="0" t="n">
        <v>0.0645161290322581</v>
      </c>
      <c r="C9" s="0" t="n">
        <v>0.142857142857143</v>
      </c>
      <c r="D9" s="0" t="n">
        <v>0.0769230769230769</v>
      </c>
      <c r="E9" s="0" t="n">
        <v>1</v>
      </c>
      <c r="F9" s="0" t="n">
        <v>1</v>
      </c>
      <c r="G9" s="0" t="n">
        <v>1</v>
      </c>
      <c r="H9" s="0" t="n">
        <v>0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</row>
    <row r="10" customFormat="false" ht="15" hidden="false" customHeight="false" outlineLevel="0" collapsed="false">
      <c r="A10" s="0" t="n">
        <v>0.0666666666666667</v>
      </c>
      <c r="B10" s="0" t="n">
        <v>0</v>
      </c>
      <c r="C10" s="0" t="n">
        <v>0</v>
      </c>
      <c r="D10" s="0" t="n">
        <v>0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0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</row>
    <row r="11" customFormat="false" ht="15" hidden="false" customHeight="false" outlineLevel="0" collapsed="false">
      <c r="A11" s="0" t="n">
        <v>0.0666666666666667</v>
      </c>
      <c r="B11" s="0" t="n">
        <v>0.032258064516129</v>
      </c>
      <c r="C11" s="0" t="n">
        <v>0.142857142857143</v>
      </c>
      <c r="D11" s="0" t="n">
        <v>0.0769230769230769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0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</row>
    <row r="12" customFormat="false" ht="15" hidden="false" customHeight="false" outlineLevel="0" collapsed="false">
      <c r="A12" s="0" t="n">
        <v>0</v>
      </c>
      <c r="B12" s="0" t="n">
        <v>0</v>
      </c>
      <c r="C12" s="0" t="n">
        <v>0</v>
      </c>
      <c r="D12" s="0" t="n">
        <v>0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0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</row>
    <row r="13" customFormat="false" ht="15" hidden="false" customHeight="false" outlineLevel="0" collapsed="false">
      <c r="A13" s="0" t="n">
        <v>0</v>
      </c>
      <c r="B13" s="0" t="n">
        <v>0.032258064516129</v>
      </c>
      <c r="C13" s="0" t="n">
        <v>0</v>
      </c>
      <c r="D13" s="0" t="n">
        <v>0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0</v>
      </c>
      <c r="M13" s="0" t="n">
        <v>1</v>
      </c>
      <c r="N13" s="0" t="n">
        <v>1</v>
      </c>
      <c r="O13" s="0" t="n">
        <v>1</v>
      </c>
      <c r="P13" s="0" t="n">
        <v>1</v>
      </c>
    </row>
    <row r="14" customFormat="false" ht="15" hidden="false" customHeight="false" outlineLevel="0" collapsed="false">
      <c r="A14" s="0" t="n">
        <v>0.0666666666666667</v>
      </c>
      <c r="B14" s="0" t="n">
        <v>0.0967741935483871</v>
      </c>
      <c r="C14" s="0" t="n">
        <v>0.0714285714285714</v>
      </c>
      <c r="D14" s="0" t="n">
        <v>0.0384615384615385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0</v>
      </c>
      <c r="N14" s="0" t="n">
        <v>1</v>
      </c>
      <c r="O14" s="0" t="n">
        <v>1</v>
      </c>
      <c r="P14" s="0" t="n">
        <v>1</v>
      </c>
    </row>
    <row r="15" customFormat="false" ht="15" hidden="false" customHeight="false" outlineLevel="0" collapsed="false">
      <c r="A15" s="0" t="n">
        <v>0</v>
      </c>
      <c r="B15" s="0" t="n">
        <v>0.129032258064516</v>
      </c>
      <c r="C15" s="0" t="n">
        <v>0.142857142857143</v>
      </c>
      <c r="D15" s="0" t="n">
        <v>0.0384615384615385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0</v>
      </c>
      <c r="O15" s="0" t="n">
        <v>1</v>
      </c>
      <c r="P15" s="0" t="n">
        <v>1</v>
      </c>
    </row>
    <row r="16" customFormat="false" ht="15" hidden="false" customHeight="false" outlineLevel="0" collapsed="false">
      <c r="A16" s="0" t="n">
        <v>0.266666666666667</v>
      </c>
      <c r="B16" s="0" t="n">
        <v>0.129032258064516</v>
      </c>
      <c r="C16" s="0" t="n">
        <v>0.0714285714285714</v>
      </c>
      <c r="D16" s="0" t="n">
        <v>0.0384615384615385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0</v>
      </c>
      <c r="P16" s="0" t="n">
        <v>1</v>
      </c>
    </row>
    <row r="17" customFormat="false" ht="15" hidden="false" customHeight="false" outlineLevel="0" collapsed="false">
      <c r="A17" s="0" t="n">
        <v>0.0666666666666667</v>
      </c>
      <c r="B17" s="0" t="n">
        <v>0.0967741935483871</v>
      </c>
      <c r="C17" s="0" t="n">
        <v>0.0714285714285714</v>
      </c>
      <c r="D17" s="0" t="n">
        <v>0.0384615384615385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0</v>
      </c>
    </row>
    <row r="18" customFormat="false" ht="15" hidden="false" customHeight="false" outlineLevel="0" collapsed="false"/>
    <row r="19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984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2018-07-23T12:03:57Z</dcterms:created>
  <dc:creator>Emma Broggini</dc:creator>
  <dc:description/>
  <dc:language>en-US</dc:language>
  <cp:lastModifiedBy/>
  <dcterms:modified xsi:type="dcterms:W3CDTF">2018-11-25T14:45:58Z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