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2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ki\Downloads\"/>
    </mc:Choice>
  </mc:AlternateContent>
  <xr:revisionPtr revIDLastSave="0" documentId="13_ncr:1_{39BB6FC8-DE31-419A-8CB2-BE0C097A796D}" xr6:coauthVersionLast="47" xr6:coauthVersionMax="47" xr10:uidLastSave="{00000000-0000-0000-0000-000000000000}"/>
  <bookViews>
    <workbookView xWindow="-108" yWindow="-108" windowWidth="23256" windowHeight="12456" tabRatio="759" activeTab="2" xr2:uid="{1B192CE9-8562-1640-8D3F-936CDAEDBE73}"/>
  </bookViews>
  <sheets>
    <sheet name="Questions" sheetId="13" r:id="rId1"/>
    <sheet name="Chart" sheetId="19" r:id="rId2"/>
    <sheet name="Pivot Table" sheetId="17" r:id="rId3"/>
    <sheet name="Consolidated Table" sheetId="12" r:id="rId4"/>
    <sheet name="Staff Names" sheetId="9" r:id="rId5"/>
    <sheet name="Reporting Line" sheetId="2" r:id="rId6"/>
    <sheet name="Performance Scoring" sheetId="11" r:id="rId7"/>
    <sheet name="Performance Score" sheetId="10" r:id="rId8"/>
    <sheet name="Sales Sheet" sheetId="14" r:id="rId9"/>
    <sheet name="All Staff Positions" sheetId="15" r:id="rId10"/>
    <sheet name="Branches" sheetId="6" r:id="rId11"/>
    <sheet name="Department" sheetId="7" r:id="rId12"/>
    <sheet name="Gender" sheetId="8" r:id="rId13"/>
    <sheet name="Management" sheetId="3" r:id="rId14"/>
    <sheet name="Level 1 - 3" sheetId="5" r:id="rId15"/>
    <sheet name="Level 4 - DH" sheetId="4" r:id="rId16"/>
  </sheets>
  <calcPr calcId="191029"/>
  <pivotCaches>
    <pivotCache cacheId="0" r:id="rId1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6" l="1"/>
  <c r="G3" i="10"/>
  <c r="F3" i="10"/>
  <c r="D200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" i="12"/>
  <c r="I41" i="10"/>
  <c r="I40" i="10"/>
  <c r="I39" i="10"/>
  <c r="I37" i="10"/>
  <c r="I96" i="10"/>
  <c r="I97" i="10"/>
  <c r="I95" i="10"/>
  <c r="I94" i="10"/>
  <c r="I139" i="10"/>
  <c r="I140" i="10"/>
  <c r="I138" i="10"/>
  <c r="I137" i="10"/>
  <c r="I136" i="10"/>
  <c r="I66" i="10"/>
  <c r="I65" i="10"/>
  <c r="I79" i="10"/>
  <c r="I78" i="10"/>
  <c r="I132" i="10"/>
  <c r="I131" i="10"/>
  <c r="I19" i="10"/>
  <c r="I18" i="10"/>
  <c r="I12" i="10"/>
  <c r="I11" i="10"/>
  <c r="I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3" i="10"/>
  <c r="N14" i="10"/>
  <c r="E4" i="10"/>
  <c r="G4" i="10" s="1"/>
  <c r="E5" i="10"/>
  <c r="E6" i="10"/>
  <c r="G6" i="10" s="1"/>
  <c r="E7" i="10"/>
  <c r="H7" i="10" s="1"/>
  <c r="E8" i="10"/>
  <c r="E9" i="10"/>
  <c r="E10" i="10"/>
  <c r="F10" i="10" s="1"/>
  <c r="E11" i="10"/>
  <c r="H11" i="10" s="1"/>
  <c r="E12" i="10"/>
  <c r="F12" i="10" s="1"/>
  <c r="E13" i="10"/>
  <c r="E14" i="10"/>
  <c r="E15" i="10"/>
  <c r="H15" i="10" s="1"/>
  <c r="E16" i="10"/>
  <c r="H16" i="10" s="1"/>
  <c r="E17" i="10"/>
  <c r="H17" i="10" s="1"/>
  <c r="E18" i="10"/>
  <c r="H18" i="10" s="1"/>
  <c r="E19" i="10"/>
  <c r="E20" i="10"/>
  <c r="E21" i="10"/>
  <c r="E22" i="10"/>
  <c r="F22" i="10" s="1"/>
  <c r="E23" i="10"/>
  <c r="H23" i="10" s="1"/>
  <c r="E24" i="10"/>
  <c r="E25" i="10"/>
  <c r="E26" i="10"/>
  <c r="H26" i="10" s="1"/>
  <c r="E27" i="10"/>
  <c r="H27" i="10" s="1"/>
  <c r="E28" i="10"/>
  <c r="E29" i="10"/>
  <c r="E30" i="10"/>
  <c r="E31" i="10"/>
  <c r="H31" i="10" s="1"/>
  <c r="E32" i="10"/>
  <c r="G32" i="10" s="1"/>
  <c r="E33" i="10"/>
  <c r="F33" i="10" s="1"/>
  <c r="E34" i="10"/>
  <c r="G34" i="10" s="1"/>
  <c r="E35" i="10"/>
  <c r="E36" i="10"/>
  <c r="F36" i="10" s="1"/>
  <c r="E37" i="10"/>
  <c r="E38" i="10"/>
  <c r="F38" i="10" s="1"/>
  <c r="E39" i="10"/>
  <c r="H39" i="10" s="1"/>
  <c r="E40" i="10"/>
  <c r="F40" i="10" s="1"/>
  <c r="E41" i="10"/>
  <c r="F41" i="10" s="1"/>
  <c r="E42" i="10"/>
  <c r="G42" i="10" s="1"/>
  <c r="E43" i="10"/>
  <c r="H43" i="10" s="1"/>
  <c r="E44" i="10"/>
  <c r="H44" i="10" s="1"/>
  <c r="E45" i="10"/>
  <c r="G45" i="10" s="1"/>
  <c r="E46" i="10"/>
  <c r="E47" i="10"/>
  <c r="H47" i="10" s="1"/>
  <c r="E48" i="10"/>
  <c r="F48" i="10" s="1"/>
  <c r="E49" i="10"/>
  <c r="F49" i="10" s="1"/>
  <c r="E50" i="10"/>
  <c r="F50" i="10" s="1"/>
  <c r="E51" i="10"/>
  <c r="E52" i="10"/>
  <c r="H52" i="10" s="1"/>
  <c r="E53" i="10"/>
  <c r="G53" i="10" s="1"/>
  <c r="E54" i="10"/>
  <c r="H54" i="10" s="1"/>
  <c r="E55" i="10"/>
  <c r="H55" i="10" s="1"/>
  <c r="E56" i="10"/>
  <c r="F56" i="10" s="1"/>
  <c r="E57" i="10"/>
  <c r="F57" i="10" s="1"/>
  <c r="E58" i="10"/>
  <c r="F58" i="10" s="1"/>
  <c r="E59" i="10"/>
  <c r="H59" i="10" s="1"/>
  <c r="E60" i="10"/>
  <c r="F60" i="10" s="1"/>
  <c r="E61" i="10"/>
  <c r="E62" i="10"/>
  <c r="E63" i="10"/>
  <c r="H63" i="10" s="1"/>
  <c r="E64" i="10"/>
  <c r="F64" i="10" s="1"/>
  <c r="E65" i="10"/>
  <c r="F65" i="10" s="1"/>
  <c r="E66" i="10"/>
  <c r="F66" i="10" s="1"/>
  <c r="E67" i="10"/>
  <c r="F67" i="10" s="1"/>
  <c r="E68" i="10"/>
  <c r="H68" i="10" s="1"/>
  <c r="E69" i="10"/>
  <c r="E70" i="10"/>
  <c r="G70" i="10" s="1"/>
  <c r="E71" i="10"/>
  <c r="H71" i="10" s="1"/>
  <c r="E72" i="10"/>
  <c r="F72" i="10" s="1"/>
  <c r="E73" i="10"/>
  <c r="F73" i="10" s="1"/>
  <c r="E74" i="10"/>
  <c r="F74" i="10" s="1"/>
  <c r="E75" i="10"/>
  <c r="H75" i="10" s="1"/>
  <c r="E76" i="10"/>
  <c r="F76" i="10" s="1"/>
  <c r="E77" i="10"/>
  <c r="E78" i="10"/>
  <c r="E79" i="10"/>
  <c r="H79" i="10" s="1"/>
  <c r="E80" i="10"/>
  <c r="H80" i="10" s="1"/>
  <c r="E81" i="10"/>
  <c r="G81" i="10" s="1"/>
  <c r="E82" i="10"/>
  <c r="H82" i="10" s="1"/>
  <c r="E83" i="10"/>
  <c r="E84" i="10"/>
  <c r="F84" i="10" s="1"/>
  <c r="E85" i="10"/>
  <c r="E86" i="10"/>
  <c r="F86" i="10" s="1"/>
  <c r="E87" i="10"/>
  <c r="H87" i="10" s="1"/>
  <c r="E88" i="10"/>
  <c r="G88" i="10" s="1"/>
  <c r="E89" i="10"/>
  <c r="F89" i="10" s="1"/>
  <c r="E90" i="10"/>
  <c r="H90" i="10" s="1"/>
  <c r="E91" i="10"/>
  <c r="H91" i="10" s="1"/>
  <c r="E92" i="10"/>
  <c r="F92" i="10" s="1"/>
  <c r="E93" i="10"/>
  <c r="E94" i="10"/>
  <c r="E95" i="10"/>
  <c r="H95" i="10" s="1"/>
  <c r="E96" i="10"/>
  <c r="H96" i="10" s="1"/>
  <c r="E97" i="10"/>
  <c r="F97" i="10" s="1"/>
  <c r="E98" i="10"/>
  <c r="G98" i="10" s="1"/>
  <c r="E99" i="10"/>
  <c r="F99" i="10" s="1"/>
  <c r="E100" i="10"/>
  <c r="F100" i="10" s="1"/>
  <c r="E101" i="10"/>
  <c r="E102" i="10"/>
  <c r="F102" i="10" s="1"/>
  <c r="E103" i="10"/>
  <c r="H103" i="10" s="1"/>
  <c r="E104" i="10"/>
  <c r="F104" i="10" s="1"/>
  <c r="E105" i="10"/>
  <c r="F105" i="10" s="1"/>
  <c r="E106" i="10"/>
  <c r="G106" i="10" s="1"/>
  <c r="E107" i="10"/>
  <c r="H107" i="10" s="1"/>
  <c r="E108" i="10"/>
  <c r="H108" i="10" s="1"/>
  <c r="E109" i="10"/>
  <c r="G109" i="10" s="1"/>
  <c r="E110" i="10"/>
  <c r="E111" i="10"/>
  <c r="H111" i="10" s="1"/>
  <c r="E112" i="10"/>
  <c r="F112" i="10" s="1"/>
  <c r="E113" i="10"/>
  <c r="F113" i="10" s="1"/>
  <c r="E114" i="10"/>
  <c r="F114" i="10" s="1"/>
  <c r="E115" i="10"/>
  <c r="E116" i="10"/>
  <c r="H116" i="10" s="1"/>
  <c r="E117" i="10"/>
  <c r="G117" i="10" s="1"/>
  <c r="E118" i="10"/>
  <c r="H118" i="10" s="1"/>
  <c r="E119" i="10"/>
  <c r="H119" i="10" s="1"/>
  <c r="E120" i="10"/>
  <c r="F120" i="10" s="1"/>
  <c r="E121" i="10"/>
  <c r="F121" i="10" s="1"/>
  <c r="E122" i="10"/>
  <c r="F122" i="10" s="1"/>
  <c r="E123" i="10"/>
  <c r="H123" i="10" s="1"/>
  <c r="E124" i="10"/>
  <c r="H124" i="10" s="1"/>
  <c r="E125" i="10"/>
  <c r="E126" i="10"/>
  <c r="E127" i="10"/>
  <c r="H127" i="10" s="1"/>
  <c r="E128" i="10"/>
  <c r="F128" i="10" s="1"/>
  <c r="E129" i="10"/>
  <c r="F129" i="10" s="1"/>
  <c r="E130" i="10"/>
  <c r="F130" i="10" s="1"/>
  <c r="E131" i="10"/>
  <c r="E132" i="10"/>
  <c r="H132" i="10" s="1"/>
  <c r="E133" i="10"/>
  <c r="E134" i="10"/>
  <c r="G134" i="10" s="1"/>
  <c r="E135" i="10"/>
  <c r="H135" i="10" s="1"/>
  <c r="E136" i="10"/>
  <c r="F136" i="10" s="1"/>
  <c r="E137" i="10"/>
  <c r="F137" i="10" s="1"/>
  <c r="E138" i="10"/>
  <c r="F138" i="10" s="1"/>
  <c r="E139" i="10"/>
  <c r="G139" i="10" s="1"/>
  <c r="E140" i="10"/>
  <c r="F140" i="10" s="1"/>
  <c r="E141" i="10"/>
  <c r="E142" i="10"/>
  <c r="E143" i="10"/>
  <c r="G143" i="10" s="1"/>
  <c r="E144" i="10"/>
  <c r="F144" i="10" s="1"/>
  <c r="E145" i="10"/>
  <c r="G145" i="10" s="1"/>
  <c r="E146" i="10"/>
  <c r="G146" i="10" s="1"/>
  <c r="E147" i="10"/>
  <c r="E148" i="10"/>
  <c r="F148" i="10" s="1"/>
  <c r="E149" i="10"/>
  <c r="E150" i="10"/>
  <c r="F150" i="10" s="1"/>
  <c r="E151" i="10"/>
  <c r="E152" i="10"/>
  <c r="G152" i="10" s="1"/>
  <c r="E153" i="10"/>
  <c r="F153" i="10" s="1"/>
  <c r="E154" i="10"/>
  <c r="G154" i="10" s="1"/>
  <c r="E155" i="10"/>
  <c r="F155" i="10" s="1"/>
  <c r="E156" i="10"/>
  <c r="F156" i="10" s="1"/>
  <c r="E157" i="10"/>
  <c r="F157" i="10" s="1"/>
  <c r="E158" i="10"/>
  <c r="E159" i="10"/>
  <c r="E160" i="10"/>
  <c r="G160" i="10" s="1"/>
  <c r="E161" i="10"/>
  <c r="E162" i="10"/>
  <c r="F162" i="10" s="1"/>
  <c r="E163" i="10"/>
  <c r="E164" i="10"/>
  <c r="F164" i="10" s="1"/>
  <c r="E165" i="10"/>
  <c r="G165" i="10" s="1"/>
  <c r="E166" i="10"/>
  <c r="F166" i="10" s="1"/>
  <c r="E167" i="10"/>
  <c r="E168" i="10"/>
  <c r="G168" i="10" s="1"/>
  <c r="E169" i="10"/>
  <c r="F169" i="10" s="1"/>
  <c r="E170" i="10"/>
  <c r="F170" i="10" s="1"/>
  <c r="E171" i="10"/>
  <c r="E172" i="10"/>
  <c r="G172" i="10" s="1"/>
  <c r="E173" i="10"/>
  <c r="F173" i="10" s="1"/>
  <c r="E174" i="10"/>
  <c r="E175" i="10"/>
  <c r="E176" i="10"/>
  <c r="F176" i="10" s="1"/>
  <c r="E177" i="10"/>
  <c r="E178" i="10"/>
  <c r="F178" i="10" s="1"/>
  <c r="E179" i="10"/>
  <c r="E180" i="10"/>
  <c r="F180" i="10" s="1"/>
  <c r="E181" i="10"/>
  <c r="G181" i="10" s="1"/>
  <c r="E182" i="10"/>
  <c r="E183" i="10"/>
  <c r="E184" i="10"/>
  <c r="G184" i="10" s="1"/>
  <c r="E185" i="10"/>
  <c r="F185" i="10" s="1"/>
  <c r="E186" i="10"/>
  <c r="F186" i="10" s="1"/>
  <c r="E187" i="10"/>
  <c r="E188" i="10"/>
  <c r="F188" i="10" s="1"/>
  <c r="E189" i="10"/>
  <c r="E190" i="10"/>
  <c r="E191" i="10"/>
  <c r="E192" i="10"/>
  <c r="F192" i="10" s="1"/>
  <c r="E193" i="10"/>
  <c r="E194" i="10"/>
  <c r="F194" i="10" s="1"/>
  <c r="E195" i="10"/>
  <c r="E196" i="10"/>
  <c r="F196" i="10" s="1"/>
  <c r="E197" i="10"/>
  <c r="E198" i="10"/>
  <c r="F198" i="10" s="1"/>
  <c r="E199" i="10"/>
  <c r="E200" i="10"/>
  <c r="G200" i="10" s="1"/>
  <c r="E3" i="10"/>
  <c r="R12" i="10"/>
  <c r="R11" i="10"/>
  <c r="R10" i="10"/>
  <c r="R9" i="10"/>
  <c r="R8" i="10"/>
  <c r="R7" i="10"/>
  <c r="R6" i="10"/>
  <c r="R5" i="10"/>
  <c r="R4" i="10"/>
  <c r="H191" i="12"/>
  <c r="H14" i="14"/>
  <c r="D14" i="14" s="1"/>
  <c r="F14" i="14" s="1"/>
  <c r="G14" i="14" s="1"/>
  <c r="D147" i="10" s="1"/>
  <c r="H15" i="14"/>
  <c r="D15" i="14" s="1"/>
  <c r="F15" i="14" s="1"/>
  <c r="G15" i="14" s="1"/>
  <c r="H16" i="14"/>
  <c r="D16" i="14" s="1"/>
  <c r="F16" i="14" s="1"/>
  <c r="G16" i="14" s="1"/>
  <c r="D149" i="10" s="1"/>
  <c r="H17" i="14"/>
  <c r="D17" i="14" s="1"/>
  <c r="F17" i="14" s="1"/>
  <c r="G17" i="14" s="1"/>
  <c r="D150" i="10" s="1"/>
  <c r="H150" i="10" s="1"/>
  <c r="H18" i="14"/>
  <c r="D18" i="14" s="1"/>
  <c r="F18" i="14" s="1"/>
  <c r="G18" i="14" s="1"/>
  <c r="D151" i="10" s="1"/>
  <c r="H19" i="14"/>
  <c r="D19" i="14" s="1"/>
  <c r="F19" i="14" s="1"/>
  <c r="G19" i="14" s="1"/>
  <c r="H20" i="14"/>
  <c r="D20" i="14" s="1"/>
  <c r="F20" i="14" s="1"/>
  <c r="G20" i="14" s="1"/>
  <c r="D153" i="10" s="1"/>
  <c r="H21" i="14"/>
  <c r="D21" i="14" s="1"/>
  <c r="F21" i="14" s="1"/>
  <c r="G21" i="14" s="1"/>
  <c r="D154" i="10" s="1"/>
  <c r="H22" i="14"/>
  <c r="D22" i="14" s="1"/>
  <c r="F22" i="14" s="1"/>
  <c r="G22" i="14" s="1"/>
  <c r="D155" i="10" s="1"/>
  <c r="H23" i="14"/>
  <c r="D23" i="14" s="1"/>
  <c r="F23" i="14" s="1"/>
  <c r="G23" i="14" s="1"/>
  <c r="H24" i="14"/>
  <c r="D24" i="14" s="1"/>
  <c r="F24" i="14" s="1"/>
  <c r="G24" i="14" s="1"/>
  <c r="D157" i="10" s="1"/>
  <c r="H25" i="14"/>
  <c r="D25" i="14" s="1"/>
  <c r="F25" i="14" s="1"/>
  <c r="G25" i="14" s="1"/>
  <c r="D158" i="10" s="1"/>
  <c r="H26" i="14"/>
  <c r="D26" i="14" s="1"/>
  <c r="F26" i="14" s="1"/>
  <c r="G26" i="14" s="1"/>
  <c r="D159" i="10" s="1"/>
  <c r="H27" i="14"/>
  <c r="D27" i="14" s="1"/>
  <c r="F27" i="14" s="1"/>
  <c r="G27" i="14" s="1"/>
  <c r="H28" i="14"/>
  <c r="D28" i="14" s="1"/>
  <c r="F28" i="14" s="1"/>
  <c r="G28" i="14" s="1"/>
  <c r="D161" i="10" s="1"/>
  <c r="H29" i="14"/>
  <c r="D29" i="14" s="1"/>
  <c r="F29" i="14" s="1"/>
  <c r="G29" i="14" s="1"/>
  <c r="D162" i="10" s="1"/>
  <c r="H162" i="10" s="1"/>
  <c r="H30" i="14"/>
  <c r="D30" i="14" s="1"/>
  <c r="F30" i="14" s="1"/>
  <c r="G30" i="14" s="1"/>
  <c r="D163" i="10" s="1"/>
  <c r="H31" i="14"/>
  <c r="D31" i="14" s="1"/>
  <c r="F31" i="14" s="1"/>
  <c r="G31" i="14" s="1"/>
  <c r="H32" i="14"/>
  <c r="D32" i="14" s="1"/>
  <c r="F32" i="14" s="1"/>
  <c r="G32" i="14" s="1"/>
  <c r="D165" i="10" s="1"/>
  <c r="H33" i="14"/>
  <c r="D33" i="14" s="1"/>
  <c r="F33" i="14" s="1"/>
  <c r="G33" i="14" s="1"/>
  <c r="D166" i="10" s="1"/>
  <c r="H166" i="10" s="1"/>
  <c r="H34" i="14"/>
  <c r="D34" i="14" s="1"/>
  <c r="F34" i="14" s="1"/>
  <c r="G34" i="14" s="1"/>
  <c r="D167" i="10" s="1"/>
  <c r="H35" i="14"/>
  <c r="D35" i="14" s="1"/>
  <c r="F35" i="14" s="1"/>
  <c r="G35" i="14" s="1"/>
  <c r="H36" i="14"/>
  <c r="D36" i="14" s="1"/>
  <c r="F36" i="14" s="1"/>
  <c r="G36" i="14" s="1"/>
  <c r="D169" i="10" s="1"/>
  <c r="H37" i="14"/>
  <c r="D37" i="14" s="1"/>
  <c r="F37" i="14" s="1"/>
  <c r="G37" i="14" s="1"/>
  <c r="D170" i="10" s="1"/>
  <c r="H170" i="10" s="1"/>
  <c r="H38" i="14"/>
  <c r="D38" i="14" s="1"/>
  <c r="F38" i="14" s="1"/>
  <c r="G38" i="14" s="1"/>
  <c r="D171" i="10" s="1"/>
  <c r="H39" i="14"/>
  <c r="D39" i="14" s="1"/>
  <c r="F39" i="14" s="1"/>
  <c r="G39" i="14" s="1"/>
  <c r="H40" i="14"/>
  <c r="D40" i="14" s="1"/>
  <c r="F40" i="14" s="1"/>
  <c r="G40" i="14" s="1"/>
  <c r="D173" i="10" s="1"/>
  <c r="H41" i="14"/>
  <c r="D41" i="14" s="1"/>
  <c r="F41" i="14" s="1"/>
  <c r="G41" i="14" s="1"/>
  <c r="D174" i="10" s="1"/>
  <c r="H42" i="14"/>
  <c r="D42" i="14" s="1"/>
  <c r="F42" i="14" s="1"/>
  <c r="G42" i="14" s="1"/>
  <c r="D175" i="10" s="1"/>
  <c r="H43" i="14"/>
  <c r="D43" i="14" s="1"/>
  <c r="F43" i="14" s="1"/>
  <c r="G43" i="14" s="1"/>
  <c r="H44" i="14"/>
  <c r="D44" i="14" s="1"/>
  <c r="F44" i="14" s="1"/>
  <c r="G44" i="14" s="1"/>
  <c r="D177" i="10" s="1"/>
  <c r="H45" i="14"/>
  <c r="D45" i="14" s="1"/>
  <c r="F45" i="14" s="1"/>
  <c r="G45" i="14" s="1"/>
  <c r="D178" i="10" s="1"/>
  <c r="H46" i="14"/>
  <c r="D46" i="14" s="1"/>
  <c r="F46" i="14" s="1"/>
  <c r="G46" i="14" s="1"/>
  <c r="D179" i="10" s="1"/>
  <c r="H47" i="14"/>
  <c r="D47" i="14" s="1"/>
  <c r="F47" i="14" s="1"/>
  <c r="G47" i="14" s="1"/>
  <c r="H48" i="14"/>
  <c r="D48" i="14" s="1"/>
  <c r="F48" i="14" s="1"/>
  <c r="G48" i="14" s="1"/>
  <c r="D181" i="10" s="1"/>
  <c r="H49" i="14"/>
  <c r="D49" i="14" s="1"/>
  <c r="F49" i="14" s="1"/>
  <c r="G49" i="14" s="1"/>
  <c r="D182" i="10" s="1"/>
  <c r="H50" i="14"/>
  <c r="D50" i="14" s="1"/>
  <c r="F50" i="14" s="1"/>
  <c r="G50" i="14" s="1"/>
  <c r="D183" i="10" s="1"/>
  <c r="H51" i="14"/>
  <c r="D51" i="14" s="1"/>
  <c r="F51" i="14" s="1"/>
  <c r="G51" i="14" s="1"/>
  <c r="H52" i="14"/>
  <c r="D52" i="14" s="1"/>
  <c r="F52" i="14" s="1"/>
  <c r="G52" i="14" s="1"/>
  <c r="D185" i="10" s="1"/>
  <c r="H53" i="14"/>
  <c r="D53" i="14" s="1"/>
  <c r="F53" i="14" s="1"/>
  <c r="G53" i="14" s="1"/>
  <c r="D186" i="10" s="1"/>
  <c r="H54" i="14"/>
  <c r="D54" i="14" s="1"/>
  <c r="F54" i="14" s="1"/>
  <c r="G54" i="14" s="1"/>
  <c r="D187" i="10" s="1"/>
  <c r="H55" i="14"/>
  <c r="D55" i="14" s="1"/>
  <c r="F55" i="14" s="1"/>
  <c r="G55" i="14" s="1"/>
  <c r="H56" i="14"/>
  <c r="D56" i="14" s="1"/>
  <c r="F56" i="14" s="1"/>
  <c r="G56" i="14" s="1"/>
  <c r="D189" i="10" s="1"/>
  <c r="H57" i="14"/>
  <c r="D57" i="14" s="1"/>
  <c r="F57" i="14" s="1"/>
  <c r="G57" i="14" s="1"/>
  <c r="D190" i="10" s="1"/>
  <c r="H58" i="14"/>
  <c r="D58" i="14" s="1"/>
  <c r="F58" i="14" s="1"/>
  <c r="G58" i="14" s="1"/>
  <c r="D191" i="10" s="1"/>
  <c r="H59" i="14"/>
  <c r="D59" i="14" s="1"/>
  <c r="F59" i="14" s="1"/>
  <c r="G59" i="14" s="1"/>
  <c r="H60" i="14"/>
  <c r="D60" i="14" s="1"/>
  <c r="F60" i="14" s="1"/>
  <c r="G60" i="14" s="1"/>
  <c r="D193" i="10" s="1"/>
  <c r="H61" i="14"/>
  <c r="D61" i="14" s="1"/>
  <c r="F61" i="14" s="1"/>
  <c r="G61" i="14" s="1"/>
  <c r="D194" i="10" s="1"/>
  <c r="H62" i="14"/>
  <c r="D62" i="14" s="1"/>
  <c r="F62" i="14" s="1"/>
  <c r="G62" i="14" s="1"/>
  <c r="D195" i="10" s="1"/>
  <c r="H63" i="14"/>
  <c r="D63" i="14" s="1"/>
  <c r="F63" i="14" s="1"/>
  <c r="G63" i="14" s="1"/>
  <c r="H64" i="14"/>
  <c r="D64" i="14" s="1"/>
  <c r="F64" i="14" s="1"/>
  <c r="G64" i="14" s="1"/>
  <c r="D197" i="10" s="1"/>
  <c r="H65" i="14"/>
  <c r="D65" i="14" s="1"/>
  <c r="F65" i="14" s="1"/>
  <c r="G65" i="14" s="1"/>
  <c r="D198" i="10" s="1"/>
  <c r="H66" i="14"/>
  <c r="D66" i="14" s="1"/>
  <c r="F66" i="14" s="1"/>
  <c r="G66" i="14" s="1"/>
  <c r="D199" i="10" s="1"/>
  <c r="H67" i="14"/>
  <c r="D67" i="14" s="1"/>
  <c r="F67" i="14" s="1"/>
  <c r="G67" i="14" s="1"/>
  <c r="H4" i="14"/>
  <c r="D4" i="14" s="1"/>
  <c r="F4" i="14" s="1"/>
  <c r="G4" i="14" s="1"/>
  <c r="D137" i="10" s="1"/>
  <c r="H5" i="14"/>
  <c r="D5" i="14" s="1"/>
  <c r="F5" i="14" s="1"/>
  <c r="G5" i="14" s="1"/>
  <c r="D138" i="10" s="1"/>
  <c r="H6" i="14"/>
  <c r="D6" i="14" s="1"/>
  <c r="F6" i="14" s="1"/>
  <c r="G6" i="14" s="1"/>
  <c r="D139" i="10" s="1"/>
  <c r="H7" i="14"/>
  <c r="D7" i="14" s="1"/>
  <c r="F7" i="14" s="1"/>
  <c r="G7" i="14" s="1"/>
  <c r="H8" i="14"/>
  <c r="D8" i="14" s="1"/>
  <c r="F8" i="14" s="1"/>
  <c r="G8" i="14" s="1"/>
  <c r="D141" i="10" s="1"/>
  <c r="H9" i="14"/>
  <c r="D9" i="14" s="1"/>
  <c r="F9" i="14" s="1"/>
  <c r="G9" i="14" s="1"/>
  <c r="D142" i="10" s="1"/>
  <c r="H10" i="14"/>
  <c r="D10" i="14" s="1"/>
  <c r="F10" i="14" s="1"/>
  <c r="G10" i="14" s="1"/>
  <c r="D143" i="10" s="1"/>
  <c r="H11" i="14"/>
  <c r="D11" i="14" s="1"/>
  <c r="F11" i="14" s="1"/>
  <c r="G11" i="14" s="1"/>
  <c r="H12" i="14"/>
  <c r="D12" i="14" s="1"/>
  <c r="F12" i="14" s="1"/>
  <c r="G12" i="14" s="1"/>
  <c r="D145" i="10" s="1"/>
  <c r="H13" i="14"/>
  <c r="D13" i="14" s="1"/>
  <c r="F13" i="14" s="1"/>
  <c r="G13" i="14" s="1"/>
  <c r="D146" i="10" s="1"/>
  <c r="H3" i="14"/>
  <c r="D3" i="14" s="1"/>
  <c r="F3" i="14" s="1"/>
  <c r="G3" i="14" s="1"/>
  <c r="D136" i="10" s="1"/>
  <c r="H2" i="12"/>
  <c r="J2" i="12" s="1"/>
  <c r="H3" i="12"/>
  <c r="J3" i="12" s="1"/>
  <c r="H4" i="12"/>
  <c r="J4" i="12" s="1"/>
  <c r="H5" i="12"/>
  <c r="I5" i="12" s="1"/>
  <c r="H6" i="12"/>
  <c r="I6" i="12" s="1"/>
  <c r="H7" i="12"/>
  <c r="J7" i="12" s="1"/>
  <c r="H8" i="12"/>
  <c r="J8" i="12" s="1"/>
  <c r="H9" i="12"/>
  <c r="I9" i="12" s="1"/>
  <c r="H10" i="12"/>
  <c r="I10" i="12" s="1"/>
  <c r="H11" i="12"/>
  <c r="J11" i="12" s="1"/>
  <c r="H12" i="12"/>
  <c r="J12" i="12" s="1"/>
  <c r="H13" i="12"/>
  <c r="I13" i="12" s="1"/>
  <c r="H14" i="12"/>
  <c r="I14" i="12" s="1"/>
  <c r="H15" i="12"/>
  <c r="J15" i="12" s="1"/>
  <c r="H16" i="12"/>
  <c r="J16" i="12" s="1"/>
  <c r="H17" i="12"/>
  <c r="I17" i="12" s="1"/>
  <c r="H18" i="12"/>
  <c r="I18" i="12" s="1"/>
  <c r="H19" i="12"/>
  <c r="J19" i="12" s="1"/>
  <c r="H20" i="12"/>
  <c r="J20" i="12" s="1"/>
  <c r="H21" i="12"/>
  <c r="I21" i="12" s="1"/>
  <c r="H22" i="12"/>
  <c r="I22" i="12" s="1"/>
  <c r="H23" i="12"/>
  <c r="J23" i="12" s="1"/>
  <c r="H24" i="12"/>
  <c r="J24" i="12" s="1"/>
  <c r="H25" i="12"/>
  <c r="I25" i="12" s="1"/>
  <c r="H26" i="12"/>
  <c r="I26" i="12" s="1"/>
  <c r="H27" i="12"/>
  <c r="J27" i="12" s="1"/>
  <c r="H28" i="12"/>
  <c r="J28" i="12" s="1"/>
  <c r="H29" i="12"/>
  <c r="I29" i="12" s="1"/>
  <c r="H30" i="12"/>
  <c r="I30" i="12" s="1"/>
  <c r="H31" i="12"/>
  <c r="J31" i="12" s="1"/>
  <c r="H32" i="12"/>
  <c r="J32" i="12" s="1"/>
  <c r="H33" i="12"/>
  <c r="I33" i="12" s="1"/>
  <c r="H34" i="12"/>
  <c r="I34" i="12" s="1"/>
  <c r="H35" i="12"/>
  <c r="J35" i="12" s="1"/>
  <c r="H36" i="12"/>
  <c r="J36" i="12" s="1"/>
  <c r="H37" i="12"/>
  <c r="I37" i="12" s="1"/>
  <c r="H38" i="12"/>
  <c r="I38" i="12" s="1"/>
  <c r="H39" i="12"/>
  <c r="J39" i="12" s="1"/>
  <c r="H40" i="12"/>
  <c r="J40" i="12" s="1"/>
  <c r="H41" i="12"/>
  <c r="I41" i="12" s="1"/>
  <c r="H42" i="12"/>
  <c r="I42" i="12" s="1"/>
  <c r="H43" i="12"/>
  <c r="J43" i="12" s="1"/>
  <c r="H44" i="12"/>
  <c r="J44" i="12" s="1"/>
  <c r="H45" i="12"/>
  <c r="I45" i="12" s="1"/>
  <c r="H46" i="12"/>
  <c r="I46" i="12" s="1"/>
  <c r="H47" i="12"/>
  <c r="J47" i="12" s="1"/>
  <c r="H48" i="12"/>
  <c r="J48" i="12" s="1"/>
  <c r="H49" i="12"/>
  <c r="I49" i="12" s="1"/>
  <c r="H50" i="12"/>
  <c r="I50" i="12" s="1"/>
  <c r="H51" i="12"/>
  <c r="J51" i="12" s="1"/>
  <c r="H52" i="12"/>
  <c r="J52" i="12" s="1"/>
  <c r="H53" i="12"/>
  <c r="I53" i="12" s="1"/>
  <c r="H54" i="12"/>
  <c r="J54" i="12" s="1"/>
  <c r="H55" i="12"/>
  <c r="J55" i="12" s="1"/>
  <c r="H56" i="12"/>
  <c r="J56" i="12" s="1"/>
  <c r="H57" i="12"/>
  <c r="I57" i="12" s="1"/>
  <c r="H58" i="12"/>
  <c r="I58" i="12" s="1"/>
  <c r="H59" i="12"/>
  <c r="J59" i="12" s="1"/>
  <c r="H60" i="12"/>
  <c r="J60" i="12" s="1"/>
  <c r="H61" i="12"/>
  <c r="I61" i="12" s="1"/>
  <c r="H62" i="12"/>
  <c r="J62" i="12" s="1"/>
  <c r="H63" i="12"/>
  <c r="J63" i="12" s="1"/>
  <c r="H64" i="12"/>
  <c r="J64" i="12" s="1"/>
  <c r="H65" i="12"/>
  <c r="I65" i="12" s="1"/>
  <c r="H66" i="12"/>
  <c r="I66" i="12" s="1"/>
  <c r="H67" i="12"/>
  <c r="J67" i="12" s="1"/>
  <c r="H68" i="12"/>
  <c r="J68" i="12" s="1"/>
  <c r="H69" i="12"/>
  <c r="I69" i="12" s="1"/>
  <c r="H70" i="12"/>
  <c r="J70" i="12" s="1"/>
  <c r="H71" i="12"/>
  <c r="J71" i="12" s="1"/>
  <c r="H72" i="12"/>
  <c r="J72" i="12" s="1"/>
  <c r="H73" i="12"/>
  <c r="I73" i="12" s="1"/>
  <c r="H74" i="12"/>
  <c r="I74" i="12" s="1"/>
  <c r="H75" i="12"/>
  <c r="J75" i="12" s="1"/>
  <c r="H76" i="12"/>
  <c r="J76" i="12" s="1"/>
  <c r="H77" i="12"/>
  <c r="I77" i="12" s="1"/>
  <c r="H78" i="12"/>
  <c r="J78" i="12" s="1"/>
  <c r="H79" i="12"/>
  <c r="J79" i="12" s="1"/>
  <c r="H80" i="12"/>
  <c r="J80" i="12" s="1"/>
  <c r="H81" i="12"/>
  <c r="I81" i="12" s="1"/>
  <c r="H82" i="12"/>
  <c r="I82" i="12" s="1"/>
  <c r="H83" i="12"/>
  <c r="J83" i="12" s="1"/>
  <c r="H84" i="12"/>
  <c r="J84" i="12" s="1"/>
  <c r="H85" i="12"/>
  <c r="I85" i="12" s="1"/>
  <c r="H86" i="12"/>
  <c r="J86" i="12" s="1"/>
  <c r="H87" i="12"/>
  <c r="J87" i="12" s="1"/>
  <c r="H88" i="12"/>
  <c r="J88" i="12" s="1"/>
  <c r="H89" i="12"/>
  <c r="I89" i="12" s="1"/>
  <c r="H90" i="12"/>
  <c r="I90" i="12" s="1"/>
  <c r="H91" i="12"/>
  <c r="J91" i="12" s="1"/>
  <c r="H92" i="12"/>
  <c r="J92" i="12" s="1"/>
  <c r="H93" i="12"/>
  <c r="I93" i="12" s="1"/>
  <c r="H94" i="12"/>
  <c r="J94" i="12" s="1"/>
  <c r="H95" i="12"/>
  <c r="J95" i="12" s="1"/>
  <c r="H96" i="12"/>
  <c r="J96" i="12" s="1"/>
  <c r="H97" i="12"/>
  <c r="I97" i="12" s="1"/>
  <c r="H98" i="12"/>
  <c r="I98" i="12" s="1"/>
  <c r="H99" i="12"/>
  <c r="J99" i="12" s="1"/>
  <c r="H100" i="12"/>
  <c r="J100" i="12" s="1"/>
  <c r="H101" i="12"/>
  <c r="I101" i="12" s="1"/>
  <c r="H102" i="12"/>
  <c r="J102" i="12" s="1"/>
  <c r="H103" i="12"/>
  <c r="J103" i="12" s="1"/>
  <c r="H104" i="12"/>
  <c r="J104" i="12" s="1"/>
  <c r="H105" i="12"/>
  <c r="I105" i="12" s="1"/>
  <c r="H106" i="12"/>
  <c r="I106" i="12" s="1"/>
  <c r="H107" i="12"/>
  <c r="J107" i="12" s="1"/>
  <c r="H108" i="12"/>
  <c r="J108" i="12" s="1"/>
  <c r="H109" i="12"/>
  <c r="I109" i="12" s="1"/>
  <c r="H110" i="12"/>
  <c r="J110" i="12" s="1"/>
  <c r="H111" i="12"/>
  <c r="J111" i="12" s="1"/>
  <c r="H112" i="12"/>
  <c r="J112" i="12" s="1"/>
  <c r="H113" i="12"/>
  <c r="I113" i="12" s="1"/>
  <c r="H114" i="12"/>
  <c r="I114" i="12" s="1"/>
  <c r="H115" i="12"/>
  <c r="J115" i="12" s="1"/>
  <c r="H116" i="12"/>
  <c r="J116" i="12" s="1"/>
  <c r="H117" i="12"/>
  <c r="I117" i="12" s="1"/>
  <c r="H118" i="12"/>
  <c r="J118" i="12" s="1"/>
  <c r="H119" i="12"/>
  <c r="J119" i="12" s="1"/>
  <c r="H120" i="12"/>
  <c r="J120" i="12" s="1"/>
  <c r="H121" i="12"/>
  <c r="I121" i="12" s="1"/>
  <c r="H122" i="12"/>
  <c r="I122" i="12" s="1"/>
  <c r="H123" i="12"/>
  <c r="J123" i="12" s="1"/>
  <c r="H124" i="12"/>
  <c r="J124" i="12" s="1"/>
  <c r="H125" i="12"/>
  <c r="I125" i="12" s="1"/>
  <c r="H126" i="12"/>
  <c r="J126" i="12" s="1"/>
  <c r="H127" i="12"/>
  <c r="J127" i="12" s="1"/>
  <c r="H128" i="12"/>
  <c r="J128" i="12" s="1"/>
  <c r="H129" i="12"/>
  <c r="J129" i="12" s="1"/>
  <c r="H130" i="12"/>
  <c r="J130" i="12" s="1"/>
  <c r="H131" i="12"/>
  <c r="J131" i="12" s="1"/>
  <c r="H132" i="12"/>
  <c r="J132" i="12" s="1"/>
  <c r="H133" i="12"/>
  <c r="J133" i="12" s="1"/>
  <c r="H134" i="12"/>
  <c r="J134" i="12" s="1"/>
  <c r="H135" i="12"/>
  <c r="J135" i="12" s="1"/>
  <c r="H136" i="12"/>
  <c r="J136" i="12" s="1"/>
  <c r="H137" i="12"/>
  <c r="J137" i="12" s="1"/>
  <c r="H138" i="12"/>
  <c r="J138" i="12" s="1"/>
  <c r="H139" i="12"/>
  <c r="J139" i="12" s="1"/>
  <c r="H140" i="12"/>
  <c r="J140" i="12" s="1"/>
  <c r="H141" i="12"/>
  <c r="J141" i="12" s="1"/>
  <c r="H142" i="12"/>
  <c r="J142" i="12" s="1"/>
  <c r="H143" i="12"/>
  <c r="J143" i="12" s="1"/>
  <c r="H144" i="12"/>
  <c r="J144" i="12" s="1"/>
  <c r="H145" i="12"/>
  <c r="J145" i="12" s="1"/>
  <c r="H146" i="12"/>
  <c r="J146" i="12" s="1"/>
  <c r="H147" i="12"/>
  <c r="J147" i="12" s="1"/>
  <c r="H148" i="12"/>
  <c r="J148" i="12" s="1"/>
  <c r="H149" i="12"/>
  <c r="J149" i="12" s="1"/>
  <c r="H150" i="12"/>
  <c r="J150" i="12" s="1"/>
  <c r="H151" i="12"/>
  <c r="J151" i="12" s="1"/>
  <c r="H152" i="12"/>
  <c r="J152" i="12" s="1"/>
  <c r="H153" i="12"/>
  <c r="J153" i="12" s="1"/>
  <c r="H154" i="12"/>
  <c r="I154" i="12" s="1"/>
  <c r="H155" i="12"/>
  <c r="J155" i="12" s="1"/>
  <c r="H156" i="12"/>
  <c r="J156" i="12" s="1"/>
  <c r="H157" i="12"/>
  <c r="J157" i="12" s="1"/>
  <c r="H158" i="12"/>
  <c r="J158" i="12" s="1"/>
  <c r="H159" i="12"/>
  <c r="J159" i="12" s="1"/>
  <c r="H160" i="12"/>
  <c r="J160" i="12" s="1"/>
  <c r="H161" i="12"/>
  <c r="J161" i="12" s="1"/>
  <c r="H162" i="12"/>
  <c r="J162" i="12" s="1"/>
  <c r="H163" i="12"/>
  <c r="J163" i="12" s="1"/>
  <c r="H164" i="12"/>
  <c r="J164" i="12" s="1"/>
  <c r="H165" i="12"/>
  <c r="J165" i="12" s="1"/>
  <c r="H166" i="12"/>
  <c r="J166" i="12" s="1"/>
  <c r="H167" i="12"/>
  <c r="J167" i="12" s="1"/>
  <c r="H168" i="12"/>
  <c r="J168" i="12" s="1"/>
  <c r="H169" i="12"/>
  <c r="J169" i="12" s="1"/>
  <c r="H170" i="12"/>
  <c r="J170" i="12" s="1"/>
  <c r="H171" i="12"/>
  <c r="J171" i="12" s="1"/>
  <c r="H172" i="12"/>
  <c r="J172" i="12" s="1"/>
  <c r="H173" i="12"/>
  <c r="J173" i="12" s="1"/>
  <c r="H174" i="12"/>
  <c r="J174" i="12" s="1"/>
  <c r="H175" i="12"/>
  <c r="J175" i="12" s="1"/>
  <c r="H176" i="12"/>
  <c r="J176" i="12" s="1"/>
  <c r="H177" i="12"/>
  <c r="J177" i="12" s="1"/>
  <c r="H178" i="12"/>
  <c r="J178" i="12" s="1"/>
  <c r="H179" i="12"/>
  <c r="J179" i="12" s="1"/>
  <c r="H180" i="12"/>
  <c r="J180" i="12" s="1"/>
  <c r="H181" i="12"/>
  <c r="J181" i="12" s="1"/>
  <c r="H182" i="12"/>
  <c r="J182" i="12" s="1"/>
  <c r="H183" i="12"/>
  <c r="J183" i="12" s="1"/>
  <c r="H184" i="12"/>
  <c r="J184" i="12" s="1"/>
  <c r="H185" i="12"/>
  <c r="J185" i="12" s="1"/>
  <c r="H186" i="12"/>
  <c r="I186" i="12" s="1"/>
  <c r="H187" i="12"/>
  <c r="J187" i="12" s="1"/>
  <c r="H188" i="12"/>
  <c r="J188" i="12" s="1"/>
  <c r="H189" i="12"/>
  <c r="J189" i="12" s="1"/>
  <c r="H190" i="12"/>
  <c r="J190" i="12" s="1"/>
  <c r="H192" i="12"/>
  <c r="H193" i="12"/>
  <c r="H194" i="12"/>
  <c r="H195" i="12"/>
  <c r="H196" i="12"/>
  <c r="H197" i="12"/>
  <c r="H198" i="12"/>
  <c r="H199" i="12"/>
  <c r="H200" i="12"/>
  <c r="J200" i="12" s="1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3" i="14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" i="12"/>
  <c r="F3" i="11"/>
  <c r="F4" i="11"/>
  <c r="F5" i="11"/>
  <c r="F6" i="11"/>
  <c r="F7" i="11"/>
  <c r="F8" i="11"/>
  <c r="F9" i="11"/>
  <c r="F10" i="11"/>
  <c r="F2" i="11"/>
  <c r="K200" i="12" l="1"/>
  <c r="G118" i="10"/>
  <c r="H193" i="10"/>
  <c r="H86" i="10"/>
  <c r="F16" i="10"/>
  <c r="J16" i="10" s="1"/>
  <c r="G166" i="10"/>
  <c r="G60" i="10"/>
  <c r="G16" i="10"/>
  <c r="F80" i="10"/>
  <c r="F27" i="10"/>
  <c r="F7" i="10"/>
  <c r="G156" i="10"/>
  <c r="G103" i="10"/>
  <c r="J103" i="10" s="1"/>
  <c r="G52" i="10"/>
  <c r="G11" i="10"/>
  <c r="H60" i="10"/>
  <c r="H182" i="10"/>
  <c r="F132" i="10"/>
  <c r="F68" i="10"/>
  <c r="F26" i="10"/>
  <c r="G188" i="10"/>
  <c r="G90" i="10"/>
  <c r="G39" i="10"/>
  <c r="H130" i="10"/>
  <c r="H42" i="10"/>
  <c r="H189" i="10"/>
  <c r="H177" i="10"/>
  <c r="H161" i="10"/>
  <c r="F23" i="10"/>
  <c r="J23" i="10" s="1"/>
  <c r="G178" i="10"/>
  <c r="G130" i="10"/>
  <c r="G80" i="10"/>
  <c r="G23" i="10"/>
  <c r="H106" i="10"/>
  <c r="H22" i="10"/>
  <c r="H173" i="10"/>
  <c r="H198" i="10"/>
  <c r="J198" i="10" s="1"/>
  <c r="H194" i="10"/>
  <c r="H178" i="10"/>
  <c r="F193" i="10"/>
  <c r="F184" i="10"/>
  <c r="F172" i="10"/>
  <c r="F161" i="10"/>
  <c r="F152" i="10"/>
  <c r="F108" i="10"/>
  <c r="F88" i="10"/>
  <c r="F44" i="10"/>
  <c r="F6" i="10"/>
  <c r="G186" i="10"/>
  <c r="G177" i="10"/>
  <c r="G162" i="10"/>
  <c r="J162" i="10" s="1"/>
  <c r="G124" i="10"/>
  <c r="G116" i="10"/>
  <c r="G102" i="10"/>
  <c r="G87" i="10"/>
  <c r="G75" i="10"/>
  <c r="G59" i="10"/>
  <c r="G50" i="10"/>
  <c r="G38" i="10"/>
  <c r="G22" i="10"/>
  <c r="G10" i="10"/>
  <c r="H157" i="10"/>
  <c r="H122" i="10"/>
  <c r="H102" i="10"/>
  <c r="H74" i="10"/>
  <c r="H58" i="10"/>
  <c r="H38" i="10"/>
  <c r="F160" i="10"/>
  <c r="F116" i="10"/>
  <c r="F96" i="10"/>
  <c r="F52" i="10"/>
  <c r="J52" i="10" s="1"/>
  <c r="F32" i="10"/>
  <c r="F11" i="10"/>
  <c r="G198" i="10"/>
  <c r="G170" i="10"/>
  <c r="J170" i="10" s="1"/>
  <c r="G161" i="10"/>
  <c r="G138" i="10"/>
  <c r="G123" i="10"/>
  <c r="G114" i="10"/>
  <c r="G96" i="10"/>
  <c r="G86" i="10"/>
  <c r="G74" i="10"/>
  <c r="G58" i="10"/>
  <c r="G47" i="10"/>
  <c r="G31" i="10"/>
  <c r="G18" i="10"/>
  <c r="H138" i="10"/>
  <c r="H117" i="10"/>
  <c r="H98" i="10"/>
  <c r="H70" i="10"/>
  <c r="H53" i="10"/>
  <c r="H34" i="10"/>
  <c r="H10" i="10"/>
  <c r="H154" i="10"/>
  <c r="H146" i="10"/>
  <c r="F177" i="10"/>
  <c r="F168" i="10"/>
  <c r="F145" i="10"/>
  <c r="F124" i="10"/>
  <c r="F81" i="10"/>
  <c r="F18" i="10"/>
  <c r="G194" i="10"/>
  <c r="G182" i="10"/>
  <c r="G157" i="10"/>
  <c r="G150" i="10"/>
  <c r="J150" i="10" s="1"/>
  <c r="G132" i="10"/>
  <c r="G122" i="10"/>
  <c r="G111" i="10"/>
  <c r="G95" i="10"/>
  <c r="G82" i="10"/>
  <c r="G66" i="10"/>
  <c r="G54" i="10"/>
  <c r="G44" i="10"/>
  <c r="G26" i="10"/>
  <c r="H186" i="10"/>
  <c r="H134" i="10"/>
  <c r="H114" i="10"/>
  <c r="H88" i="10"/>
  <c r="H66" i="10"/>
  <c r="H50" i="10"/>
  <c r="H32" i="10"/>
  <c r="H6" i="10"/>
  <c r="H3" i="10"/>
  <c r="H185" i="10"/>
  <c r="G185" i="10"/>
  <c r="H169" i="10"/>
  <c r="G169" i="10"/>
  <c r="H153" i="10"/>
  <c r="J153" i="10" s="1"/>
  <c r="G153" i="10"/>
  <c r="G137" i="10"/>
  <c r="H137" i="10"/>
  <c r="G129" i="10"/>
  <c r="H129" i="10"/>
  <c r="G121" i="10"/>
  <c r="H121" i="10"/>
  <c r="G113" i="10"/>
  <c r="H113" i="10"/>
  <c r="G97" i="10"/>
  <c r="H97" i="10"/>
  <c r="G89" i="10"/>
  <c r="H89" i="10"/>
  <c r="G85" i="10"/>
  <c r="H85" i="10"/>
  <c r="G73" i="10"/>
  <c r="J73" i="10" s="1"/>
  <c r="H73" i="10"/>
  <c r="G69" i="10"/>
  <c r="H69" i="10"/>
  <c r="G65" i="10"/>
  <c r="J65" i="10" s="1"/>
  <c r="H65" i="10"/>
  <c r="G61" i="10"/>
  <c r="H61" i="10"/>
  <c r="G57" i="10"/>
  <c r="H57" i="10"/>
  <c r="G49" i="10"/>
  <c r="H49" i="10"/>
  <c r="G41" i="10"/>
  <c r="H41" i="10"/>
  <c r="G37" i="10"/>
  <c r="H37" i="10"/>
  <c r="G33" i="10"/>
  <c r="H33" i="10"/>
  <c r="G29" i="10"/>
  <c r="F29" i="10"/>
  <c r="H29" i="10"/>
  <c r="G25" i="10"/>
  <c r="H25" i="10"/>
  <c r="F25" i="10"/>
  <c r="G21" i="10"/>
  <c r="F21" i="10"/>
  <c r="H21" i="10"/>
  <c r="G17" i="10"/>
  <c r="F17" i="10"/>
  <c r="G13" i="10"/>
  <c r="F13" i="10"/>
  <c r="H13" i="10"/>
  <c r="G9" i="10"/>
  <c r="H9" i="10"/>
  <c r="F9" i="10"/>
  <c r="G5" i="10"/>
  <c r="F5" i="10"/>
  <c r="J5" i="10" s="1"/>
  <c r="H5" i="10"/>
  <c r="F200" i="10"/>
  <c r="G193" i="10"/>
  <c r="G173" i="10"/>
  <c r="J173" i="10" s="1"/>
  <c r="H181" i="10"/>
  <c r="H81" i="10"/>
  <c r="H45" i="10"/>
  <c r="H197" i="10"/>
  <c r="G197" i="10"/>
  <c r="H149" i="10"/>
  <c r="G149" i="10"/>
  <c r="G141" i="10"/>
  <c r="H141" i="10"/>
  <c r="G133" i="10"/>
  <c r="H133" i="10"/>
  <c r="G125" i="10"/>
  <c r="H125" i="10"/>
  <c r="G105" i="10"/>
  <c r="H105" i="10"/>
  <c r="G101" i="10"/>
  <c r="H101" i="10"/>
  <c r="G93" i="10"/>
  <c r="H93" i="10"/>
  <c r="G77" i="10"/>
  <c r="H77" i="10"/>
  <c r="G196" i="10"/>
  <c r="G192" i="10"/>
  <c r="G180" i="10"/>
  <c r="G176" i="10"/>
  <c r="G164" i="10"/>
  <c r="G148" i="10"/>
  <c r="G140" i="10"/>
  <c r="G136" i="10"/>
  <c r="H136" i="10"/>
  <c r="H128" i="10"/>
  <c r="G128" i="10"/>
  <c r="G120" i="10"/>
  <c r="H120" i="10"/>
  <c r="H112" i="10"/>
  <c r="G112" i="10"/>
  <c r="G104" i="10"/>
  <c r="J104" i="10" s="1"/>
  <c r="H104" i="10"/>
  <c r="H100" i="10"/>
  <c r="G100" i="10"/>
  <c r="H92" i="10"/>
  <c r="J92" i="10" s="1"/>
  <c r="G92" i="10"/>
  <c r="H84" i="10"/>
  <c r="G84" i="10"/>
  <c r="H76" i="10"/>
  <c r="G76" i="10"/>
  <c r="G72" i="10"/>
  <c r="H72" i="10"/>
  <c r="H64" i="10"/>
  <c r="J64" i="10" s="1"/>
  <c r="G64" i="10"/>
  <c r="G56" i="10"/>
  <c r="H56" i="10"/>
  <c r="J56" i="10" s="1"/>
  <c r="H48" i="10"/>
  <c r="G48" i="10"/>
  <c r="G40" i="10"/>
  <c r="H40" i="10"/>
  <c r="H36" i="10"/>
  <c r="G36" i="10"/>
  <c r="H28" i="10"/>
  <c r="G28" i="10"/>
  <c r="G24" i="10"/>
  <c r="F24" i="10"/>
  <c r="H20" i="10"/>
  <c r="G20" i="10"/>
  <c r="F20" i="10"/>
  <c r="H12" i="10"/>
  <c r="G12" i="10"/>
  <c r="G8" i="10"/>
  <c r="F8" i="10"/>
  <c r="H8" i="10"/>
  <c r="H4" i="10"/>
  <c r="F4" i="10"/>
  <c r="F197" i="10"/>
  <c r="F189" i="10"/>
  <c r="F181" i="10"/>
  <c r="J181" i="10" s="1"/>
  <c r="F165" i="10"/>
  <c r="F149" i="10"/>
  <c r="F141" i="10"/>
  <c r="F133" i="10"/>
  <c r="F125" i="10"/>
  <c r="F117" i="10"/>
  <c r="F109" i="10"/>
  <c r="F101" i="10"/>
  <c r="F93" i="10"/>
  <c r="F85" i="10"/>
  <c r="F77" i="10"/>
  <c r="F69" i="10"/>
  <c r="F61" i="10"/>
  <c r="F53" i="10"/>
  <c r="F45" i="10"/>
  <c r="F37" i="10"/>
  <c r="F28" i="10"/>
  <c r="J28" i="10" s="1"/>
  <c r="G189" i="10"/>
  <c r="J189" i="10" s="1"/>
  <c r="G144" i="10"/>
  <c r="G108" i="10"/>
  <c r="G68" i="10"/>
  <c r="H165" i="10"/>
  <c r="H145" i="10"/>
  <c r="H109" i="10"/>
  <c r="H24" i="10"/>
  <c r="H195" i="10"/>
  <c r="G195" i="10"/>
  <c r="H187" i="10"/>
  <c r="G187" i="10"/>
  <c r="H179" i="10"/>
  <c r="G179" i="10"/>
  <c r="H171" i="10"/>
  <c r="G171" i="10"/>
  <c r="H163" i="10"/>
  <c r="G163" i="10"/>
  <c r="H151" i="10"/>
  <c r="G151" i="10"/>
  <c r="J151" i="10" s="1"/>
  <c r="H147" i="10"/>
  <c r="G147" i="10"/>
  <c r="H139" i="10"/>
  <c r="H131" i="10"/>
  <c r="G131" i="10"/>
  <c r="H115" i="10"/>
  <c r="G115" i="10"/>
  <c r="H83" i="10"/>
  <c r="G83" i="10"/>
  <c r="H35" i="10"/>
  <c r="G35" i="10"/>
  <c r="F187" i="10"/>
  <c r="F179" i="10"/>
  <c r="J179" i="10" s="1"/>
  <c r="F171" i="10"/>
  <c r="F163" i="10"/>
  <c r="F139" i="10"/>
  <c r="F131" i="10"/>
  <c r="F123" i="10"/>
  <c r="F115" i="10"/>
  <c r="J115" i="10" s="1"/>
  <c r="F107" i="10"/>
  <c r="F91" i="10"/>
  <c r="F83" i="10"/>
  <c r="F75" i="10"/>
  <c r="F59" i="10"/>
  <c r="F55" i="10"/>
  <c r="F47" i="10"/>
  <c r="F43" i="10"/>
  <c r="J43" i="10" s="1"/>
  <c r="F39" i="10"/>
  <c r="F35" i="10"/>
  <c r="F31" i="10"/>
  <c r="G135" i="10"/>
  <c r="G107" i="10"/>
  <c r="G79" i="10"/>
  <c r="G71" i="10"/>
  <c r="G43" i="10"/>
  <c r="G15" i="10"/>
  <c r="H199" i="10"/>
  <c r="G199" i="10"/>
  <c r="H191" i="10"/>
  <c r="G191" i="10"/>
  <c r="H183" i="10"/>
  <c r="G183" i="10"/>
  <c r="H175" i="10"/>
  <c r="G175" i="10"/>
  <c r="H167" i="10"/>
  <c r="G167" i="10"/>
  <c r="H159" i="10"/>
  <c r="G159" i="10"/>
  <c r="H155" i="10"/>
  <c r="J155" i="10" s="1"/>
  <c r="G155" i="10"/>
  <c r="H143" i="10"/>
  <c r="H99" i="10"/>
  <c r="G99" i="10"/>
  <c r="H67" i="10"/>
  <c r="G67" i="10"/>
  <c r="H51" i="10"/>
  <c r="G51" i="10"/>
  <c r="H19" i="10"/>
  <c r="G19" i="10"/>
  <c r="F199" i="10"/>
  <c r="F195" i="10"/>
  <c r="F191" i="10"/>
  <c r="F183" i="10"/>
  <c r="F175" i="10"/>
  <c r="J175" i="10" s="1"/>
  <c r="F167" i="10"/>
  <c r="J167" i="10" s="1"/>
  <c r="F159" i="10"/>
  <c r="F151" i="10"/>
  <c r="F147" i="10"/>
  <c r="F143" i="10"/>
  <c r="F135" i="10"/>
  <c r="F127" i="10"/>
  <c r="F119" i="10"/>
  <c r="J119" i="10" s="1"/>
  <c r="F111" i="10"/>
  <c r="J111" i="10" s="1"/>
  <c r="F103" i="10"/>
  <c r="F95" i="10"/>
  <c r="F87" i="10"/>
  <c r="F79" i="10"/>
  <c r="J79" i="10" s="1"/>
  <c r="F71" i="10"/>
  <c r="F63" i="10"/>
  <c r="F51" i="10"/>
  <c r="F15" i="10"/>
  <c r="G7" i="10"/>
  <c r="H190" i="10"/>
  <c r="H174" i="10"/>
  <c r="H158" i="10"/>
  <c r="H142" i="10"/>
  <c r="G142" i="10"/>
  <c r="J142" i="10" s="1"/>
  <c r="H126" i="10"/>
  <c r="G126" i="10"/>
  <c r="H110" i="10"/>
  <c r="G110" i="10"/>
  <c r="J110" i="10" s="1"/>
  <c r="H94" i="10"/>
  <c r="G94" i="10"/>
  <c r="H78" i="10"/>
  <c r="G78" i="10"/>
  <c r="H62" i="10"/>
  <c r="G62" i="10"/>
  <c r="H46" i="10"/>
  <c r="G46" i="10"/>
  <c r="H30" i="10"/>
  <c r="G30" i="10"/>
  <c r="H14" i="10"/>
  <c r="G14" i="10"/>
  <c r="F190" i="10"/>
  <c r="F182" i="10"/>
  <c r="F174" i="10"/>
  <c r="F158" i="10"/>
  <c r="F154" i="10"/>
  <c r="J154" i="10" s="1"/>
  <c r="F146" i="10"/>
  <c r="J146" i="10" s="1"/>
  <c r="F142" i="10"/>
  <c r="F134" i="10"/>
  <c r="F126" i="10"/>
  <c r="F118" i="10"/>
  <c r="F110" i="10"/>
  <c r="F106" i="10"/>
  <c r="F98" i="10"/>
  <c r="F94" i="10"/>
  <c r="F90" i="10"/>
  <c r="F82" i="10"/>
  <c r="F78" i="10"/>
  <c r="J78" i="10" s="1"/>
  <c r="F70" i="10"/>
  <c r="F62" i="10"/>
  <c r="F54" i="10"/>
  <c r="F46" i="10"/>
  <c r="F42" i="10"/>
  <c r="F34" i="10"/>
  <c r="F30" i="10"/>
  <c r="F19" i="10"/>
  <c r="F14" i="10"/>
  <c r="G190" i="10"/>
  <c r="G174" i="10"/>
  <c r="G158" i="10"/>
  <c r="G127" i="10"/>
  <c r="G119" i="10"/>
  <c r="G91" i="10"/>
  <c r="G63" i="10"/>
  <c r="G55" i="10"/>
  <c r="G27" i="10"/>
  <c r="J157" i="10"/>
  <c r="J72" i="10"/>
  <c r="J12" i="10"/>
  <c r="J171" i="10"/>
  <c r="J27" i="10"/>
  <c r="J11" i="10"/>
  <c r="J49" i="10"/>
  <c r="J132" i="10"/>
  <c r="J96" i="10"/>
  <c r="J159" i="10"/>
  <c r="J187" i="10"/>
  <c r="J22" i="10"/>
  <c r="J6" i="10"/>
  <c r="J194" i="10"/>
  <c r="J178" i="10"/>
  <c r="J166" i="10"/>
  <c r="J109" i="10"/>
  <c r="J61" i="10"/>
  <c r="J3" i="10"/>
  <c r="I4" i="10" s="1"/>
  <c r="J145" i="10"/>
  <c r="J193" i="10"/>
  <c r="I178" i="12"/>
  <c r="I162" i="12"/>
  <c r="I146" i="12"/>
  <c r="I130" i="12"/>
  <c r="I78" i="12"/>
  <c r="J186" i="12"/>
  <c r="J154" i="12"/>
  <c r="J122" i="12"/>
  <c r="J90" i="12"/>
  <c r="J58" i="12"/>
  <c r="J26" i="12"/>
  <c r="I190" i="12"/>
  <c r="I174" i="12"/>
  <c r="I158" i="12"/>
  <c r="I142" i="12"/>
  <c r="I126" i="12"/>
  <c r="I62" i="12"/>
  <c r="J114" i="12"/>
  <c r="J82" i="12"/>
  <c r="J50" i="12"/>
  <c r="J18" i="12"/>
  <c r="I170" i="12"/>
  <c r="I138" i="12"/>
  <c r="I110" i="12"/>
  <c r="I12" i="12"/>
  <c r="J106" i="12"/>
  <c r="J74" i="12"/>
  <c r="J42" i="12"/>
  <c r="J10" i="12"/>
  <c r="I182" i="12"/>
  <c r="I166" i="12"/>
  <c r="I150" i="12"/>
  <c r="I134" i="12"/>
  <c r="I94" i="12"/>
  <c r="I4" i="12"/>
  <c r="J98" i="12"/>
  <c r="J66" i="12"/>
  <c r="J34" i="12"/>
  <c r="I120" i="12"/>
  <c r="I115" i="12"/>
  <c r="I104" i="12"/>
  <c r="I99" i="12"/>
  <c r="I88" i="12"/>
  <c r="I83" i="12"/>
  <c r="I72" i="12"/>
  <c r="I67" i="12"/>
  <c r="I56" i="12"/>
  <c r="I51" i="12"/>
  <c r="I44" i="12"/>
  <c r="I36" i="12"/>
  <c r="I28" i="12"/>
  <c r="I20" i="12"/>
  <c r="I189" i="12"/>
  <c r="I185" i="12"/>
  <c r="I181" i="12"/>
  <c r="I177" i="12"/>
  <c r="I173" i="12"/>
  <c r="I169" i="12"/>
  <c r="I165" i="12"/>
  <c r="I161" i="12"/>
  <c r="I157" i="12"/>
  <c r="I153" i="12"/>
  <c r="I149" i="12"/>
  <c r="I145" i="12"/>
  <c r="I141" i="12"/>
  <c r="I137" i="12"/>
  <c r="I133" i="12"/>
  <c r="I129" i="12"/>
  <c r="I124" i="12"/>
  <c r="I119" i="12"/>
  <c r="I108" i="12"/>
  <c r="I103" i="12"/>
  <c r="I92" i="12"/>
  <c r="I87" i="12"/>
  <c r="I76" i="12"/>
  <c r="I71" i="12"/>
  <c r="I60" i="12"/>
  <c r="I55" i="12"/>
  <c r="I43" i="12"/>
  <c r="I35" i="12"/>
  <c r="I27" i="12"/>
  <c r="I19" i="12"/>
  <c r="I11" i="12"/>
  <c r="I3" i="12"/>
  <c r="J121" i="12"/>
  <c r="J113" i="12"/>
  <c r="J105" i="12"/>
  <c r="J97" i="12"/>
  <c r="J89" i="12"/>
  <c r="J81" i="12"/>
  <c r="J73" i="12"/>
  <c r="J65" i="12"/>
  <c r="J57" i="12"/>
  <c r="J49" i="12"/>
  <c r="J41" i="12"/>
  <c r="J33" i="12"/>
  <c r="J25" i="12"/>
  <c r="J17" i="12"/>
  <c r="J9" i="12"/>
  <c r="I2" i="12"/>
  <c r="I188" i="12"/>
  <c r="I184" i="12"/>
  <c r="I180" i="12"/>
  <c r="I176" i="12"/>
  <c r="I172" i="12"/>
  <c r="I168" i="12"/>
  <c r="I164" i="12"/>
  <c r="I160" i="12"/>
  <c r="I156" i="12"/>
  <c r="I152" i="12"/>
  <c r="I148" i="12"/>
  <c r="I144" i="12"/>
  <c r="I140" i="12"/>
  <c r="I136" i="12"/>
  <c r="I132" i="12"/>
  <c r="I128" i="12"/>
  <c r="I123" i="12"/>
  <c r="I118" i="12"/>
  <c r="I112" i="12"/>
  <c r="I107" i="12"/>
  <c r="I102" i="12"/>
  <c r="I96" i="12"/>
  <c r="I91" i="12"/>
  <c r="I86" i="12"/>
  <c r="I80" i="12"/>
  <c r="I75" i="12"/>
  <c r="I70" i="12"/>
  <c r="I64" i="12"/>
  <c r="I59" i="12"/>
  <c r="I54" i="12"/>
  <c r="I48" i="12"/>
  <c r="I40" i="12"/>
  <c r="I32" i="12"/>
  <c r="I24" i="12"/>
  <c r="I8" i="12"/>
  <c r="J46" i="12"/>
  <c r="J38" i="12"/>
  <c r="J30" i="12"/>
  <c r="J22" i="12"/>
  <c r="J14" i="12"/>
  <c r="J6" i="12"/>
  <c r="I200" i="12"/>
  <c r="I187" i="12"/>
  <c r="I183" i="12"/>
  <c r="I179" i="12"/>
  <c r="I175" i="12"/>
  <c r="I171" i="12"/>
  <c r="I167" i="12"/>
  <c r="I163" i="12"/>
  <c r="I159" i="12"/>
  <c r="I155" i="12"/>
  <c r="I151" i="12"/>
  <c r="I147" i="12"/>
  <c r="I143" i="12"/>
  <c r="I139" i="12"/>
  <c r="I135" i="12"/>
  <c r="I131" i="12"/>
  <c r="I127" i="12"/>
  <c r="I116" i="12"/>
  <c r="I111" i="12"/>
  <c r="I100" i="12"/>
  <c r="I95" i="12"/>
  <c r="I84" i="12"/>
  <c r="I79" i="12"/>
  <c r="I68" i="12"/>
  <c r="I63" i="12"/>
  <c r="I52" i="12"/>
  <c r="I47" i="12"/>
  <c r="I39" i="12"/>
  <c r="I31" i="12"/>
  <c r="I23" i="12"/>
  <c r="I15" i="12"/>
  <c r="I7" i="12"/>
  <c r="J125" i="12"/>
  <c r="J117" i="12"/>
  <c r="J109" i="12"/>
  <c r="J101" i="12"/>
  <c r="J93" i="12"/>
  <c r="J85" i="12"/>
  <c r="J77" i="12"/>
  <c r="J69" i="12"/>
  <c r="J61" i="12"/>
  <c r="J53" i="12"/>
  <c r="J45" i="12"/>
  <c r="J37" i="12"/>
  <c r="J29" i="12"/>
  <c r="J21" i="12"/>
  <c r="J13" i="12"/>
  <c r="J5" i="12"/>
  <c r="D200" i="10"/>
  <c r="H200" i="10" s="1"/>
  <c r="D196" i="10"/>
  <c r="H196" i="10" s="1"/>
  <c r="D192" i="10"/>
  <c r="H192" i="10" s="1"/>
  <c r="J192" i="10" s="1"/>
  <c r="D188" i="10"/>
  <c r="H188" i="10" s="1"/>
  <c r="D184" i="10"/>
  <c r="H184" i="10" s="1"/>
  <c r="D180" i="10"/>
  <c r="H180" i="10" s="1"/>
  <c r="D176" i="10"/>
  <c r="H176" i="10" s="1"/>
  <c r="D172" i="10"/>
  <c r="H172" i="10" s="1"/>
  <c r="D168" i="10"/>
  <c r="H168" i="10" s="1"/>
  <c r="D164" i="10"/>
  <c r="H164" i="10" s="1"/>
  <c r="J164" i="10" s="1"/>
  <c r="D160" i="10"/>
  <c r="H160" i="10" s="1"/>
  <c r="D156" i="10"/>
  <c r="H156" i="10" s="1"/>
  <c r="D152" i="10"/>
  <c r="H152" i="10" s="1"/>
  <c r="D148" i="10"/>
  <c r="H148" i="10" s="1"/>
  <c r="D144" i="10"/>
  <c r="H144" i="10" s="1"/>
  <c r="D140" i="10"/>
  <c r="H140" i="10" s="1"/>
  <c r="J101" i="10" l="1"/>
  <c r="J174" i="10"/>
  <c r="J81" i="10"/>
  <c r="J97" i="10"/>
  <c r="J121" i="10"/>
  <c r="J169" i="10"/>
  <c r="J186" i="10"/>
  <c r="J127" i="10"/>
  <c r="J14" i="10"/>
  <c r="J94" i="10"/>
  <c r="J182" i="10"/>
  <c r="J62" i="10"/>
  <c r="J143" i="10"/>
  <c r="J183" i="10"/>
  <c r="J199" i="10"/>
  <c r="J165" i="10"/>
  <c r="J149" i="10"/>
  <c r="J197" i="10"/>
  <c r="J8" i="10"/>
  <c r="J120" i="10"/>
  <c r="J33" i="10"/>
  <c r="J89" i="10"/>
  <c r="J113" i="10"/>
  <c r="J129" i="10"/>
  <c r="J185" i="10"/>
  <c r="J69" i="10"/>
  <c r="J38" i="10"/>
  <c r="J44" i="10"/>
  <c r="J161" i="10"/>
  <c r="J91" i="10"/>
  <c r="J24" i="10"/>
  <c r="J46" i="10"/>
  <c r="J40" i="10"/>
  <c r="J17" i="10"/>
  <c r="J126" i="10"/>
  <c r="J190" i="10"/>
  <c r="J51" i="10"/>
  <c r="J191" i="10"/>
  <c r="J107" i="10"/>
  <c r="J93" i="10"/>
  <c r="J9" i="10"/>
  <c r="J21" i="10"/>
  <c r="J25" i="10"/>
  <c r="J158" i="10"/>
  <c r="J135" i="10"/>
  <c r="J37" i="10"/>
  <c r="J125" i="10"/>
  <c r="J141" i="10"/>
  <c r="J29" i="10"/>
  <c r="J41" i="10"/>
  <c r="J57" i="10"/>
  <c r="J105" i="10"/>
  <c r="J133" i="10"/>
  <c r="J168" i="10"/>
  <c r="J180" i="10"/>
  <c r="J148" i="10"/>
  <c r="J30" i="10"/>
  <c r="J86" i="10"/>
  <c r="J102" i="10"/>
  <c r="J71" i="10"/>
  <c r="J80" i="10"/>
  <c r="J200" i="10"/>
  <c r="J47" i="10"/>
  <c r="J75" i="10"/>
  <c r="J131" i="10"/>
  <c r="J116" i="10"/>
  <c r="J196" i="10"/>
  <c r="J13" i="10"/>
  <c r="J45" i="10"/>
  <c r="J77" i="10"/>
  <c r="J83" i="10"/>
  <c r="J87" i="10"/>
  <c r="J147" i="10"/>
  <c r="J140" i="10"/>
  <c r="J160" i="10"/>
  <c r="J172" i="10"/>
  <c r="J184" i="10"/>
  <c r="J7" i="10"/>
  <c r="J19" i="10"/>
  <c r="J39" i="10"/>
  <c r="J63" i="10"/>
  <c r="J123" i="10"/>
  <c r="J163" i="10"/>
  <c r="J68" i="10"/>
  <c r="J84" i="10"/>
  <c r="J108" i="10"/>
  <c r="J128" i="10"/>
  <c r="J144" i="10"/>
  <c r="J156" i="10"/>
  <c r="J152" i="10"/>
  <c r="J176" i="10"/>
  <c r="J54" i="10"/>
  <c r="J70" i="10"/>
  <c r="J118" i="10"/>
  <c r="J134" i="10"/>
  <c r="J67" i="10"/>
  <c r="J95" i="10"/>
  <c r="J177" i="10"/>
  <c r="J53" i="10"/>
  <c r="J85" i="10"/>
  <c r="J117" i="10"/>
  <c r="J10" i="10"/>
  <c r="J18" i="10"/>
  <c r="J26" i="10"/>
  <c r="J34" i="10"/>
  <c r="J42" i="10"/>
  <c r="J50" i="10"/>
  <c r="J58" i="10"/>
  <c r="J74" i="10"/>
  <c r="J82" i="10"/>
  <c r="J90" i="10"/>
  <c r="J98" i="10"/>
  <c r="J106" i="10"/>
  <c r="J114" i="10"/>
  <c r="J122" i="10"/>
  <c r="J130" i="10"/>
  <c r="J35" i="10"/>
  <c r="J59" i="10"/>
  <c r="J139" i="10"/>
  <c r="J20" i="10"/>
  <c r="J36" i="10"/>
  <c r="J48" i="10"/>
  <c r="J60" i="10"/>
  <c r="J76" i="10"/>
  <c r="J88" i="10"/>
  <c r="J100" i="10"/>
  <c r="J112" i="10"/>
  <c r="J124" i="10"/>
  <c r="J15" i="10"/>
  <c r="J31" i="10"/>
  <c r="J55" i="10"/>
  <c r="J99" i="10"/>
  <c r="J195" i="10"/>
  <c r="J4" i="10"/>
  <c r="J32" i="10"/>
  <c r="J188" i="10"/>
  <c r="J66" i="10"/>
  <c r="J138" i="10" l="1"/>
  <c r="J136" i="10" s="1"/>
  <c r="J137" i="10"/>
</calcChain>
</file>

<file path=xl/sharedStrings.xml><?xml version="1.0" encoding="utf-8"?>
<sst xmlns="http://schemas.openxmlformats.org/spreadsheetml/2006/main" count="4088" uniqueCount="689">
  <si>
    <t>James</t>
  </si>
  <si>
    <t>Mary</t>
  </si>
  <si>
    <t>Robert</t>
  </si>
  <si>
    <t>Patricia</t>
  </si>
  <si>
    <t>John</t>
  </si>
  <si>
    <t>Jennifer</t>
  </si>
  <si>
    <t>Michael</t>
  </si>
  <si>
    <t>Linda</t>
  </si>
  <si>
    <t>David</t>
  </si>
  <si>
    <t>Elizabeth</t>
  </si>
  <si>
    <t>William</t>
  </si>
  <si>
    <t>Barbara</t>
  </si>
  <si>
    <t>Richard</t>
  </si>
  <si>
    <t>Susan</t>
  </si>
  <si>
    <t>Joseph</t>
  </si>
  <si>
    <t>Jessica</t>
  </si>
  <si>
    <t>Thomas</t>
  </si>
  <si>
    <t>Sarah</t>
  </si>
  <si>
    <t>Christopher</t>
  </si>
  <si>
    <t>Karen</t>
  </si>
  <si>
    <t>Charles</t>
  </si>
  <si>
    <t>Lisa</t>
  </si>
  <si>
    <t>Daniel</t>
  </si>
  <si>
    <t>Nancy</t>
  </si>
  <si>
    <t>Matthew</t>
  </si>
  <si>
    <t>Betty</t>
  </si>
  <si>
    <t>Anthony</t>
  </si>
  <si>
    <t>Sandra</t>
  </si>
  <si>
    <t>Mark</t>
  </si>
  <si>
    <t>Margaret</t>
  </si>
  <si>
    <t>Donald</t>
  </si>
  <si>
    <t>Ashley</t>
  </si>
  <si>
    <t>Steven</t>
  </si>
  <si>
    <t>Kimberly</t>
  </si>
  <si>
    <t>Andrew</t>
  </si>
  <si>
    <t>Emily</t>
  </si>
  <si>
    <t>Paul</t>
  </si>
  <si>
    <t>Donna</t>
  </si>
  <si>
    <t>Joshua</t>
  </si>
  <si>
    <t>Michelle</t>
  </si>
  <si>
    <t>Kenneth</t>
  </si>
  <si>
    <t>Carol</t>
  </si>
  <si>
    <t>Kevin</t>
  </si>
  <si>
    <t>Amanda</t>
  </si>
  <si>
    <t>Brian</t>
  </si>
  <si>
    <t>Melissa</t>
  </si>
  <si>
    <t>George</t>
  </si>
  <si>
    <t>Deborah</t>
  </si>
  <si>
    <t>Timothy</t>
  </si>
  <si>
    <t>Stephanie</t>
  </si>
  <si>
    <t>Ronald</t>
  </si>
  <si>
    <t>Dorothy</t>
  </si>
  <si>
    <t>Jason</t>
  </si>
  <si>
    <t>Rebecca</t>
  </si>
  <si>
    <t>Edward</t>
  </si>
  <si>
    <t>Sharon</t>
  </si>
  <si>
    <t>Jeffrey</t>
  </si>
  <si>
    <t>Laura</t>
  </si>
  <si>
    <t>Ryan</t>
  </si>
  <si>
    <t>Cynthia</t>
  </si>
  <si>
    <t>Jacob</t>
  </si>
  <si>
    <t>Amy</t>
  </si>
  <si>
    <t>Gary</t>
  </si>
  <si>
    <t>Kathleen</t>
  </si>
  <si>
    <t>Nicholas</t>
  </si>
  <si>
    <t>Angela</t>
  </si>
  <si>
    <t>Eric</t>
  </si>
  <si>
    <t>Shirley</t>
  </si>
  <si>
    <t>Jonathan</t>
  </si>
  <si>
    <t>Brenda</t>
  </si>
  <si>
    <t>Stephen</t>
  </si>
  <si>
    <t>Emma</t>
  </si>
  <si>
    <t>Larry</t>
  </si>
  <si>
    <t>Anna</t>
  </si>
  <si>
    <t>Justin</t>
  </si>
  <si>
    <t>Pamela</t>
  </si>
  <si>
    <t>Scott</t>
  </si>
  <si>
    <t>Nicole</t>
  </si>
  <si>
    <t>Brandon</t>
  </si>
  <si>
    <t>Samantha</t>
  </si>
  <si>
    <t>Benjamin</t>
  </si>
  <si>
    <t>Katherine</t>
  </si>
  <si>
    <t>Samuel</t>
  </si>
  <si>
    <t>Christine</t>
  </si>
  <si>
    <t>Gregory</t>
  </si>
  <si>
    <t>Helen</t>
  </si>
  <si>
    <t>Alexander</t>
  </si>
  <si>
    <t>Debra</t>
  </si>
  <si>
    <t>Patrick</t>
  </si>
  <si>
    <t>Rachel</t>
  </si>
  <si>
    <t>Frank</t>
  </si>
  <si>
    <t>Carolyn</t>
  </si>
  <si>
    <t>Raymond</t>
  </si>
  <si>
    <t>Janet</t>
  </si>
  <si>
    <t>Jack</t>
  </si>
  <si>
    <t>Maria</t>
  </si>
  <si>
    <t>Dennis</t>
  </si>
  <si>
    <t>Catherine</t>
  </si>
  <si>
    <t>Jerry</t>
  </si>
  <si>
    <t>Heather</t>
  </si>
  <si>
    <t>Tyler</t>
  </si>
  <si>
    <t>Diane</t>
  </si>
  <si>
    <t>Aaron</t>
  </si>
  <si>
    <t>Olivia</t>
  </si>
  <si>
    <t>Jose</t>
  </si>
  <si>
    <t>Julie</t>
  </si>
  <si>
    <t>Adam</t>
  </si>
  <si>
    <t>Joyce</t>
  </si>
  <si>
    <t>Nathan</t>
  </si>
  <si>
    <t>Victoria</t>
  </si>
  <si>
    <t>Henry</t>
  </si>
  <si>
    <t>Ruth</t>
  </si>
  <si>
    <t>Zachary</t>
  </si>
  <si>
    <t>Virginia</t>
  </si>
  <si>
    <t>Douglas</t>
  </si>
  <si>
    <t>Lauren</t>
  </si>
  <si>
    <t>Peter</t>
  </si>
  <si>
    <t>Kelly</t>
  </si>
  <si>
    <t>Kyle</t>
  </si>
  <si>
    <t>Christina</t>
  </si>
  <si>
    <t>Noah</t>
  </si>
  <si>
    <t>Joan</t>
  </si>
  <si>
    <t>Ethan</t>
  </si>
  <si>
    <t>Evelyn</t>
  </si>
  <si>
    <t>Jeremy</t>
  </si>
  <si>
    <t>Judith</t>
  </si>
  <si>
    <t>Walter</t>
  </si>
  <si>
    <t>Andrea</t>
  </si>
  <si>
    <t>Christian</t>
  </si>
  <si>
    <t>Hannah</t>
  </si>
  <si>
    <t>Keith</t>
  </si>
  <si>
    <t>Megan</t>
  </si>
  <si>
    <t>Roger</t>
  </si>
  <si>
    <t>Cheryl</t>
  </si>
  <si>
    <t>Terry</t>
  </si>
  <si>
    <t>Jacqueline</t>
  </si>
  <si>
    <t>Austin</t>
  </si>
  <si>
    <t>Martha</t>
  </si>
  <si>
    <t>Sean</t>
  </si>
  <si>
    <t>Madison</t>
  </si>
  <si>
    <t>Gerald</t>
  </si>
  <si>
    <t>Teresa</t>
  </si>
  <si>
    <t>Carl</t>
  </si>
  <si>
    <t>Gloria</t>
  </si>
  <si>
    <t>Harold</t>
  </si>
  <si>
    <t>Sara</t>
  </si>
  <si>
    <t>Dylan</t>
  </si>
  <si>
    <t>Janice</t>
  </si>
  <si>
    <t>Arthur</t>
  </si>
  <si>
    <t>Ann</t>
  </si>
  <si>
    <t>Lawrence</t>
  </si>
  <si>
    <t>Kathryn</t>
  </si>
  <si>
    <t>Jordan</t>
  </si>
  <si>
    <t>Abigail</t>
  </si>
  <si>
    <t>Jesse</t>
  </si>
  <si>
    <t>Sophia</t>
  </si>
  <si>
    <t>Bryan</t>
  </si>
  <si>
    <t>Frances</t>
  </si>
  <si>
    <t>Billy</t>
  </si>
  <si>
    <t>Jean</t>
  </si>
  <si>
    <t>Bruce</t>
  </si>
  <si>
    <t>Alice</t>
  </si>
  <si>
    <t>Gabriel</t>
  </si>
  <si>
    <t>Judy</t>
  </si>
  <si>
    <t>Joe</t>
  </si>
  <si>
    <t>Isabella</t>
  </si>
  <si>
    <t>Logan</t>
  </si>
  <si>
    <t>Julia</t>
  </si>
  <si>
    <t>Alan</t>
  </si>
  <si>
    <t>Grace</t>
  </si>
  <si>
    <t>Juan</t>
  </si>
  <si>
    <t>Amber</t>
  </si>
  <si>
    <t>Albert</t>
  </si>
  <si>
    <t>Denise</t>
  </si>
  <si>
    <t>Willie</t>
  </si>
  <si>
    <t>Danielle</t>
  </si>
  <si>
    <t>Elijah</t>
  </si>
  <si>
    <t>Marilyn</t>
  </si>
  <si>
    <t>Wayne</t>
  </si>
  <si>
    <t>Beverly</t>
  </si>
  <si>
    <t>Randy</t>
  </si>
  <si>
    <t>Charlotte</t>
  </si>
  <si>
    <t>Vincent</t>
  </si>
  <si>
    <t>Natalie</t>
  </si>
  <si>
    <t>Mason</t>
  </si>
  <si>
    <t>Theresa</t>
  </si>
  <si>
    <t>Roy</t>
  </si>
  <si>
    <t>Diana</t>
  </si>
  <si>
    <t>Ralph</t>
  </si>
  <si>
    <t>Brittany</t>
  </si>
  <si>
    <t>Bobby</t>
  </si>
  <si>
    <t>Doris</t>
  </si>
  <si>
    <t>Russell</t>
  </si>
  <si>
    <t>Kayla</t>
  </si>
  <si>
    <t>Bradley</t>
  </si>
  <si>
    <t>Alexis</t>
  </si>
  <si>
    <t>Philip</t>
  </si>
  <si>
    <t>Lori</t>
  </si>
  <si>
    <t>Eugene</t>
  </si>
  <si>
    <t>First Name</t>
  </si>
  <si>
    <t>Last Name</t>
  </si>
  <si>
    <t>Gender</t>
  </si>
  <si>
    <t>Male</t>
  </si>
  <si>
    <t>Female</t>
  </si>
  <si>
    <t>Johnson</t>
  </si>
  <si>
    <t>Williams</t>
  </si>
  <si>
    <t>Brown</t>
  </si>
  <si>
    <t>Jones</t>
  </si>
  <si>
    <t>Garcia</t>
  </si>
  <si>
    <t>Miller</t>
  </si>
  <si>
    <t>Davis</t>
  </si>
  <si>
    <t>Rodriguez</t>
  </si>
  <si>
    <t>Martinez</t>
  </si>
  <si>
    <t>Hernandez</t>
  </si>
  <si>
    <t>Lopez</t>
  </si>
  <si>
    <t>Gonzales</t>
  </si>
  <si>
    <t>Wilson</t>
  </si>
  <si>
    <t>Anderson</t>
  </si>
  <si>
    <t>Taylor</t>
  </si>
  <si>
    <t>Moore</t>
  </si>
  <si>
    <t>Jackson</t>
  </si>
  <si>
    <t>Martin</t>
  </si>
  <si>
    <t>Lee</t>
  </si>
  <si>
    <t>Perez</t>
  </si>
  <si>
    <t>Thompson</t>
  </si>
  <si>
    <t>White</t>
  </si>
  <si>
    <t>Harris</t>
  </si>
  <si>
    <t>Sanchez</t>
  </si>
  <si>
    <t>Clark</t>
  </si>
  <si>
    <t>Ramirez</t>
  </si>
  <si>
    <t>Lewis</t>
  </si>
  <si>
    <t>Robinson</t>
  </si>
  <si>
    <t>Walker</t>
  </si>
  <si>
    <t>Young</t>
  </si>
  <si>
    <t>Allen</t>
  </si>
  <si>
    <t>King</t>
  </si>
  <si>
    <t>Wright</t>
  </si>
  <si>
    <t>Torres</t>
  </si>
  <si>
    <t>Nguyen</t>
  </si>
  <si>
    <t>Hill</t>
  </si>
  <si>
    <t>Flores</t>
  </si>
  <si>
    <t>Green</t>
  </si>
  <si>
    <t>Adams</t>
  </si>
  <si>
    <t>Nelson</t>
  </si>
  <si>
    <t>Baker</t>
  </si>
  <si>
    <t>Hall</t>
  </si>
  <si>
    <t>Rivera</t>
  </si>
  <si>
    <t>Campbell</t>
  </si>
  <si>
    <t>Mitchell</t>
  </si>
  <si>
    <t>Carter</t>
  </si>
  <si>
    <t>Roberts</t>
  </si>
  <si>
    <t>Gomez</t>
  </si>
  <si>
    <t>Phillips</t>
  </si>
  <si>
    <t>Evans</t>
  </si>
  <si>
    <t>Turner</t>
  </si>
  <si>
    <t>Diaz</t>
  </si>
  <si>
    <t>Parker</t>
  </si>
  <si>
    <t>Cruz</t>
  </si>
  <si>
    <t>Edwards</t>
  </si>
  <si>
    <t>Collins</t>
  </si>
  <si>
    <t>Reyes</t>
  </si>
  <si>
    <t>Stewart</t>
  </si>
  <si>
    <t>Morris</t>
  </si>
  <si>
    <t>Morales</t>
  </si>
  <si>
    <t>Murphy</t>
  </si>
  <si>
    <t>Cook</t>
  </si>
  <si>
    <t>Rogers</t>
  </si>
  <si>
    <t>Gutierrez</t>
  </si>
  <si>
    <t>Ortiz</t>
  </si>
  <si>
    <t>Morgan</t>
  </si>
  <si>
    <t>Cooper</t>
  </si>
  <si>
    <t>Peterson</t>
  </si>
  <si>
    <t>Bailey</t>
  </si>
  <si>
    <t>Reed</t>
  </si>
  <si>
    <t>Howard</t>
  </si>
  <si>
    <t>Ramos</t>
  </si>
  <si>
    <t>Kim</t>
  </si>
  <si>
    <t>Cox</t>
  </si>
  <si>
    <t>Ward</t>
  </si>
  <si>
    <t>Richardson</t>
  </si>
  <si>
    <t>Watson</t>
  </si>
  <si>
    <t>Brooks</t>
  </si>
  <si>
    <t>Chavez</t>
  </si>
  <si>
    <t>Wood</t>
  </si>
  <si>
    <t>Bennet</t>
  </si>
  <si>
    <t>Gray</t>
  </si>
  <si>
    <t>Mendoza</t>
  </si>
  <si>
    <t>Ruiz</t>
  </si>
  <si>
    <t>Hughes</t>
  </si>
  <si>
    <t>Price</t>
  </si>
  <si>
    <t>Alvarez</t>
  </si>
  <si>
    <t>Castillo</t>
  </si>
  <si>
    <t>Sanders</t>
  </si>
  <si>
    <t>Patel</t>
  </si>
  <si>
    <t>Myers</t>
  </si>
  <si>
    <t>Long</t>
  </si>
  <si>
    <t>Ross</t>
  </si>
  <si>
    <t>Foster</t>
  </si>
  <si>
    <t>Jimenez</t>
  </si>
  <si>
    <t>Aberton</t>
  </si>
  <si>
    <t>Abrahall</t>
  </si>
  <si>
    <t>Acherley</t>
  </si>
  <si>
    <t>Ackehurst</t>
  </si>
  <si>
    <t>Ackers</t>
  </si>
  <si>
    <t>Ackley</t>
  </si>
  <si>
    <t>Ackres</t>
  </si>
  <si>
    <t>Acorn</t>
  </si>
  <si>
    <t>Acre</t>
  </si>
  <si>
    <t>Acrea</t>
  </si>
  <si>
    <t>Acres</t>
  </si>
  <si>
    <t>Acrey</t>
  </si>
  <si>
    <t>Adamthwaite</t>
  </si>
  <si>
    <t>Adaway</t>
  </si>
  <si>
    <t>Addaman</t>
  </si>
  <si>
    <t>Addeman</t>
  </si>
  <si>
    <t>Addice</t>
  </si>
  <si>
    <t>Baietto</t>
  </si>
  <si>
    <t>Baigrie</t>
  </si>
  <si>
    <t>Baitrip</t>
  </si>
  <si>
    <t>Bajetto</t>
  </si>
  <si>
    <t>Bakhrakh</t>
  </si>
  <si>
    <t>Balaam</t>
  </si>
  <si>
    <t>O'Raighne</t>
  </si>
  <si>
    <t>Oaldham</t>
  </si>
  <si>
    <t>Oatway</t>
  </si>
  <si>
    <t>Oberry</t>
  </si>
  <si>
    <t>Obray</t>
  </si>
  <si>
    <t>Obree</t>
  </si>
  <si>
    <t>Odom</t>
  </si>
  <si>
    <t>Ogborne</t>
  </si>
  <si>
    <t>Ogbourne</t>
  </si>
  <si>
    <t>Ogburn</t>
  </si>
  <si>
    <t>Olby</t>
  </si>
  <si>
    <t>Oldacres</t>
  </si>
  <si>
    <t>Oldaker</t>
  </si>
  <si>
    <t>Oldakers</t>
  </si>
  <si>
    <t>Oldbury</t>
  </si>
  <si>
    <t>Oldom</t>
  </si>
  <si>
    <t>Oldum</t>
  </si>
  <si>
    <t>Olford</t>
  </si>
  <si>
    <t>Olivey</t>
  </si>
  <si>
    <t>Olivy</t>
  </si>
  <si>
    <t>Olmested</t>
  </si>
  <si>
    <t>Olmstead</t>
  </si>
  <si>
    <t>Olmsteed</t>
  </si>
  <si>
    <t>Olstead</t>
  </si>
  <si>
    <t>Omara</t>
  </si>
  <si>
    <t>Onedy</t>
  </si>
  <si>
    <t>Orenge</t>
  </si>
  <si>
    <t>Orgle</t>
  </si>
  <si>
    <t>Orgles</t>
  </si>
  <si>
    <t>Oringe</t>
  </si>
  <si>
    <t>Orlande</t>
  </si>
  <si>
    <t>Orpwood</t>
  </si>
  <si>
    <t>Orpwoode</t>
  </si>
  <si>
    <t>Orrange</t>
  </si>
  <si>
    <t>Orynge</t>
  </si>
  <si>
    <t>Osswaldt</t>
  </si>
  <si>
    <t>Osterbery</t>
  </si>
  <si>
    <t>Ostrich</t>
  </si>
  <si>
    <t>Oswald</t>
  </si>
  <si>
    <t>Oter</t>
  </si>
  <si>
    <t>Ottar</t>
  </si>
  <si>
    <t>Otten</t>
  </si>
  <si>
    <t>Otton</t>
  </si>
  <si>
    <t>Oulahan</t>
  </si>
  <si>
    <t>Ouston</t>
  </si>
  <si>
    <t>Ouverend</t>
  </si>
  <si>
    <t>Ovard</t>
  </si>
  <si>
    <t>Over</t>
  </si>
  <si>
    <t>Overd</t>
  </si>
  <si>
    <t>Overend</t>
  </si>
  <si>
    <t>Overy</t>
  </si>
  <si>
    <t>Ownstead</t>
  </si>
  <si>
    <t>Owstaby</t>
  </si>
  <si>
    <t>Owston</t>
  </si>
  <si>
    <t>Oxford</t>
  </si>
  <si>
    <t>Oxlade</t>
  </si>
  <si>
    <t>Oxland</t>
  </si>
  <si>
    <t>Oxlar</t>
  </si>
  <si>
    <t>Oxlat</t>
  </si>
  <si>
    <t>Oxlet</t>
  </si>
  <si>
    <t>Tabbett</t>
  </si>
  <si>
    <t>Tabourdeaux</t>
  </si>
  <si>
    <t>Taken</t>
  </si>
  <si>
    <t>Takon</t>
  </si>
  <si>
    <t>Talbut</t>
  </si>
  <si>
    <t>Tallantire</t>
  </si>
  <si>
    <t>Tallentire</t>
  </si>
  <si>
    <t>Tallintire</t>
  </si>
  <si>
    <t>Talmay</t>
  </si>
  <si>
    <t>Talmy</t>
  </si>
  <si>
    <t>Tapper</t>
  </si>
  <si>
    <t>Tarne</t>
  </si>
  <si>
    <t>Tarplee</t>
  </si>
  <si>
    <t>Taskes</t>
  </si>
  <si>
    <t>Taterfield</t>
  </si>
  <si>
    <t>Tatler</t>
  </si>
  <si>
    <t>Tattersall</t>
  </si>
  <si>
    <t>M1100010</t>
  </si>
  <si>
    <t>M1100011</t>
  </si>
  <si>
    <t>M1100012</t>
  </si>
  <si>
    <t>M1100013</t>
  </si>
  <si>
    <t>M1100014</t>
  </si>
  <si>
    <t>M1100015</t>
  </si>
  <si>
    <t>M1200016</t>
  </si>
  <si>
    <t>M1200017</t>
  </si>
  <si>
    <t>M1200018</t>
  </si>
  <si>
    <t>M1200019</t>
  </si>
  <si>
    <t>M1200020</t>
  </si>
  <si>
    <t>M1200021</t>
  </si>
  <si>
    <t>M1200022</t>
  </si>
  <si>
    <t>M1200023</t>
  </si>
  <si>
    <t>M1300024</t>
  </si>
  <si>
    <t>M1300025</t>
  </si>
  <si>
    <t>M1300026</t>
  </si>
  <si>
    <t>M1300027</t>
  </si>
  <si>
    <t>M1300028</t>
  </si>
  <si>
    <t>M1300029</t>
  </si>
  <si>
    <t>M1300030</t>
  </si>
  <si>
    <t>M1300031</t>
  </si>
  <si>
    <t>M1300032</t>
  </si>
  <si>
    <t>M1300033</t>
  </si>
  <si>
    <t>M1300034</t>
  </si>
  <si>
    <t>M1300035</t>
  </si>
  <si>
    <t>M1300036</t>
  </si>
  <si>
    <t>M1300037</t>
  </si>
  <si>
    <t>M1400038</t>
  </si>
  <si>
    <t>M1400039</t>
  </si>
  <si>
    <t>M1400040</t>
  </si>
  <si>
    <t>M1400041</t>
  </si>
  <si>
    <t>M1400042</t>
  </si>
  <si>
    <t>M1400043</t>
  </si>
  <si>
    <t>M1400044</t>
  </si>
  <si>
    <t>M1400045</t>
  </si>
  <si>
    <t>M1400046</t>
  </si>
  <si>
    <t>M1400047</t>
  </si>
  <si>
    <t>M1400048</t>
  </si>
  <si>
    <t>M1400049</t>
  </si>
  <si>
    <t>M1400050</t>
  </si>
  <si>
    <t>M1400051</t>
  </si>
  <si>
    <t>M1400052</t>
  </si>
  <si>
    <t>M1500053</t>
  </si>
  <si>
    <t>M1500054</t>
  </si>
  <si>
    <t>M1500055</t>
  </si>
  <si>
    <t>M1500056</t>
  </si>
  <si>
    <t>M1500057</t>
  </si>
  <si>
    <t>M1500058</t>
  </si>
  <si>
    <t>M1500059</t>
  </si>
  <si>
    <t>M1500060</t>
  </si>
  <si>
    <t>M1500061</t>
  </si>
  <si>
    <t>M1600062</t>
  </si>
  <si>
    <t>M1600063</t>
  </si>
  <si>
    <t>M1600064</t>
  </si>
  <si>
    <t>M1600065</t>
  </si>
  <si>
    <t>M1600066</t>
  </si>
  <si>
    <t>M1600067</t>
  </si>
  <si>
    <t>M1600068</t>
  </si>
  <si>
    <t>M1600069</t>
  </si>
  <si>
    <t>M1600070</t>
  </si>
  <si>
    <t>M1600071</t>
  </si>
  <si>
    <t>M1600072</t>
  </si>
  <si>
    <t>M1600073</t>
  </si>
  <si>
    <t>M1700074</t>
  </si>
  <si>
    <t>M1700075</t>
  </si>
  <si>
    <t>M1700076</t>
  </si>
  <si>
    <t>M1700077</t>
  </si>
  <si>
    <t>M1700078</t>
  </si>
  <si>
    <t>M1700079</t>
  </si>
  <si>
    <t>M1700080</t>
  </si>
  <si>
    <t>M1800081</t>
  </si>
  <si>
    <t>M1800082</t>
  </si>
  <si>
    <t>M1800083</t>
  </si>
  <si>
    <t>M1800084</t>
  </si>
  <si>
    <t>M1800085</t>
  </si>
  <si>
    <t>M1900086</t>
  </si>
  <si>
    <t>M1900087</t>
  </si>
  <si>
    <t>M1900088</t>
  </si>
  <si>
    <t>M1900089</t>
  </si>
  <si>
    <t>M1900090</t>
  </si>
  <si>
    <t>M1900091</t>
  </si>
  <si>
    <t>M2000092</t>
  </si>
  <si>
    <t>M2000093</t>
  </si>
  <si>
    <t>M2000094</t>
  </si>
  <si>
    <t>M2000095</t>
  </si>
  <si>
    <t>M2100096</t>
  </si>
  <si>
    <t>M2100097</t>
  </si>
  <si>
    <t>M2100098</t>
  </si>
  <si>
    <t>M2200099</t>
  </si>
  <si>
    <t>M19000100</t>
  </si>
  <si>
    <t>F11000101</t>
  </si>
  <si>
    <t>F11000102</t>
  </si>
  <si>
    <t>F11000103</t>
  </si>
  <si>
    <t>F11000104</t>
  </si>
  <si>
    <t>F11000105</t>
  </si>
  <si>
    <t>F11000106</t>
  </si>
  <si>
    <t>F11000107</t>
  </si>
  <si>
    <t>F11000108</t>
  </si>
  <si>
    <t>F11000109</t>
  </si>
  <si>
    <t>F11000110</t>
  </si>
  <si>
    <t>F11000111</t>
  </si>
  <si>
    <t>F11000112</t>
  </si>
  <si>
    <t>F11000113</t>
  </si>
  <si>
    <t>F11000114</t>
  </si>
  <si>
    <t>F11000115</t>
  </si>
  <si>
    <t>F11000116</t>
  </si>
  <si>
    <t>F12000117</t>
  </si>
  <si>
    <t>F12000118</t>
  </si>
  <si>
    <t>F12000119</t>
  </si>
  <si>
    <t>F12000120</t>
  </si>
  <si>
    <t>F12000121</t>
  </si>
  <si>
    <t>F12000122</t>
  </si>
  <si>
    <t>F12000123</t>
  </si>
  <si>
    <t>F12000124</t>
  </si>
  <si>
    <t>F13000125</t>
  </si>
  <si>
    <t>F13000126</t>
  </si>
  <si>
    <t>F13000127</t>
  </si>
  <si>
    <t>F13000128</t>
  </si>
  <si>
    <t>F13000129</t>
  </si>
  <si>
    <t>F13000130</t>
  </si>
  <si>
    <t>F13000131</t>
  </si>
  <si>
    <t>F13000132</t>
  </si>
  <si>
    <t>F13000133</t>
  </si>
  <si>
    <t>F13000134</t>
  </si>
  <si>
    <t>F13000135</t>
  </si>
  <si>
    <t>F13000136</t>
  </si>
  <si>
    <t>F13000137</t>
  </si>
  <si>
    <t>F13000138</t>
  </si>
  <si>
    <t>F14000139</t>
  </si>
  <si>
    <t>F14000140</t>
  </si>
  <si>
    <t>F14000141</t>
  </si>
  <si>
    <t>F14000142</t>
  </si>
  <si>
    <t>F14000143</t>
  </si>
  <si>
    <t>F14000144</t>
  </si>
  <si>
    <t>F14000145</t>
  </si>
  <si>
    <t>F14000146</t>
  </si>
  <si>
    <t>F14000147</t>
  </si>
  <si>
    <t>F14000148</t>
  </si>
  <si>
    <t>F14000149</t>
  </si>
  <si>
    <t>F14000150</t>
  </si>
  <si>
    <t>F14000151</t>
  </si>
  <si>
    <t>F14000152</t>
  </si>
  <si>
    <t>F14000153</t>
  </si>
  <si>
    <t>F15000154</t>
  </si>
  <si>
    <t>F15000155</t>
  </si>
  <si>
    <t>F15000156</t>
  </si>
  <si>
    <t>F15000157</t>
  </si>
  <si>
    <t>F15000158</t>
  </si>
  <si>
    <t>F15000159</t>
  </si>
  <si>
    <t>F15000160</t>
  </si>
  <si>
    <t>F15000161</t>
  </si>
  <si>
    <t>F15000162</t>
  </si>
  <si>
    <t>F16000163</t>
  </si>
  <si>
    <t>F16000164</t>
  </si>
  <si>
    <t>F16000165</t>
  </si>
  <si>
    <t>F16000166</t>
  </si>
  <si>
    <t>F16000167</t>
  </si>
  <si>
    <t>F16000168</t>
  </si>
  <si>
    <t>F16000169</t>
  </si>
  <si>
    <t>F16000170</t>
  </si>
  <si>
    <t>F16000171</t>
  </si>
  <si>
    <t>F16000172</t>
  </si>
  <si>
    <t>F16000173</t>
  </si>
  <si>
    <t>F16000174</t>
  </si>
  <si>
    <t>F17000175</t>
  </si>
  <si>
    <t>F17000176</t>
  </si>
  <si>
    <t>F17000177</t>
  </si>
  <si>
    <t>F17000178</t>
  </si>
  <si>
    <t>F17000179</t>
  </si>
  <si>
    <t>F17000180</t>
  </si>
  <si>
    <t>F17000181</t>
  </si>
  <si>
    <t>F18000182</t>
  </si>
  <si>
    <t>F18000183</t>
  </si>
  <si>
    <t>F18000184</t>
  </si>
  <si>
    <t>F18000185</t>
  </si>
  <si>
    <t>F18000186</t>
  </si>
  <si>
    <t>F19000187</t>
  </si>
  <si>
    <t>F19000188</t>
  </si>
  <si>
    <t>F19000189</t>
  </si>
  <si>
    <t>F19000190</t>
  </si>
  <si>
    <t>F19000191</t>
  </si>
  <si>
    <t>F19000192</t>
  </si>
  <si>
    <t>F20000193</t>
  </si>
  <si>
    <t>F20000194</t>
  </si>
  <si>
    <t>F20000195</t>
  </si>
  <si>
    <t>F20000196</t>
  </si>
  <si>
    <t>F21000197</t>
  </si>
  <si>
    <t>F21000198</t>
  </si>
  <si>
    <t>F22000199</t>
  </si>
  <si>
    <t>M1100001</t>
  </si>
  <si>
    <t>M1100002</t>
  </si>
  <si>
    <t>M1100003</t>
  </si>
  <si>
    <t>M1100004</t>
  </si>
  <si>
    <t>M1100005</t>
  </si>
  <si>
    <t>M1100006</t>
  </si>
  <si>
    <t>M1100007</t>
  </si>
  <si>
    <t>M1100008</t>
  </si>
  <si>
    <t>M1100009</t>
  </si>
  <si>
    <t>Staff ID</t>
  </si>
  <si>
    <t>New York</t>
  </si>
  <si>
    <t>Califonia</t>
  </si>
  <si>
    <t>Washington DC</t>
  </si>
  <si>
    <t>Florida</t>
  </si>
  <si>
    <t>Utah</t>
  </si>
  <si>
    <t>Arizona</t>
  </si>
  <si>
    <t>New Jersey</t>
  </si>
  <si>
    <t>Texas</t>
  </si>
  <si>
    <t>Branch</t>
  </si>
  <si>
    <t>Department</t>
  </si>
  <si>
    <t>Executive</t>
  </si>
  <si>
    <t>Audit &amp; COntrol</t>
  </si>
  <si>
    <t>Strategy</t>
  </si>
  <si>
    <t>Admin</t>
  </si>
  <si>
    <t>IT</t>
  </si>
  <si>
    <t>Finance</t>
  </si>
  <si>
    <t>Customer Service</t>
  </si>
  <si>
    <t>HR</t>
  </si>
  <si>
    <t>Operations</t>
  </si>
  <si>
    <t>Sales</t>
  </si>
  <si>
    <t>Position</t>
  </si>
  <si>
    <t>Level 1</t>
  </si>
  <si>
    <t>Level 2</t>
  </si>
  <si>
    <t>Level 3</t>
  </si>
  <si>
    <t>Level 4</t>
  </si>
  <si>
    <t>Head</t>
  </si>
  <si>
    <t>Deputy Head</t>
  </si>
  <si>
    <t>MD/CEO</t>
  </si>
  <si>
    <t>DMD</t>
  </si>
  <si>
    <t>Level 5</t>
  </si>
  <si>
    <t>Reporting Line</t>
  </si>
  <si>
    <t>MD</t>
  </si>
  <si>
    <t>Line Manager 1</t>
  </si>
  <si>
    <t>Line Manager 2</t>
  </si>
  <si>
    <t>Line Manager 3</t>
  </si>
  <si>
    <t>Board</t>
  </si>
  <si>
    <t>COO</t>
  </si>
  <si>
    <t>Personal Characteristics</t>
  </si>
  <si>
    <t>Technical Competency</t>
  </si>
  <si>
    <t>KPI</t>
  </si>
  <si>
    <t>KPI Score</t>
  </si>
  <si>
    <t>Performance Score</t>
  </si>
  <si>
    <t>Direct Reports Total Average</t>
  </si>
  <si>
    <t>From the data in other sheets, answer the following</t>
  </si>
  <si>
    <t>1. List the top 5 and bottom 5 Staff in terms of their Performance Score</t>
  </si>
  <si>
    <t>2. Which branch performed the best and least based on the average performance score of the branch</t>
  </si>
  <si>
    <t>3. Which department performed the best and least based on the average performance score of the department</t>
  </si>
  <si>
    <t>4. What line manager performed the best and least based on the average performaance score of their direct reports</t>
  </si>
  <si>
    <t>5. Complete the table in the consolidated table sheet</t>
  </si>
  <si>
    <t>Expenses</t>
  </si>
  <si>
    <t>KPI Score Calculation Notes</t>
  </si>
  <si>
    <t>KPI Targets</t>
  </si>
  <si>
    <t>Net Sales Target</t>
  </si>
  <si>
    <t>A</t>
  </si>
  <si>
    <t>B</t>
  </si>
  <si>
    <t>Net Sales</t>
  </si>
  <si>
    <t>B-A</t>
  </si>
  <si>
    <t>C</t>
  </si>
  <si>
    <t>Target</t>
  </si>
  <si>
    <t>(B-A)/C %</t>
  </si>
  <si>
    <t>A staff member cannot score above 100% or below 0%</t>
  </si>
  <si>
    <t>Any score less than 0% will be markuped as 0%</t>
  </si>
  <si>
    <t>Any score greater than 100% will be markuped as 100%</t>
  </si>
  <si>
    <t>6. Plot a chart that shows the average score in all departments hued by Gender</t>
  </si>
  <si>
    <t>Level 5 HQ (New York)</t>
  </si>
  <si>
    <t>Level 5 Branches</t>
  </si>
  <si>
    <t>Calc KPI Score</t>
  </si>
  <si>
    <t>Assuming COO is same to DMD in hierachy</t>
  </si>
  <si>
    <t>Assuming COO is same to DMD in hierachy. Also in Sales department, the Deputy Heads , Levels 4 &amp; 5 report to the DMD since there is no Head.</t>
  </si>
  <si>
    <t>Assuming COO is same to DMD in hierachy. Also in Operations department, the Deputy Heads , Levels 4 &amp; 5 report to the DMD since there is no Head.</t>
  </si>
  <si>
    <t>Assuming COO is same to DMD in hierachy. Also in Executive department, Level 1 reports to the COO since there's no Deputy Head &amp; Head.</t>
  </si>
  <si>
    <t>Full Names</t>
  </si>
  <si>
    <t>Row Labels</t>
  </si>
  <si>
    <t>Bobby Long</t>
  </si>
  <si>
    <t>Grace Talbut</t>
  </si>
  <si>
    <t>Hannah Overy</t>
  </si>
  <si>
    <t>Janice Orgle</t>
  </si>
  <si>
    <t>Joan Orynge</t>
  </si>
  <si>
    <t>Julie Oatway</t>
  </si>
  <si>
    <t>Nicole Obree</t>
  </si>
  <si>
    <t>Rebecca Oldum</t>
  </si>
  <si>
    <t>Victoria Olby</t>
  </si>
  <si>
    <t>Zachary Edwards</t>
  </si>
  <si>
    <t>Grand Total</t>
  </si>
  <si>
    <t>Sum of Performance Score</t>
  </si>
  <si>
    <t>Column Labels</t>
  </si>
  <si>
    <t>Calculation based on their individual weights/percentages</t>
  </si>
  <si>
    <t>Note: This table/worksheet was generated using both worksheets Level 1-3 &amp; Level 4-DH)</t>
  </si>
  <si>
    <t>Note:  The Calc. KPI Score &amp; Position columns were added.</t>
  </si>
  <si>
    <t>Average of Performance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</si>
</sst>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212121"/>
      <name val="Calibri"/>
      <family val="2"/>
    </font>
    <font>
      <b/>
      <sz val="12"/>
      <color theme="1"/>
      <name val="Calibri"/>
      <family val="2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9" fontId="0" fillId="0" borderId="0" xfId="0" applyNumberFormat="1"/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1" applyFont="1"/>
    <xf numFmtId="164" fontId="2" fillId="0" borderId="0" xfId="1" applyFont="1"/>
    <xf numFmtId="164" fontId="0" fillId="0" borderId="0" xfId="0" applyNumberFormat="1"/>
    <xf numFmtId="0" fontId="2" fillId="2" borderId="0" xfId="0" applyFont="1" applyFill="1"/>
    <xf numFmtId="0" fontId="0" fillId="0" borderId="0" xfId="0" applyAlignment="1">
      <alignment horizontal="left"/>
    </xf>
    <xf numFmtId="0" fontId="0" fillId="2" borderId="0" xfId="0" applyFill="1"/>
    <xf numFmtId="164" fontId="2" fillId="0" borderId="0" xfId="1" applyFont="1" applyFill="1"/>
    <xf numFmtId="164" fontId="0" fillId="0" borderId="0" xfId="1" applyFont="1" applyFill="1"/>
    <xf numFmtId="1" fontId="0" fillId="0" borderId="0" xfId="0" applyNumberFormat="1" applyAlignment="1">
      <alignment horizontal="center"/>
    </xf>
    <xf numFmtId="0" fontId="2" fillId="3" borderId="0" xfId="0" applyFont="1" applyFill="1"/>
    <xf numFmtId="1" fontId="0" fillId="3" borderId="0" xfId="0" applyNumberFormat="1" applyFill="1" applyAlignment="1">
      <alignment horizontal="center"/>
    </xf>
    <xf numFmtId="1" fontId="6" fillId="0" borderId="0" xfId="0" applyNumberFormat="1" applyFont="1"/>
    <xf numFmtId="0" fontId="0" fillId="2" borderId="0" xfId="0" applyFill="1" applyAlignment="1">
      <alignment horizontal="left"/>
    </xf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wrapText="1"/>
    </xf>
    <xf numFmtId="1" fontId="6" fillId="2" borderId="0" xfId="0" applyNumberFormat="1" applyFont="1" applyFill="1"/>
    <xf numFmtId="1" fontId="0" fillId="0" borderId="0" xfId="0" applyNumberFormat="1"/>
    <xf numFmtId="1" fontId="0" fillId="2" borderId="0" xfId="0" applyNumberFormat="1" applyFill="1"/>
    <xf numFmtId="0" fontId="9" fillId="0" borderId="0" xfId="0" applyFont="1"/>
    <xf numFmtId="0" fontId="10" fillId="0" borderId="0" xfId="0" applyFont="1"/>
    <xf numFmtId="0" fontId="0" fillId="0" borderId="0" xfId="0" pivotButton="1"/>
    <xf numFmtId="0" fontId="8" fillId="0" borderId="0" xfId="0" applyFont="1"/>
    <xf numFmtId="164" fontId="8" fillId="0" borderId="0" xfId="1" applyFont="1" applyFill="1"/>
    <xf numFmtId="164" fontId="6" fillId="0" borderId="0" xfId="1" applyFont="1"/>
    <xf numFmtId="0" fontId="8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11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[Excel Project Work copy.xlsx]Pivot Table!PivotTable2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b="1"/>
              <a:t>TOP</a:t>
            </a:r>
            <a:r>
              <a:rPr lang="en-US" b="1" baseline="0"/>
              <a:t> 5 PERFORMED STAFF</a:t>
            </a:r>
            <a:endParaRPr lang="en-US" b="1"/>
          </a:p>
        </c:rich>
      </c:tx>
      <c:layout>
        <c:manualLayout>
          <c:xMode val="edge"/>
          <c:yMode val="edge"/>
          <c:x val="1.4051514365122017E-2"/>
          <c:y val="1.0231036130058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Table'!$A$4:$A$9</c:f>
              <c:strCache>
                <c:ptCount val="5"/>
                <c:pt idx="0">
                  <c:v>Rebecca Oldum</c:v>
                </c:pt>
                <c:pt idx="1">
                  <c:v>Grace Talbut</c:v>
                </c:pt>
                <c:pt idx="2">
                  <c:v>Hannah Overy</c:v>
                </c:pt>
                <c:pt idx="3">
                  <c:v>Janice Orgle</c:v>
                </c:pt>
                <c:pt idx="4">
                  <c:v>Joan Orynge</c:v>
                </c:pt>
              </c:strCache>
            </c:strRef>
          </c:cat>
          <c:val>
            <c:numRef>
              <c:f>'Pivot Table'!$B$4:$B$9</c:f>
              <c:numCache>
                <c:formatCode>0</c:formatCode>
                <c:ptCount val="5"/>
                <c:pt idx="0">
                  <c:v>98.5</c:v>
                </c:pt>
                <c:pt idx="1">
                  <c:v>97.75</c:v>
                </c:pt>
                <c:pt idx="2">
                  <c:v>97.75</c:v>
                </c:pt>
                <c:pt idx="3">
                  <c:v>97.45</c:v>
                </c:pt>
                <c:pt idx="4">
                  <c:v>96.949999999999989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03-46A6-B959-E407BAF8E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overlap val="-28"/>
        <c:axId val="1341297376"/>
        <c:axId val="1513402448"/>
      </c:barChart>
      <c:catAx>
        <c:axId val="134129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GB" sz="1000" b="1"/>
                  <a:t>STAFF</a:t>
                </a:r>
                <a:r>
                  <a:rPr lang="en-GB" sz="1000" b="1" baseline="0"/>
                  <a:t> NAMES</a:t>
                </a:r>
                <a:endParaRPr lang="en-GB" sz="1000" b="1"/>
              </a:p>
            </c:rich>
          </c:tx>
          <c:layout>
            <c:manualLayout>
              <c:xMode val="edge"/>
              <c:yMode val="edge"/>
              <c:x val="0.12231778239558817"/>
              <c:y val="0.790312793946235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402448"/>
        <c:crosses val="autoZero"/>
        <c:auto val="1"/>
        <c:lblAlgn val="ctr"/>
        <c:lblOffset val="100"/>
        <c:noMultiLvlLbl val="0"/>
      </c:catAx>
      <c:valAx>
        <c:axId val="1513402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SUM</a:t>
                </a:r>
                <a:r>
                  <a:rPr lang="en-US" sz="1000" b="1" baseline="0"/>
                  <a:t> OF PERFORMANCE SCORE</a:t>
                </a:r>
                <a:endParaRPr lang="en-US" sz="1000" b="1"/>
              </a:p>
            </c:rich>
          </c:tx>
          <c:layout>
            <c:manualLayout>
              <c:xMode val="edge"/>
              <c:yMode val="edge"/>
              <c:x val="1.2402770005932335E-2"/>
              <c:y val="0.10222953342984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29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anchor="ctr" anchorCtr="1"/>
    <a:lstStyle/>
    <a:p>
      <a:pPr>
        <a:defRPr>
          <a:solidFill>
            <a:schemeClr val="tx1">
              <a:lumMod val="95000"/>
              <a:lumOff val="5000"/>
            </a:schemeClr>
          </a:solidFill>
          <a:effectLst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Work copy.xlsx]Pivot Table!PivotTable5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BEST AND LEAST DEPARTMENT</a:t>
            </a:r>
          </a:p>
        </c:rich>
      </c:tx>
      <c:layout>
        <c:manualLayout>
          <c:xMode val="edge"/>
          <c:yMode val="edge"/>
          <c:x val="1.6894620829397189E-2"/>
          <c:y val="3.698666441446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Table'!$B$51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Table'!$A$52:$A$62</c:f>
              <c:strCache>
                <c:ptCount val="10"/>
                <c:pt idx="0">
                  <c:v>Sales</c:v>
                </c:pt>
                <c:pt idx="1">
                  <c:v>Executive</c:v>
                </c:pt>
                <c:pt idx="2">
                  <c:v>Admin</c:v>
                </c:pt>
                <c:pt idx="3">
                  <c:v>Customer Service</c:v>
                </c:pt>
                <c:pt idx="4">
                  <c:v>Operations</c:v>
                </c:pt>
                <c:pt idx="5">
                  <c:v>HR</c:v>
                </c:pt>
                <c:pt idx="6">
                  <c:v>Finance</c:v>
                </c:pt>
                <c:pt idx="7">
                  <c:v>Strategy</c:v>
                </c:pt>
                <c:pt idx="8">
                  <c:v>IT</c:v>
                </c:pt>
                <c:pt idx="9">
                  <c:v>Audit &amp; COntrol</c:v>
                </c:pt>
              </c:strCache>
            </c:strRef>
          </c:cat>
          <c:val>
            <c:numRef>
              <c:f>'Pivot Table'!$B$52:$B$62</c:f>
              <c:numCache>
                <c:formatCode>0</c:formatCode>
                <c:ptCount val="10"/>
                <c:pt idx="0">
                  <c:v>85.426654978105489</c:v>
                </c:pt>
                <c:pt idx="1">
                  <c:v>82.754452298993314</c:v>
                </c:pt>
                <c:pt idx="2">
                  <c:v>80.592734374999992</c:v>
                </c:pt>
                <c:pt idx="3">
                  <c:v>77.938069078947365</c:v>
                </c:pt>
                <c:pt idx="4">
                  <c:v>77.528748402948395</c:v>
                </c:pt>
                <c:pt idx="5">
                  <c:v>77.380621995192314</c:v>
                </c:pt>
                <c:pt idx="6">
                  <c:v>77.237885576923077</c:v>
                </c:pt>
                <c:pt idx="7">
                  <c:v>77.13</c:v>
                </c:pt>
                <c:pt idx="8">
                  <c:v>76.307410714285723</c:v>
                </c:pt>
                <c:pt idx="9">
                  <c:v>74.536647321428589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0-40EA-BAD3-540931B34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overlap val="-28"/>
        <c:axId val="1400027616"/>
        <c:axId val="1400028096"/>
      </c:barChart>
      <c:catAx>
        <c:axId val="140002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DEPARTMENT</a:t>
                </a:r>
              </a:p>
            </c:rich>
          </c:tx>
          <c:layout>
            <c:manualLayout>
              <c:xMode val="edge"/>
              <c:yMode val="edge"/>
              <c:x val="8.6216306295046452E-2"/>
              <c:y val="0.76428136658444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28096"/>
        <c:crosses val="autoZero"/>
        <c:auto val="1"/>
        <c:lblAlgn val="ctr"/>
        <c:lblOffset val="100"/>
        <c:noMultiLvlLbl val="0"/>
      </c:catAx>
      <c:valAx>
        <c:axId val="1400028096"/>
        <c:scaling>
          <c:orientation val="minMax"/>
          <c:max val="87"/>
          <c:min val="7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AVR. PERFORMANCE SCORE</a:t>
                </a:r>
              </a:p>
            </c:rich>
          </c:tx>
          <c:layout>
            <c:manualLayout>
              <c:xMode val="edge"/>
              <c:yMode val="edge"/>
              <c:x val="2.4839278135372109E-2"/>
              <c:y val="0.148778857607166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Work copy.xlsx]Pivot Table!PivotTable6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solidFill>
                  <a:schemeClr val="tx1"/>
                </a:solidFill>
              </a:rPr>
              <a:t>BEST</a:t>
            </a:r>
            <a:r>
              <a:rPr lang="en-US" sz="1300" b="1" baseline="0">
                <a:solidFill>
                  <a:schemeClr val="tx1"/>
                </a:solidFill>
              </a:rPr>
              <a:t> AND LEAST LINE MANAGER</a:t>
            </a:r>
            <a:endParaRPr lang="en-US" sz="13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434112253024018E-2"/>
          <c:y val="2.6497903535947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Table'!$B$66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Table'!$A$67:$A$72</c:f>
              <c:strCache>
                <c:ptCount val="5"/>
                <c:pt idx="0">
                  <c:v>Board</c:v>
                </c:pt>
                <c:pt idx="1">
                  <c:v>COO</c:v>
                </c:pt>
                <c:pt idx="2">
                  <c:v>Deputy Head</c:v>
                </c:pt>
                <c:pt idx="3">
                  <c:v>Head</c:v>
                </c:pt>
                <c:pt idx="4">
                  <c:v>MD</c:v>
                </c:pt>
              </c:strCache>
            </c:strRef>
          </c:cat>
          <c:val>
            <c:numRef>
              <c:f>'Pivot Table'!$B$67:$B$72</c:f>
              <c:numCache>
                <c:formatCode>0</c:formatCode>
                <c:ptCount val="5"/>
                <c:pt idx="0">
                  <c:v>80.088356896979931</c:v>
                </c:pt>
                <c:pt idx="1">
                  <c:v>76.810906792091842</c:v>
                </c:pt>
                <c:pt idx="2">
                  <c:v>81.089646736502857</c:v>
                </c:pt>
                <c:pt idx="3">
                  <c:v>77.669363718999762</c:v>
                </c:pt>
                <c:pt idx="4">
                  <c:v>72.872206109992092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7-4407-9FF8-B8407CDF4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overlap val="-28"/>
        <c:axId val="1628482864"/>
        <c:axId val="1628484304"/>
      </c:barChart>
      <c:catAx>
        <c:axId val="162848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LINE</a:t>
                </a:r>
                <a:r>
                  <a:rPr lang="en-GB" b="1" baseline="0">
                    <a:solidFill>
                      <a:schemeClr val="tx1"/>
                    </a:solidFill>
                  </a:rPr>
                  <a:t> MANAGER</a:t>
                </a:r>
                <a:endParaRPr lang="en-GB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1285029003331498"/>
              <c:y val="0.756301076273902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84304"/>
        <c:crosses val="autoZero"/>
        <c:auto val="1"/>
        <c:lblAlgn val="ctr"/>
        <c:lblOffset val="100"/>
        <c:noMultiLvlLbl val="0"/>
      </c:catAx>
      <c:valAx>
        <c:axId val="1628484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ln>
                      <a:noFill/>
                    </a:ln>
                    <a:solidFill>
                      <a:schemeClr val="tx1"/>
                    </a:solidFill>
                  </a:rPr>
                  <a:t>AVR.</a:t>
                </a:r>
                <a:r>
                  <a:rPr lang="en-GB" b="1" baseline="0">
                    <a:ln>
                      <a:noFill/>
                    </a:ln>
                    <a:solidFill>
                      <a:schemeClr val="tx1"/>
                    </a:solidFill>
                  </a:rPr>
                  <a:t> PERFORMANCE SCORE</a:t>
                </a:r>
                <a:endParaRPr lang="en-GB" b="1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2914422501496107E-2"/>
              <c:y val="0.133443442207029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8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Work copy.xlsx]Pivot Table!PivotTable7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300" b="1">
                <a:solidFill>
                  <a:schemeClr val="tx1"/>
                </a:solidFill>
              </a:rPr>
              <a:t>AVERAGE</a:t>
            </a:r>
            <a:r>
              <a:rPr lang="en-GB" sz="1300" b="1" baseline="0">
                <a:solidFill>
                  <a:schemeClr val="tx1"/>
                </a:solidFill>
              </a:rPr>
              <a:t> SCORE BY DEPARTMENT</a:t>
            </a:r>
            <a:endParaRPr lang="en-GB" sz="13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0213099178190516E-2"/>
          <c:y val="2.48175001807573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Table'!$B$82:$B$83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Table'!$A$84:$A$94</c:f>
              <c:strCache>
                <c:ptCount val="10"/>
                <c:pt idx="0">
                  <c:v>Admin</c:v>
                </c:pt>
                <c:pt idx="1">
                  <c:v>Audit &amp; COntrol</c:v>
                </c:pt>
                <c:pt idx="2">
                  <c:v>Customer Service</c:v>
                </c:pt>
                <c:pt idx="3">
                  <c:v>Executive</c:v>
                </c:pt>
                <c:pt idx="4">
                  <c:v>Finance</c:v>
                </c:pt>
                <c:pt idx="5">
                  <c:v>HR</c:v>
                </c:pt>
                <c:pt idx="6">
                  <c:v>IT</c:v>
                </c:pt>
                <c:pt idx="7">
                  <c:v>Operations</c:v>
                </c:pt>
                <c:pt idx="8">
                  <c:v>Sales</c:v>
                </c:pt>
                <c:pt idx="9">
                  <c:v>Strategy</c:v>
                </c:pt>
              </c:strCache>
            </c:strRef>
          </c:cat>
          <c:val>
            <c:numRef>
              <c:f>'Pivot Table'!$B$84:$B$94</c:f>
              <c:numCache>
                <c:formatCode>0</c:formatCode>
                <c:ptCount val="10"/>
                <c:pt idx="0">
                  <c:v>83.359375</c:v>
                </c:pt>
                <c:pt idx="1">
                  <c:v>72.201088541666664</c:v>
                </c:pt>
                <c:pt idx="2">
                  <c:v>78.236756944444437</c:v>
                </c:pt>
                <c:pt idx="4">
                  <c:v>77.047982692307698</c:v>
                </c:pt>
                <c:pt idx="5">
                  <c:v>79.522009548611123</c:v>
                </c:pt>
                <c:pt idx="6">
                  <c:v>78.944761904761904</c:v>
                </c:pt>
                <c:pt idx="7">
                  <c:v>77.281644444444453</c:v>
                </c:pt>
                <c:pt idx="8">
                  <c:v>85.588000478169249</c:v>
                </c:pt>
                <c:pt idx="9">
                  <c:v>75.399999999999991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F-42FF-BB97-8F73E39D7AE2}"/>
            </c:ext>
          </c:extLst>
        </c:ser>
        <c:ser>
          <c:idx val="1"/>
          <c:order val="1"/>
          <c:tx>
            <c:strRef>
              <c:f>'Pivot Table'!$C$82:$C$83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Table'!$A$84:$A$94</c:f>
              <c:strCache>
                <c:ptCount val="10"/>
                <c:pt idx="0">
                  <c:v>Admin</c:v>
                </c:pt>
                <c:pt idx="1">
                  <c:v>Audit &amp; COntrol</c:v>
                </c:pt>
                <c:pt idx="2">
                  <c:v>Customer Service</c:v>
                </c:pt>
                <c:pt idx="3">
                  <c:v>Executive</c:v>
                </c:pt>
                <c:pt idx="4">
                  <c:v>Finance</c:v>
                </c:pt>
                <c:pt idx="5">
                  <c:v>HR</c:v>
                </c:pt>
                <c:pt idx="6">
                  <c:v>IT</c:v>
                </c:pt>
                <c:pt idx="7">
                  <c:v>Operations</c:v>
                </c:pt>
                <c:pt idx="8">
                  <c:v>Sales</c:v>
                </c:pt>
                <c:pt idx="9">
                  <c:v>Strategy</c:v>
                </c:pt>
              </c:strCache>
            </c:strRef>
          </c:cat>
          <c:val>
            <c:numRef>
              <c:f>'Pivot Table'!$C$84:$C$94</c:f>
              <c:numCache>
                <c:formatCode>0</c:formatCode>
                <c:ptCount val="10"/>
                <c:pt idx="0">
                  <c:v>77.826093749999998</c:v>
                </c:pt>
                <c:pt idx="1">
                  <c:v>88.55</c:v>
                </c:pt>
                <c:pt idx="2">
                  <c:v>77.669250000000005</c:v>
                </c:pt>
                <c:pt idx="3">
                  <c:v>82.754452298993314</c:v>
                </c:pt>
                <c:pt idx="4">
                  <c:v>77.427788461538455</c:v>
                </c:pt>
                <c:pt idx="5">
                  <c:v>72.5625</c:v>
                </c:pt>
                <c:pt idx="6">
                  <c:v>74.724999999999994</c:v>
                </c:pt>
                <c:pt idx="7">
                  <c:v>77.762846889952144</c:v>
                </c:pt>
                <c:pt idx="8">
                  <c:v>85.260267431164763</c:v>
                </c:pt>
                <c:pt idx="9">
                  <c:v>77.5625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8F-42FF-BB97-8F73E39D7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overlap val="-28"/>
        <c:axId val="1389569904"/>
        <c:axId val="1389566544"/>
      </c:barChart>
      <c:catAx>
        <c:axId val="138956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DEPARTMENT</a:t>
                </a:r>
              </a:p>
            </c:rich>
          </c:tx>
          <c:layout>
            <c:manualLayout>
              <c:xMode val="edge"/>
              <c:yMode val="edge"/>
              <c:x val="0.16128424288784834"/>
              <c:y val="0.758367219022995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566544"/>
        <c:crosses val="autoZero"/>
        <c:auto val="1"/>
        <c:lblAlgn val="ctr"/>
        <c:lblOffset val="100"/>
        <c:noMultiLvlLbl val="0"/>
      </c:catAx>
      <c:valAx>
        <c:axId val="1389566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AVR.</a:t>
                </a:r>
                <a:r>
                  <a:rPr lang="en-GB" b="1" baseline="0">
                    <a:solidFill>
                      <a:schemeClr val="tx1"/>
                    </a:solidFill>
                  </a:rPr>
                  <a:t> SCORE</a:t>
                </a:r>
                <a:endParaRPr lang="en-GB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1230096001407538E-2"/>
              <c:y val="0.146688361895171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56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Work copy.xlsx]Pivot Table!PivotTable3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ln>
                  <a:noFill/>
                </a:ln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b="1"/>
              <a:t>BOTTOM 5 PERFORMED STAFF</a:t>
            </a:r>
          </a:p>
        </c:rich>
      </c:tx>
      <c:layout>
        <c:manualLayout>
          <c:xMode val="edge"/>
          <c:yMode val="edge"/>
          <c:x val="2.4619970515976419E-2"/>
          <c:y val="1.75877981284948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Table'!$A$23:$A$28</c:f>
              <c:strCache>
                <c:ptCount val="5"/>
                <c:pt idx="0">
                  <c:v>Bobby Long</c:v>
                </c:pt>
                <c:pt idx="1">
                  <c:v>Julie Oatway</c:v>
                </c:pt>
                <c:pt idx="2">
                  <c:v>Victoria Olby</c:v>
                </c:pt>
                <c:pt idx="3">
                  <c:v>Zachary Edwards</c:v>
                </c:pt>
                <c:pt idx="4">
                  <c:v>Nicole Obree</c:v>
                </c:pt>
              </c:strCache>
            </c:strRef>
          </c:cat>
          <c:val>
            <c:numRef>
              <c:f>'Pivot Table'!$B$23:$B$28</c:f>
              <c:numCache>
                <c:formatCode>0</c:formatCode>
                <c:ptCount val="5"/>
                <c:pt idx="0">
                  <c:v>59.15</c:v>
                </c:pt>
                <c:pt idx="1">
                  <c:v>54.597529411764711</c:v>
                </c:pt>
                <c:pt idx="2">
                  <c:v>54.532327420885373</c:v>
                </c:pt>
                <c:pt idx="3">
                  <c:v>50.316126402561018</c:v>
                </c:pt>
                <c:pt idx="4">
                  <c:v>38.582000000000001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0-46F8-B352-48D8D6EA8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overlap val="-28"/>
        <c:axId val="1399522352"/>
        <c:axId val="1260653600"/>
      </c:barChart>
      <c:catAx>
        <c:axId val="139952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STAFF NAMES</a:t>
                </a:r>
              </a:p>
            </c:rich>
          </c:tx>
          <c:layout>
            <c:manualLayout>
              <c:xMode val="edge"/>
              <c:yMode val="edge"/>
              <c:x val="0.10228715901402398"/>
              <c:y val="0.80919526703183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ln>
                    <a:noFill/>
                  </a:ln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653600"/>
        <c:crosses val="autoZero"/>
        <c:auto val="1"/>
        <c:lblAlgn val="ctr"/>
        <c:lblOffset val="100"/>
        <c:noMultiLvlLbl val="0"/>
      </c:catAx>
      <c:valAx>
        <c:axId val="1260653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GB" sz="1000" b="1"/>
                  <a:t>SUM</a:t>
                </a:r>
                <a:r>
                  <a:rPr lang="en-GB" sz="1000" b="1" baseline="0"/>
                  <a:t> OF</a:t>
                </a:r>
                <a:r>
                  <a:rPr lang="en-GB" sz="1000" b="1"/>
                  <a:t> PERFORMANCE SCORE</a:t>
                </a:r>
              </a:p>
            </c:rich>
          </c:tx>
          <c:layout>
            <c:manualLayout>
              <c:xMode val="edge"/>
              <c:yMode val="edge"/>
              <c:x val="2.252378984610786E-2"/>
              <c:y val="0.12056935946409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ln>
                    <a:noFill/>
                  </a:ln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52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  <a:effectLst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Work copy.xlsx]Pivot Table!PivotTable4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BEST AND LEAST BRANCH</a:t>
            </a:r>
            <a:r>
              <a:rPr lang="en-US" sz="1300" b="1"/>
              <a:t> </a:t>
            </a:r>
          </a:p>
        </c:rich>
      </c:tx>
      <c:layout>
        <c:manualLayout>
          <c:xMode val="edge"/>
          <c:yMode val="edge"/>
          <c:x val="8.9405230604002496E-3"/>
          <c:y val="9.120172636968655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Table'!$A$39:$A$47</c:f>
              <c:strCache>
                <c:ptCount val="8"/>
                <c:pt idx="0">
                  <c:v>Arizona</c:v>
                </c:pt>
                <c:pt idx="1">
                  <c:v>Utah</c:v>
                </c:pt>
                <c:pt idx="2">
                  <c:v>Califonia</c:v>
                </c:pt>
                <c:pt idx="3">
                  <c:v>Washington DC</c:v>
                </c:pt>
                <c:pt idx="4">
                  <c:v>Florida</c:v>
                </c:pt>
                <c:pt idx="5">
                  <c:v>New York</c:v>
                </c:pt>
                <c:pt idx="6">
                  <c:v>New Jersey</c:v>
                </c:pt>
                <c:pt idx="7">
                  <c:v>Texas</c:v>
                </c:pt>
              </c:strCache>
            </c:strRef>
          </c:cat>
          <c:val>
            <c:numRef>
              <c:f>'Pivot Table'!$B$39:$B$47</c:f>
              <c:numCache>
                <c:formatCode>0</c:formatCode>
                <c:ptCount val="8"/>
                <c:pt idx="0">
                  <c:v>85.710000000000008</c:v>
                </c:pt>
                <c:pt idx="1">
                  <c:v>84.745923076923049</c:v>
                </c:pt>
                <c:pt idx="2">
                  <c:v>84.143476923076918</c:v>
                </c:pt>
                <c:pt idx="3">
                  <c:v>83.012569213139798</c:v>
                </c:pt>
                <c:pt idx="4">
                  <c:v>79.853142307692323</c:v>
                </c:pt>
                <c:pt idx="5">
                  <c:v>78.878025820840378</c:v>
                </c:pt>
                <c:pt idx="6">
                  <c:v>77.346308254349992</c:v>
                </c:pt>
                <c:pt idx="7">
                  <c:v>72.542444444444442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A-4EAC-B942-6E613952C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overlap val="-28"/>
        <c:axId val="1518010480"/>
        <c:axId val="1518011440"/>
      </c:barChart>
      <c:catAx>
        <c:axId val="151801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BRANCHES</a:t>
                </a:r>
              </a:p>
            </c:rich>
          </c:tx>
          <c:layout>
            <c:manualLayout>
              <c:xMode val="edge"/>
              <c:yMode val="edge"/>
              <c:x val="5.7000914036415253E-2"/>
              <c:y val="0.848582154263770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11440"/>
        <c:crosses val="autoZero"/>
        <c:auto val="1"/>
        <c:lblAlgn val="ctr"/>
        <c:lblOffset val="100"/>
        <c:noMultiLvlLbl val="0"/>
      </c:catAx>
      <c:valAx>
        <c:axId val="1518011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AVR. PERFORMANCE SCORE</a:t>
                </a:r>
              </a:p>
            </c:rich>
          </c:tx>
          <c:layout>
            <c:manualLayout>
              <c:xMode val="edge"/>
              <c:yMode val="edge"/>
              <c:x val="2.0274846596556383E-2"/>
              <c:y val="0.152924110468988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1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Work copy.xlsx]Pivot Table!PivotTable5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BEST AND LEAST DEPARTMENT</a:t>
            </a:r>
          </a:p>
        </c:rich>
      </c:tx>
      <c:layout>
        <c:manualLayout>
          <c:xMode val="edge"/>
          <c:yMode val="edge"/>
          <c:x val="1.6894620829397189E-2"/>
          <c:y val="3.698666441446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Table'!$B$51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Table'!$A$52:$A$62</c:f>
              <c:strCache>
                <c:ptCount val="10"/>
                <c:pt idx="0">
                  <c:v>Sales</c:v>
                </c:pt>
                <c:pt idx="1">
                  <c:v>Executive</c:v>
                </c:pt>
                <c:pt idx="2">
                  <c:v>Admin</c:v>
                </c:pt>
                <c:pt idx="3">
                  <c:v>Customer Service</c:v>
                </c:pt>
                <c:pt idx="4">
                  <c:v>Operations</c:v>
                </c:pt>
                <c:pt idx="5">
                  <c:v>HR</c:v>
                </c:pt>
                <c:pt idx="6">
                  <c:v>Finance</c:v>
                </c:pt>
                <c:pt idx="7">
                  <c:v>Strategy</c:v>
                </c:pt>
                <c:pt idx="8">
                  <c:v>IT</c:v>
                </c:pt>
                <c:pt idx="9">
                  <c:v>Audit &amp; COntrol</c:v>
                </c:pt>
              </c:strCache>
            </c:strRef>
          </c:cat>
          <c:val>
            <c:numRef>
              <c:f>'Pivot Table'!$B$52:$B$62</c:f>
              <c:numCache>
                <c:formatCode>0</c:formatCode>
                <c:ptCount val="10"/>
                <c:pt idx="0">
                  <c:v>85.426654978105489</c:v>
                </c:pt>
                <c:pt idx="1">
                  <c:v>82.754452298993314</c:v>
                </c:pt>
                <c:pt idx="2">
                  <c:v>80.592734374999992</c:v>
                </c:pt>
                <c:pt idx="3">
                  <c:v>77.938069078947365</c:v>
                </c:pt>
                <c:pt idx="4">
                  <c:v>77.528748402948395</c:v>
                </c:pt>
                <c:pt idx="5">
                  <c:v>77.380621995192314</c:v>
                </c:pt>
                <c:pt idx="6">
                  <c:v>77.237885576923077</c:v>
                </c:pt>
                <c:pt idx="7">
                  <c:v>77.13</c:v>
                </c:pt>
                <c:pt idx="8">
                  <c:v>76.307410714285723</c:v>
                </c:pt>
                <c:pt idx="9">
                  <c:v>74.536647321428589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9-4DB4-BF73-C8363F057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overlap val="-28"/>
        <c:axId val="1400027616"/>
        <c:axId val="1400028096"/>
      </c:barChart>
      <c:catAx>
        <c:axId val="140002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DEPARTMENT</a:t>
                </a:r>
              </a:p>
            </c:rich>
          </c:tx>
          <c:layout>
            <c:manualLayout>
              <c:xMode val="edge"/>
              <c:yMode val="edge"/>
              <c:x val="8.6216306295046452E-2"/>
              <c:y val="0.76428136658444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28096"/>
        <c:crosses val="autoZero"/>
        <c:auto val="1"/>
        <c:lblAlgn val="ctr"/>
        <c:lblOffset val="100"/>
        <c:noMultiLvlLbl val="0"/>
      </c:catAx>
      <c:valAx>
        <c:axId val="1400028096"/>
        <c:scaling>
          <c:orientation val="minMax"/>
          <c:max val="87"/>
          <c:min val="7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AVR. PERFORMANCE SCORE</a:t>
                </a:r>
              </a:p>
            </c:rich>
          </c:tx>
          <c:layout>
            <c:manualLayout>
              <c:xMode val="edge"/>
              <c:yMode val="edge"/>
              <c:x val="2.4839278135372109E-2"/>
              <c:y val="0.148778857607166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Work copy.xlsx]Pivot Table!PivotTable6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solidFill>
                  <a:schemeClr val="tx1"/>
                </a:solidFill>
              </a:rPr>
              <a:t>BEST</a:t>
            </a:r>
            <a:r>
              <a:rPr lang="en-US" sz="1300" b="1" baseline="0">
                <a:solidFill>
                  <a:schemeClr val="tx1"/>
                </a:solidFill>
              </a:rPr>
              <a:t> AND LEAST LINE MANAGER</a:t>
            </a:r>
            <a:endParaRPr lang="en-US" sz="13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434112253024018E-2"/>
          <c:y val="2.6497903535947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Table'!$B$66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Table'!$A$67:$A$72</c:f>
              <c:strCache>
                <c:ptCount val="5"/>
                <c:pt idx="0">
                  <c:v>Board</c:v>
                </c:pt>
                <c:pt idx="1">
                  <c:v>COO</c:v>
                </c:pt>
                <c:pt idx="2">
                  <c:v>Deputy Head</c:v>
                </c:pt>
                <c:pt idx="3">
                  <c:v>Head</c:v>
                </c:pt>
                <c:pt idx="4">
                  <c:v>MD</c:v>
                </c:pt>
              </c:strCache>
            </c:strRef>
          </c:cat>
          <c:val>
            <c:numRef>
              <c:f>'Pivot Table'!$B$67:$B$72</c:f>
              <c:numCache>
                <c:formatCode>0</c:formatCode>
                <c:ptCount val="5"/>
                <c:pt idx="0">
                  <c:v>80.088356896979931</c:v>
                </c:pt>
                <c:pt idx="1">
                  <c:v>76.810906792091842</c:v>
                </c:pt>
                <c:pt idx="2">
                  <c:v>81.089646736502857</c:v>
                </c:pt>
                <c:pt idx="3">
                  <c:v>77.669363718999762</c:v>
                </c:pt>
                <c:pt idx="4">
                  <c:v>72.872206109992092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F-4CAE-B61B-4C3473024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overlap val="-28"/>
        <c:axId val="1628482864"/>
        <c:axId val="1628484304"/>
      </c:barChart>
      <c:catAx>
        <c:axId val="162848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LINE</a:t>
                </a:r>
                <a:r>
                  <a:rPr lang="en-GB" b="1" baseline="0">
                    <a:solidFill>
                      <a:schemeClr val="tx1"/>
                    </a:solidFill>
                  </a:rPr>
                  <a:t> MANAGER</a:t>
                </a:r>
                <a:endParaRPr lang="en-GB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1285029003331498"/>
              <c:y val="0.756301076273902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84304"/>
        <c:crosses val="autoZero"/>
        <c:auto val="1"/>
        <c:lblAlgn val="ctr"/>
        <c:lblOffset val="100"/>
        <c:noMultiLvlLbl val="0"/>
      </c:catAx>
      <c:valAx>
        <c:axId val="1628484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ln>
                      <a:noFill/>
                    </a:ln>
                    <a:solidFill>
                      <a:schemeClr val="tx1"/>
                    </a:solidFill>
                  </a:rPr>
                  <a:t>AVR.</a:t>
                </a:r>
                <a:r>
                  <a:rPr lang="en-GB" b="1" baseline="0">
                    <a:ln>
                      <a:noFill/>
                    </a:ln>
                    <a:solidFill>
                      <a:schemeClr val="tx1"/>
                    </a:solidFill>
                  </a:rPr>
                  <a:t> PERFORMANCE SCORE</a:t>
                </a:r>
                <a:endParaRPr lang="en-GB" b="1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2914422501496107E-2"/>
              <c:y val="0.133443442207029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8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Work copy.xlsx]Pivot Table!PivotTable7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300" b="1">
                <a:solidFill>
                  <a:schemeClr val="tx1"/>
                </a:solidFill>
              </a:rPr>
              <a:t>AVERAGE</a:t>
            </a:r>
            <a:r>
              <a:rPr lang="en-GB" sz="1300" b="1" baseline="0">
                <a:solidFill>
                  <a:schemeClr val="tx1"/>
                </a:solidFill>
              </a:rPr>
              <a:t> SCORE BY DEPARTMENT</a:t>
            </a:r>
            <a:endParaRPr lang="en-GB" sz="13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0213099178190516E-2"/>
          <c:y val="2.48175001807573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Table'!$B$82:$B$83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Table'!$A$84:$A$94</c:f>
              <c:strCache>
                <c:ptCount val="10"/>
                <c:pt idx="0">
                  <c:v>Admin</c:v>
                </c:pt>
                <c:pt idx="1">
                  <c:v>Audit &amp; COntrol</c:v>
                </c:pt>
                <c:pt idx="2">
                  <c:v>Customer Service</c:v>
                </c:pt>
                <c:pt idx="3">
                  <c:v>Executive</c:v>
                </c:pt>
                <c:pt idx="4">
                  <c:v>Finance</c:v>
                </c:pt>
                <c:pt idx="5">
                  <c:v>HR</c:v>
                </c:pt>
                <c:pt idx="6">
                  <c:v>IT</c:v>
                </c:pt>
                <c:pt idx="7">
                  <c:v>Operations</c:v>
                </c:pt>
                <c:pt idx="8">
                  <c:v>Sales</c:v>
                </c:pt>
                <c:pt idx="9">
                  <c:v>Strategy</c:v>
                </c:pt>
              </c:strCache>
            </c:strRef>
          </c:cat>
          <c:val>
            <c:numRef>
              <c:f>'Pivot Table'!$B$84:$B$94</c:f>
              <c:numCache>
                <c:formatCode>0</c:formatCode>
                <c:ptCount val="10"/>
                <c:pt idx="0">
                  <c:v>83.359375</c:v>
                </c:pt>
                <c:pt idx="1">
                  <c:v>72.201088541666664</c:v>
                </c:pt>
                <c:pt idx="2">
                  <c:v>78.236756944444437</c:v>
                </c:pt>
                <c:pt idx="4">
                  <c:v>77.047982692307698</c:v>
                </c:pt>
                <c:pt idx="5">
                  <c:v>79.522009548611123</c:v>
                </c:pt>
                <c:pt idx="6">
                  <c:v>78.944761904761904</c:v>
                </c:pt>
                <c:pt idx="7">
                  <c:v>77.281644444444453</c:v>
                </c:pt>
                <c:pt idx="8">
                  <c:v>85.588000478169249</c:v>
                </c:pt>
                <c:pt idx="9">
                  <c:v>75.399999999999991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1-4822-B537-EE29CD91EC57}"/>
            </c:ext>
          </c:extLst>
        </c:ser>
        <c:ser>
          <c:idx val="1"/>
          <c:order val="1"/>
          <c:tx>
            <c:strRef>
              <c:f>'Pivot Table'!$C$82:$C$83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Table'!$A$84:$A$94</c:f>
              <c:strCache>
                <c:ptCount val="10"/>
                <c:pt idx="0">
                  <c:v>Admin</c:v>
                </c:pt>
                <c:pt idx="1">
                  <c:v>Audit &amp; COntrol</c:v>
                </c:pt>
                <c:pt idx="2">
                  <c:v>Customer Service</c:v>
                </c:pt>
                <c:pt idx="3">
                  <c:v>Executive</c:v>
                </c:pt>
                <c:pt idx="4">
                  <c:v>Finance</c:v>
                </c:pt>
                <c:pt idx="5">
                  <c:v>HR</c:v>
                </c:pt>
                <c:pt idx="6">
                  <c:v>IT</c:v>
                </c:pt>
                <c:pt idx="7">
                  <c:v>Operations</c:v>
                </c:pt>
                <c:pt idx="8">
                  <c:v>Sales</c:v>
                </c:pt>
                <c:pt idx="9">
                  <c:v>Strategy</c:v>
                </c:pt>
              </c:strCache>
            </c:strRef>
          </c:cat>
          <c:val>
            <c:numRef>
              <c:f>'Pivot Table'!$C$84:$C$94</c:f>
              <c:numCache>
                <c:formatCode>0</c:formatCode>
                <c:ptCount val="10"/>
                <c:pt idx="0">
                  <c:v>77.826093749999998</c:v>
                </c:pt>
                <c:pt idx="1">
                  <c:v>88.55</c:v>
                </c:pt>
                <c:pt idx="2">
                  <c:v>77.669250000000005</c:v>
                </c:pt>
                <c:pt idx="3">
                  <c:v>82.754452298993314</c:v>
                </c:pt>
                <c:pt idx="4">
                  <c:v>77.427788461538455</c:v>
                </c:pt>
                <c:pt idx="5">
                  <c:v>72.5625</c:v>
                </c:pt>
                <c:pt idx="6">
                  <c:v>74.724999999999994</c:v>
                </c:pt>
                <c:pt idx="7">
                  <c:v>77.762846889952144</c:v>
                </c:pt>
                <c:pt idx="8">
                  <c:v>85.260267431164763</c:v>
                </c:pt>
                <c:pt idx="9">
                  <c:v>77.5625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1-4822-B537-EE29CD91E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overlap val="-28"/>
        <c:axId val="1389569904"/>
        <c:axId val="1389566544"/>
      </c:barChart>
      <c:catAx>
        <c:axId val="138956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DEPARTMENT</a:t>
                </a:r>
              </a:p>
            </c:rich>
          </c:tx>
          <c:layout>
            <c:manualLayout>
              <c:xMode val="edge"/>
              <c:yMode val="edge"/>
              <c:x val="0.16128424288784834"/>
              <c:y val="0.758367219022995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566544"/>
        <c:crosses val="autoZero"/>
        <c:auto val="1"/>
        <c:lblAlgn val="ctr"/>
        <c:lblOffset val="100"/>
        <c:noMultiLvlLbl val="0"/>
      </c:catAx>
      <c:valAx>
        <c:axId val="1389566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AVR.</a:t>
                </a:r>
                <a:r>
                  <a:rPr lang="en-GB" b="1" baseline="0">
                    <a:solidFill>
                      <a:schemeClr val="tx1"/>
                    </a:solidFill>
                  </a:rPr>
                  <a:t> SCORE</a:t>
                </a:r>
                <a:endParaRPr lang="en-GB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1230096001407538E-2"/>
              <c:y val="0.146688361895171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56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[Excel Project Work copy.xlsx]Pivot Table!PivotTable2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b="1"/>
              <a:t>TOP</a:t>
            </a:r>
            <a:r>
              <a:rPr lang="en-US" b="1" baseline="0"/>
              <a:t> 5 PERFORMED STAFF</a:t>
            </a:r>
            <a:endParaRPr lang="en-US" b="1"/>
          </a:p>
        </c:rich>
      </c:tx>
      <c:layout>
        <c:manualLayout>
          <c:xMode val="edge"/>
          <c:yMode val="edge"/>
          <c:x val="1.4051514365122017E-2"/>
          <c:y val="1.0231036130058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Table'!$A$4:$A$9</c:f>
              <c:strCache>
                <c:ptCount val="5"/>
                <c:pt idx="0">
                  <c:v>Rebecca Oldum</c:v>
                </c:pt>
                <c:pt idx="1">
                  <c:v>Grace Talbut</c:v>
                </c:pt>
                <c:pt idx="2">
                  <c:v>Hannah Overy</c:v>
                </c:pt>
                <c:pt idx="3">
                  <c:v>Janice Orgle</c:v>
                </c:pt>
                <c:pt idx="4">
                  <c:v>Joan Orynge</c:v>
                </c:pt>
              </c:strCache>
            </c:strRef>
          </c:cat>
          <c:val>
            <c:numRef>
              <c:f>'Pivot Table'!$B$4:$B$9</c:f>
              <c:numCache>
                <c:formatCode>0</c:formatCode>
                <c:ptCount val="5"/>
                <c:pt idx="0">
                  <c:v>98.5</c:v>
                </c:pt>
                <c:pt idx="1">
                  <c:v>97.75</c:v>
                </c:pt>
                <c:pt idx="2">
                  <c:v>97.75</c:v>
                </c:pt>
                <c:pt idx="3">
                  <c:v>97.45</c:v>
                </c:pt>
                <c:pt idx="4">
                  <c:v>96.949999999999989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2-462B-95DA-CA986593B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overlap val="-28"/>
        <c:axId val="1341297376"/>
        <c:axId val="1513402448"/>
      </c:barChart>
      <c:catAx>
        <c:axId val="134129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GB" sz="1000" b="1"/>
                  <a:t>STAFF</a:t>
                </a:r>
                <a:r>
                  <a:rPr lang="en-GB" sz="1000" b="1" baseline="0"/>
                  <a:t> NAMES</a:t>
                </a:r>
                <a:endParaRPr lang="en-GB" sz="1000" b="1"/>
              </a:p>
            </c:rich>
          </c:tx>
          <c:layout>
            <c:manualLayout>
              <c:xMode val="edge"/>
              <c:yMode val="edge"/>
              <c:x val="0.12231778239558817"/>
              <c:y val="0.790312793946235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402448"/>
        <c:crosses val="autoZero"/>
        <c:auto val="1"/>
        <c:lblAlgn val="ctr"/>
        <c:lblOffset val="100"/>
        <c:noMultiLvlLbl val="0"/>
      </c:catAx>
      <c:valAx>
        <c:axId val="1513402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SUM</a:t>
                </a:r>
                <a:r>
                  <a:rPr lang="en-US" sz="1000" b="1" baseline="0"/>
                  <a:t> OF PERFORMANCE SCORE</a:t>
                </a:r>
                <a:endParaRPr lang="en-US" sz="1000" b="1"/>
              </a:p>
            </c:rich>
          </c:tx>
          <c:layout>
            <c:manualLayout>
              <c:xMode val="edge"/>
              <c:yMode val="edge"/>
              <c:x val="1.2402770005932335E-2"/>
              <c:y val="0.10222953342984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29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anchor="ctr" anchorCtr="1"/>
    <a:lstStyle/>
    <a:p>
      <a:pPr>
        <a:defRPr>
          <a:solidFill>
            <a:schemeClr val="tx1">
              <a:lumMod val="95000"/>
              <a:lumOff val="5000"/>
            </a:schemeClr>
          </a:solidFill>
          <a:effectLst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Work copy.xlsx]Pivot Table!PivotTable3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ln>
                  <a:noFill/>
                </a:ln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b="1"/>
              <a:t>BOTTOM 5 PERFORMED STAFF</a:t>
            </a:r>
          </a:p>
        </c:rich>
      </c:tx>
      <c:layout>
        <c:manualLayout>
          <c:xMode val="edge"/>
          <c:yMode val="edge"/>
          <c:x val="2.4619970515976419E-2"/>
          <c:y val="1.75877981284948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ln>
                <a:noFill/>
              </a:ln>
              <a:solidFill>
                <a:schemeClr val="tx1"/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Table'!$A$23:$A$28</c:f>
              <c:strCache>
                <c:ptCount val="5"/>
                <c:pt idx="0">
                  <c:v>Bobby Long</c:v>
                </c:pt>
                <c:pt idx="1">
                  <c:v>Julie Oatway</c:v>
                </c:pt>
                <c:pt idx="2">
                  <c:v>Victoria Olby</c:v>
                </c:pt>
                <c:pt idx="3">
                  <c:v>Zachary Edwards</c:v>
                </c:pt>
                <c:pt idx="4">
                  <c:v>Nicole Obree</c:v>
                </c:pt>
              </c:strCache>
            </c:strRef>
          </c:cat>
          <c:val>
            <c:numRef>
              <c:f>'Pivot Table'!$B$23:$B$28</c:f>
              <c:numCache>
                <c:formatCode>0</c:formatCode>
                <c:ptCount val="5"/>
                <c:pt idx="0">
                  <c:v>59.15</c:v>
                </c:pt>
                <c:pt idx="1">
                  <c:v>54.597529411764711</c:v>
                </c:pt>
                <c:pt idx="2">
                  <c:v>54.532327420885373</c:v>
                </c:pt>
                <c:pt idx="3">
                  <c:v>50.316126402561018</c:v>
                </c:pt>
                <c:pt idx="4">
                  <c:v>38.582000000000001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F-476E-A5CF-AF48C7CEB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overlap val="-28"/>
        <c:axId val="1399522352"/>
        <c:axId val="1260653600"/>
      </c:barChart>
      <c:catAx>
        <c:axId val="139952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STAFF NAMES</a:t>
                </a:r>
              </a:p>
            </c:rich>
          </c:tx>
          <c:layout>
            <c:manualLayout>
              <c:xMode val="edge"/>
              <c:yMode val="edge"/>
              <c:x val="0.10228715901402398"/>
              <c:y val="0.80919526703183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ln>
                    <a:noFill/>
                  </a:ln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653600"/>
        <c:crosses val="autoZero"/>
        <c:auto val="1"/>
        <c:lblAlgn val="ctr"/>
        <c:lblOffset val="100"/>
        <c:noMultiLvlLbl val="0"/>
      </c:catAx>
      <c:valAx>
        <c:axId val="1260653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GB" sz="1000" b="1"/>
                  <a:t>SUM</a:t>
                </a:r>
                <a:r>
                  <a:rPr lang="en-GB" sz="1000" b="1" baseline="0"/>
                  <a:t> OF</a:t>
                </a:r>
                <a:r>
                  <a:rPr lang="en-GB" sz="1000" b="1"/>
                  <a:t> PERFORMANCE SCORE</a:t>
                </a:r>
              </a:p>
            </c:rich>
          </c:tx>
          <c:layout>
            <c:manualLayout>
              <c:xMode val="edge"/>
              <c:yMode val="edge"/>
              <c:x val="2.252378984610786E-2"/>
              <c:y val="0.12056935946409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ln>
                    <a:noFill/>
                  </a:ln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52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  <a:effectLst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Work copy.xlsx]Pivot Table!PivotTable4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BEST AND LEAST BRANCH</a:t>
            </a:r>
            <a:r>
              <a:rPr lang="en-US" sz="1300" b="1"/>
              <a:t> </a:t>
            </a:r>
          </a:p>
        </c:rich>
      </c:tx>
      <c:layout>
        <c:manualLayout>
          <c:xMode val="edge"/>
          <c:yMode val="edge"/>
          <c:x val="8.9405230604002496E-3"/>
          <c:y val="9.120172636968655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Table'!$A$39:$A$47</c:f>
              <c:strCache>
                <c:ptCount val="8"/>
                <c:pt idx="0">
                  <c:v>Arizona</c:v>
                </c:pt>
                <c:pt idx="1">
                  <c:v>Utah</c:v>
                </c:pt>
                <c:pt idx="2">
                  <c:v>Califonia</c:v>
                </c:pt>
                <c:pt idx="3">
                  <c:v>Washington DC</c:v>
                </c:pt>
                <c:pt idx="4">
                  <c:v>Florida</c:v>
                </c:pt>
                <c:pt idx="5">
                  <c:v>New York</c:v>
                </c:pt>
                <c:pt idx="6">
                  <c:v>New Jersey</c:v>
                </c:pt>
                <c:pt idx="7">
                  <c:v>Texas</c:v>
                </c:pt>
              </c:strCache>
            </c:strRef>
          </c:cat>
          <c:val>
            <c:numRef>
              <c:f>'Pivot Table'!$B$39:$B$47</c:f>
              <c:numCache>
                <c:formatCode>0</c:formatCode>
                <c:ptCount val="8"/>
                <c:pt idx="0">
                  <c:v>85.710000000000008</c:v>
                </c:pt>
                <c:pt idx="1">
                  <c:v>84.745923076923049</c:v>
                </c:pt>
                <c:pt idx="2">
                  <c:v>84.143476923076918</c:v>
                </c:pt>
                <c:pt idx="3">
                  <c:v>83.012569213139798</c:v>
                </c:pt>
                <c:pt idx="4">
                  <c:v>79.853142307692323</c:v>
                </c:pt>
                <c:pt idx="5">
                  <c:v>78.878025820840378</c:v>
                </c:pt>
                <c:pt idx="6">
                  <c:v>77.346308254349992</c:v>
                </c:pt>
                <c:pt idx="7">
                  <c:v>72.542444444444442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E-4E9D-9AC3-27941D137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overlap val="-28"/>
        <c:axId val="1518010480"/>
        <c:axId val="1518011440"/>
      </c:barChart>
      <c:catAx>
        <c:axId val="151801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BRANCHES</a:t>
                </a:r>
              </a:p>
            </c:rich>
          </c:tx>
          <c:layout>
            <c:manualLayout>
              <c:xMode val="edge"/>
              <c:yMode val="edge"/>
              <c:x val="5.7000914036415253E-2"/>
              <c:y val="0.848582154263770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11440"/>
        <c:crosses val="autoZero"/>
        <c:auto val="1"/>
        <c:lblAlgn val="ctr"/>
        <c:lblOffset val="100"/>
        <c:noMultiLvlLbl val="0"/>
      </c:catAx>
      <c:valAx>
        <c:axId val="1518011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AVR. PERFORMANCE SCORE</a:t>
                </a:r>
              </a:p>
            </c:rich>
          </c:tx>
          <c:layout>
            <c:manualLayout>
              <c:xMode val="edge"/>
              <c:yMode val="edge"/>
              <c:x val="2.0274846596556383E-2"/>
              <c:y val="0.152924110468988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1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7621</xdr:rowOff>
    </xdr:from>
    <xdr:to>
      <xdr:col>4</xdr:col>
      <xdr:colOff>441960</xdr:colOff>
      <xdr:row>14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4DA824F-775E-4A33-A5B2-23C63C53D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15241</xdr:colOff>
      <xdr:row>0</xdr:row>
      <xdr:rowOff>0</xdr:rowOff>
    </xdr:from>
    <xdr:to>
      <xdr:col>9</xdr:col>
      <xdr:colOff>434340</xdr:colOff>
      <xdr:row>13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C2F9539-8F31-45AB-B02F-9F799AA78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662940</xdr:colOff>
      <xdr:row>0</xdr:row>
      <xdr:rowOff>1</xdr:rowOff>
    </xdr:from>
    <xdr:to>
      <xdr:col>14</xdr:col>
      <xdr:colOff>457200</xdr:colOff>
      <xdr:row>12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41DF2-18D7-4B4E-997A-5C53DD399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</xdr:row>
      <xdr:rowOff>182880</xdr:rowOff>
    </xdr:from>
    <xdr:to>
      <xdr:col>4</xdr:col>
      <xdr:colOff>426720</xdr:colOff>
      <xdr:row>27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C4A5CE-16D0-4AF1-8F56-C53C41CA7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83821</xdr:colOff>
      <xdr:row>14</xdr:row>
      <xdr:rowOff>22860</xdr:rowOff>
    </xdr:from>
    <xdr:to>
      <xdr:col>9</xdr:col>
      <xdr:colOff>464820</xdr:colOff>
      <xdr:row>26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066677-7EB9-4C19-AD43-9D922AD20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15241</xdr:colOff>
      <xdr:row>13</xdr:row>
      <xdr:rowOff>190500</xdr:rowOff>
    </xdr:from>
    <xdr:to>
      <xdr:col>14</xdr:col>
      <xdr:colOff>495300</xdr:colOff>
      <xdr:row>26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285779-5AA1-463B-89CB-43564EB53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8956</xdr:colOff>
      <xdr:row>2</xdr:row>
      <xdr:rowOff>0</xdr:rowOff>
    </xdr:from>
    <xdr:to>
      <xdr:col>6</xdr:col>
      <xdr:colOff>470637</xdr:colOff>
      <xdr:row>16</xdr:row>
      <xdr:rowOff>4930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56E49D-5BE4-42ED-9657-4EA3AB3156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21</xdr:row>
      <xdr:rowOff>0</xdr:rowOff>
    </xdr:from>
    <xdr:to>
      <xdr:col>6</xdr:col>
      <xdr:colOff>438821</xdr:colOff>
      <xdr:row>34</xdr:row>
      <xdr:rowOff>87854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5E5BD4-B492-4C37-BF3C-F4C08D38A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37</xdr:row>
      <xdr:rowOff>0</xdr:rowOff>
    </xdr:from>
    <xdr:to>
      <xdr:col>6</xdr:col>
      <xdr:colOff>484542</xdr:colOff>
      <xdr:row>49</xdr:row>
      <xdr:rowOff>178397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8270E6-2626-42FC-A52C-E89615899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51</xdr:row>
      <xdr:rowOff>0</xdr:rowOff>
    </xdr:from>
    <xdr:to>
      <xdr:col>6</xdr:col>
      <xdr:colOff>446442</xdr:colOff>
      <xdr:row>64</xdr:row>
      <xdr:rowOff>26894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875814-67F7-4705-92BA-41F659D6B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65</xdr:row>
      <xdr:rowOff>0</xdr:rowOff>
    </xdr:from>
    <xdr:to>
      <xdr:col>6</xdr:col>
      <xdr:colOff>400721</xdr:colOff>
      <xdr:row>77</xdr:row>
      <xdr:rowOff>155537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E9FF0E-ACD8-4919-B36B-DFACB479E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81</xdr:row>
      <xdr:rowOff>0</xdr:rowOff>
    </xdr:from>
    <xdr:to>
      <xdr:col>8</xdr:col>
      <xdr:colOff>723899</xdr:colOff>
      <xdr:row>93</xdr:row>
      <xdr:rowOff>186018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89AA37-0A5F-44D7-89F1-2E2A1F369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rlie" refreshedDate="45109.10718958333" createdVersion="8" refreshedVersion="8" minRefreshableVersion="3" recordCount="199" xr:uid="{F76630CD-9AF1-4976-9626-5C7273F6D766}">
  <cacheSource type="worksheet">
    <worksheetSource ref="A1:K200" sheet="Consolidated Table"/>
  </cacheSource>
  <cacheFields count="11">
    <cacheField name="Staff ID" numFmtId="0">
      <sharedItems/>
    </cacheField>
    <cacheField name="First Name" numFmtId="0">
      <sharedItems/>
    </cacheField>
    <cacheField name="Last Name" numFmtId="0">
      <sharedItems/>
    </cacheField>
    <cacheField name="Full Names" numFmtId="0">
      <sharedItems count="199">
        <s v="Kayla Tallentire"/>
        <s v="Diana Tarne"/>
        <s v="Zachary Edwards"/>
        <s v="Roger Ortiz"/>
        <s v="Willie Ruiz"/>
        <s v="Laura Omara"/>
        <s v="Roy Patel"/>
        <s v="Kathleen Osterbery"/>
        <s v="Heather Overend"/>
        <s v="Amber Tallintire"/>
        <s v="Christine Olford"/>
        <s v="Mark Thomas"/>
        <s v="Anthony Anderson"/>
        <s v="Victoria Olby"/>
        <s v="Albert Mendoza"/>
        <s v="Raymond Mitchell"/>
        <s v="Donald Taylor"/>
        <s v="Joseph Rodriguez"/>
        <s v="Michael Jones"/>
        <s v="Steven Moore"/>
        <s v="Shirley Ouston"/>
        <s v="Kelly Orenge"/>
        <s v="Teresa Oldom"/>
        <s v="Julia Taken"/>
        <s v="Carol Bakhrakh"/>
        <s v="Diane Owston"/>
        <s v="Donna Baitrip"/>
        <s v="Justin Hill"/>
        <s v="Juan Gray"/>
        <s v="Jacqueline Oberry"/>
        <s v="Jose Turner"/>
        <s v="Alexander Hall"/>
        <s v="Alice Oxlade"/>
        <s v="Danielle Taskes"/>
        <s v="Theresa Talmay"/>
        <s v="Jonathan Scott"/>
        <s v="Jesse Ward"/>
        <s v="Bobby Long"/>
        <s v="Emily Baigrie"/>
        <s v="Christina Orlande"/>
        <s v="Daniel Gonzales"/>
        <s v="Megan Oxford"/>
        <s v="Christopher Hernandez"/>
        <s v="Joshua Lee"/>
        <s v="Peter Reyes"/>
        <s v="Ralph Myers"/>
        <s v="Madison Oldacres"/>
        <s v="Bradley Foster"/>
        <s v="Alan Bennet"/>
        <s v="Maria Otten"/>
        <s v="Nathan Parker"/>
        <s v="Amanda Balaam"/>
        <s v="Patrick Rivera"/>
        <s v="Sean Peterson"/>
        <s v="Judith Otton"/>
        <s v="Brian White"/>
        <s v="Pamela Oaldham"/>
        <s v="Susan Ackley"/>
        <s v="Matthew Wilson"/>
        <s v="Martha Ogborne"/>
        <s v="Cynthia Orgles"/>
        <s v="Carl Reed"/>
        <s v="Aaron Evans"/>
        <s v="Jennifer Ackers"/>
        <s v="Sara Olstead"/>
        <s v="George Harris"/>
        <s v="Judy Oxlet"/>
        <s v="Bruce Brooks"/>
        <s v="Henry Cruz"/>
        <s v="Brittany Taterfield"/>
        <s v="Evelyn Oswald"/>
        <s v="Logan James"/>
        <s v="Paul Martin"/>
        <s v="Jack Carter"/>
        <s v="Sarah Addeman"/>
        <s v="Walter Cook"/>
        <s v="Samuel Nelson"/>
        <s v="Ronald Clark"/>
        <s v="Ashley Adamthwaite"/>
        <s v="Austin Cooper"/>
        <s v="Billy Watson"/>
        <s v="Harold Kelly"/>
        <s v="Jason Ramirez"/>
        <s v="Edward Lewis"/>
        <s v="Lisa Ackres"/>
        <s v="Nancy Acrey"/>
        <s v="Anna Oxland"/>
        <s v="William Miller"/>
        <s v="Andrea Ovard"/>
        <s v="David Garcia"/>
        <s v="John Brown"/>
        <s v="Janice Orgle"/>
        <s v="Tyler Phillips"/>
        <s v="Sharon Olmested"/>
        <s v="Arthur Ramos"/>
        <s v="Gloria Olivy"/>
        <s v="Jacob Young"/>
        <s v="Linda Acrea"/>
        <s v="Deborah Obray"/>
        <s v="Bryan Richardson"/>
        <s v="Melissa O'Raighne"/>
        <s v="Amy Orpwoode"/>
        <s v="Timothy Sanchez"/>
        <s v="Elizabeth Addaman"/>
        <s v="Patricia Adaway"/>
        <s v="Grace Talbut"/>
        <s v="Janet Ostrich"/>
        <s v="Joyce Odom"/>
        <s v="Ruth Oldbury"/>
        <s v="Abigail Oter"/>
        <s v="Ethan Morales"/>
        <s v="Jessica Acres"/>
        <s v="Denise Tapper"/>
        <s v="Kevin Thompson"/>
        <s v="Eric Wright"/>
        <s v="Frances Over"/>
        <s v="Sophia Oulahan"/>
        <s v="Lori Tarplee"/>
        <s v="Benjamin Adams"/>
        <s v="Vincent Castillo"/>
        <s v="Barbara Aberton"/>
        <s v="Andrew Jackson"/>
        <s v="Wayne Price"/>
        <s v="Russell Ross"/>
        <s v="Angela Ottar"/>
        <s v="Natalie Tallantire"/>
        <s v="James Johnson"/>
        <s v="Elijah Hughes"/>
        <s v="Mary Acre"/>
        <s v="Scott Flores"/>
        <s v="Kenneth Perez"/>
        <s v="Jeffrey Robinson"/>
        <s v="Cheryl Oxlat"/>
        <s v="Joan Orynge"/>
        <s v="Randy Alvarez"/>
        <s v="Jordan Cox"/>
        <s v="Lauren Olmsteed"/>
        <s v="Rebecca Oldum"/>
        <s v="Lawrence Kim"/>
        <s v="Nicholas King"/>
        <s v="Dylan Howard"/>
        <s v="Dorothy Oldaker"/>
        <s v="Michelle Bajetto"/>
        <s v="Hannah Overy"/>
        <s v="Doris Tattersall"/>
        <s v="Alexis Talmy"/>
        <s v="Virginia Olivey"/>
        <s v="Betty Addice"/>
        <s v="Charles Lopez"/>
        <s v="Brenda Overd"/>
        <s v="Catherine Ouverend"/>
        <s v="Jeremy Murphy"/>
        <s v="Joe Wood"/>
        <s v="Julie Oatway"/>
        <s v="Philip Jimenez"/>
        <s v="Gregory Baker"/>
        <s v="Mason Sanders"/>
        <s v="Thomas Martinez"/>
        <s v="Richard Davis"/>
        <s v="Marilyn Tatler"/>
        <s v="Emma Owstaby"/>
        <s v="Larry Nguyen"/>
        <s v="Kimberly Baietto"/>
        <s v="Gary Allen"/>
        <s v="Debra Onedy"/>
        <s v="Ann Orpwood"/>
        <s v="Douglas Collins"/>
        <s v="Dennis Roberts"/>
        <s v="Kyle Stewart"/>
        <s v="Ryan Walker"/>
        <s v="Stephanie Ogbourne"/>
        <s v="Sandra Acherley"/>
        <s v="Eugene Ackehurst"/>
        <s v="Katherine Oldakers"/>
        <s v="Rachel Oringe"/>
        <s v="Beverly Tabourdeaux"/>
        <s v="Gabriel Chavez"/>
        <s v="Gerald Bailey"/>
        <s v="Jean Ownstead"/>
        <s v="Karen Abrahall"/>
        <s v="Robert Williams"/>
        <s v="Margaret Acorn"/>
        <s v="Carolyn Orrange"/>
        <s v="Terry Morgan"/>
        <s v="Christian Rogers"/>
        <s v="Adam Diaz"/>
        <s v="Keith Gutierrez"/>
        <s v="Charlotte Takon"/>
        <s v="Isabella Tabbett"/>
        <s v="Samantha Ogburn"/>
        <s v="Jerry Gomez"/>
        <s v="Stephen Torres"/>
        <s v="Brandon Green"/>
        <s v="Noah Morris"/>
        <s v="Nicole Obree"/>
        <s v="Olivia Oxlar"/>
        <s v="Helen Olmstead"/>
        <s v="Kathryn Osswaldt"/>
        <s v="Frank Campbell"/>
      </sharedItems>
    </cacheField>
    <cacheField name="Gender" numFmtId="0">
      <sharedItems count="2">
        <s v="Female"/>
        <s v="Male"/>
      </sharedItems>
    </cacheField>
    <cacheField name="Branch" numFmtId="0">
      <sharedItems count="8">
        <s v="New York"/>
        <s v="New Jersey"/>
        <s v="Washington DC"/>
        <s v="Arizona"/>
        <s v="Califonia"/>
        <s v="Florida"/>
        <s v="Texas"/>
        <s v="Utah"/>
      </sharedItems>
    </cacheField>
    <cacheField name="Department" numFmtId="0">
      <sharedItems count="10">
        <s v="Operations"/>
        <s v="Sales"/>
        <s v="Admin"/>
        <s v="Strategy"/>
        <s v="Audit &amp; COntrol"/>
        <s v="HR"/>
        <s v="IT"/>
        <s v="Finance"/>
        <s v="Customer Service"/>
        <s v="Executive"/>
      </sharedItems>
    </cacheField>
    <cacheField name="Position" numFmtId="0">
      <sharedItems/>
    </cacheField>
    <cacheField name="Line Manager 1" numFmtId="0">
      <sharedItems count="5">
        <s v="Head"/>
        <s v="MD"/>
        <s v="COO"/>
        <s v="Deputy Head"/>
        <s v="Board"/>
      </sharedItems>
    </cacheField>
    <cacheField name="Line Manager 2" numFmtId="0">
      <sharedItems containsMixedTypes="1" containsNumber="1" containsInteger="1" minValue="0" maxValue="0"/>
    </cacheField>
    <cacheField name="Performance Score" numFmtId="1">
      <sharedItems containsSemiMixedTypes="0" containsString="0" containsNumber="1" minValue="38.582000000000001" maxValue="98.5" count="179">
        <n v="67.034800000000004"/>
        <n v="82.034800000000004"/>
        <n v="50.316126402561018"/>
        <n v="84.641126402561014"/>
        <n v="89.93145973589435"/>
        <n v="81.787500000000009"/>
        <n v="71"/>
        <n v="69.851249999999993"/>
        <n v="67.321874999999991"/>
        <n v="79.771428571428572"/>
        <n v="70.561250000000001"/>
        <n v="79.561250000000001"/>
        <n v="87.292500000000004"/>
        <n v="54.532327420885373"/>
        <n v="86.825000000000003"/>
        <n v="77.259290909090907"/>
        <n v="81.134799999999998"/>
        <n v="90.531459735894344"/>
        <n v="81.204375000000013"/>
        <n v="81.650000000000006"/>
        <n v="76.605281250000004"/>
        <n v="73.576210937500008"/>
        <n v="69.147142857142853"/>
        <n v="83.962524999999999"/>
        <n v="71.530812499999996"/>
        <n v="94.199999999999989"/>
        <n v="93.1"/>
        <n v="88.9"/>
        <n v="88.75"/>
        <n v="76.949999999999989"/>
        <n v="84.55"/>
        <n v="81.349999999999994"/>
        <n v="95.2"/>
        <n v="91.6"/>
        <n v="78.258399999999995"/>
        <n v="89.65"/>
        <n v="61.167400000000001"/>
        <n v="59.15"/>
        <n v="77.25"/>
        <n v="74.449999999999989"/>
        <n v="82.55"/>
        <n v="65.95"/>
        <n v="70.05"/>
        <n v="89.15"/>
        <n v="79.5"/>
        <n v="92.8"/>
        <n v="92.05"/>
        <n v="93.55"/>
        <n v="94.3"/>
        <n v="86.95"/>
        <n v="60.370799999999988"/>
        <n v="84.05"/>
        <n v="81.3"/>
        <n v="69.75"/>
        <n v="88.3"/>
        <n v="83.55"/>
        <n v="80.150000000000006"/>
        <n v="83.649999999999991"/>
        <n v="90.6"/>
        <n v="76.699999999999989"/>
        <n v="62.85"/>
        <n v="82.649999999999991"/>
        <n v="68.399999999999991"/>
        <n v="62.2"/>
        <n v="65.349999999999994"/>
        <n v="66.2"/>
        <n v="88.65"/>
        <n v="75.8"/>
        <n v="81.5"/>
        <n v="72.099999999999994"/>
        <n v="65.650000000000006"/>
        <n v="72.199999999999989"/>
        <n v="66.849999999999994"/>
        <n v="78.949999999999989"/>
        <n v="92.699999999999989"/>
        <n v="90.549999999999983"/>
        <n v="73.5"/>
        <n v="83.399999999999991"/>
        <n v="69.8"/>
        <n v="80.154999999999987"/>
        <n v="87.1"/>
        <n v="91.3"/>
        <n v="65.949999999999989"/>
        <n v="69.349999999999994"/>
        <n v="87"/>
        <n v="93.149999999999991"/>
        <n v="90.949999999999989"/>
        <n v="68.5"/>
        <n v="97.45"/>
        <n v="87.7"/>
        <n v="68.05"/>
        <n v="86.85"/>
        <n v="72.95"/>
        <n v="75.55"/>
        <n v="93.7"/>
        <n v="96.85"/>
        <n v="93.85"/>
        <n v="84.899999999999991"/>
        <n v="84.3"/>
        <n v="89.949999999999989"/>
        <n v="97.75"/>
        <n v="90.85"/>
        <n v="94.6"/>
        <n v="71.099999999999994"/>
        <n v="71.900000000000006"/>
        <n v="77.8"/>
        <n v="89.2"/>
        <n v="82.6"/>
        <n v="84.85"/>
        <n v="83.3"/>
        <n v="87.85"/>
        <n v="75.399999999999991"/>
        <n v="67.25"/>
        <n v="88.55"/>
        <n v="60.05"/>
        <n v="81.75"/>
        <n v="63.65"/>
        <n v="70.55"/>
        <n v="71.849999999999994"/>
        <n v="84"/>
        <n v="59.55"/>
        <n v="71.3"/>
        <n v="77.400000000000006"/>
        <n v="91.15"/>
        <n v="88"/>
        <n v="92.2"/>
        <n v="96.949999999999989"/>
        <n v="79.199999999999989"/>
        <n v="98.5"/>
        <n v="94"/>
        <n v="85.65"/>
        <n v="75.599999999999994"/>
        <n v="89.5"/>
        <n v="90.25"/>
        <n v="79.957647058823525"/>
        <n v="68.599999999999994"/>
        <n v="70.699999999999989"/>
        <n v="89.699999999999989"/>
        <n v="74.599999999999994"/>
        <n v="54.597529411764711"/>
        <n v="63.25"/>
        <n v="67"/>
        <n v="81.849999999999994"/>
        <n v="61.25"/>
        <n v="85.3"/>
        <n v="79.299999999999983"/>
        <n v="82.699999999999989"/>
        <n v="91.8"/>
        <n v="70"/>
        <n v="80.899999999999991"/>
        <n v="72.744"/>
        <n v="79.849999999999994"/>
        <n v="89.9"/>
        <n v="94.75"/>
        <n v="77.887647058823518"/>
        <n v="68.900000000000006"/>
        <n v="65.45"/>
        <n v="82.078727272727278"/>
        <n v="82.85"/>
        <n v="79.949999999999989"/>
        <n v="77.599999999999994"/>
        <n v="77.2"/>
        <n v="85.449999999999989"/>
        <n v="74.2"/>
        <n v="70.650000000000006"/>
        <n v="83.05"/>
        <n v="83"/>
        <n v="74.399999999999991"/>
        <n v="71.449999999999989"/>
        <n v="85.4"/>
        <n v="71.387230769230769"/>
        <n v="64.670307692307688"/>
        <n v="94.9"/>
        <n v="86.45"/>
        <n v="38.582000000000001"/>
        <n v="89.123384615384609"/>
        <n v="71.400000000000006"/>
        <n v="82.25"/>
        <n v="80.08835689697993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s v="M1200023"/>
    <s v="Kayla"/>
    <s v="Tallentire"/>
    <x v="0"/>
    <x v="0"/>
    <x v="0"/>
    <x v="0"/>
    <s v="Deputy Head"/>
    <x v="0"/>
    <s v="DMD"/>
    <x v="0"/>
  </r>
  <r>
    <s v="M1400039"/>
    <s v="Diana"/>
    <s v="Tarne"/>
    <x v="1"/>
    <x v="0"/>
    <x v="0"/>
    <x v="0"/>
    <s v="Deputy Head"/>
    <x v="0"/>
    <s v="DMD"/>
    <x v="1"/>
  </r>
  <r>
    <s v="M1300032"/>
    <s v="Zachary"/>
    <s v="Edwards"/>
    <x v="2"/>
    <x v="1"/>
    <x v="0"/>
    <x v="1"/>
    <s v="Deputy Head"/>
    <x v="0"/>
    <s v="DMD"/>
    <x v="2"/>
  </r>
  <r>
    <s v="M1300036"/>
    <s v="Roger"/>
    <s v="Ortiz"/>
    <x v="3"/>
    <x v="1"/>
    <x v="0"/>
    <x v="1"/>
    <s v="Deputy Head"/>
    <x v="0"/>
    <s v="DMD"/>
    <x v="3"/>
  </r>
  <r>
    <s v="M1400052"/>
    <s v="Willie"/>
    <s v="Ruiz"/>
    <x v="4"/>
    <x v="1"/>
    <x v="0"/>
    <x v="1"/>
    <s v="Deputy Head"/>
    <x v="0"/>
    <s v="DMD"/>
    <x v="4"/>
  </r>
  <r>
    <s v="M1100007"/>
    <s v="Laura"/>
    <s v="Omara"/>
    <x v="5"/>
    <x v="0"/>
    <x v="0"/>
    <x v="2"/>
    <s v="Deputy Head"/>
    <x v="0"/>
    <s v="DMD"/>
    <x v="5"/>
  </r>
  <r>
    <s v="M1400040"/>
    <s v="Roy"/>
    <s v="Patel"/>
    <x v="6"/>
    <x v="1"/>
    <x v="0"/>
    <x v="3"/>
    <s v="Deputy Head"/>
    <x v="0"/>
    <s v="DMD"/>
    <x v="6"/>
  </r>
  <r>
    <s v="M1400048"/>
    <s v="Kathleen"/>
    <s v="Osterbery"/>
    <x v="7"/>
    <x v="0"/>
    <x v="0"/>
    <x v="4"/>
    <s v="Deputy Head"/>
    <x v="0"/>
    <s v="DMD"/>
    <x v="7"/>
  </r>
  <r>
    <s v="M1700080"/>
    <s v="Heather"/>
    <s v="Overend"/>
    <x v="8"/>
    <x v="0"/>
    <x v="0"/>
    <x v="5"/>
    <s v="Deputy Head"/>
    <x v="0"/>
    <s v="DMD"/>
    <x v="8"/>
  </r>
  <r>
    <s v="F11000111"/>
    <s v="Amber"/>
    <s v="Tallintire"/>
    <x v="9"/>
    <x v="0"/>
    <x v="0"/>
    <x v="6"/>
    <s v="Deputy Head"/>
    <x v="0"/>
    <s v="DMD"/>
    <x v="9"/>
  </r>
  <r>
    <s v="F13000129"/>
    <s v="Christine"/>
    <s v="Olford"/>
    <x v="10"/>
    <x v="0"/>
    <x v="0"/>
    <x v="7"/>
    <s v="Deputy Head"/>
    <x v="0"/>
    <s v="DMD"/>
    <x v="10"/>
  </r>
  <r>
    <s v="F13000130"/>
    <s v="Mark"/>
    <s v="Thomas"/>
    <x v="11"/>
    <x v="1"/>
    <x v="0"/>
    <x v="7"/>
    <s v="Deputy Head"/>
    <x v="0"/>
    <s v="DMD"/>
    <x v="11"/>
  </r>
  <r>
    <s v="F16000168"/>
    <s v="Anthony"/>
    <s v="Anderson"/>
    <x v="12"/>
    <x v="1"/>
    <x v="0"/>
    <x v="8"/>
    <s v="Deputy Head"/>
    <x v="0"/>
    <s v="DMD"/>
    <x v="12"/>
  </r>
  <r>
    <s v="F20000193"/>
    <s v="Victoria"/>
    <s v="Olby"/>
    <x v="13"/>
    <x v="0"/>
    <x v="1"/>
    <x v="1"/>
    <s v="DMD"/>
    <x v="1"/>
    <n v="0"/>
    <x v="13"/>
  </r>
  <r>
    <s v="F11000104"/>
    <s v="Albert"/>
    <s v="Mendoza"/>
    <x v="14"/>
    <x v="1"/>
    <x v="0"/>
    <x v="9"/>
    <s v="COO"/>
    <x v="1"/>
    <n v="0"/>
    <x v="14"/>
  </r>
  <r>
    <s v="F13000133"/>
    <s v="Raymond"/>
    <s v="Mitchell"/>
    <x v="15"/>
    <x v="1"/>
    <x v="2"/>
    <x v="0"/>
    <s v="DMD"/>
    <x v="1"/>
    <n v="0"/>
    <x v="15"/>
  </r>
  <r>
    <s v="M1200016"/>
    <s v="Donald"/>
    <s v="Taylor"/>
    <x v="16"/>
    <x v="1"/>
    <x v="0"/>
    <x v="0"/>
    <s v="Deputy Head"/>
    <x v="0"/>
    <s v="DMD"/>
    <x v="16"/>
  </r>
  <r>
    <s v="M1300025"/>
    <s v="Joseph"/>
    <s v="Rodriguez"/>
    <x v="17"/>
    <x v="1"/>
    <x v="0"/>
    <x v="1"/>
    <s v="Deputy Head"/>
    <x v="0"/>
    <s v="DMD"/>
    <x v="17"/>
  </r>
  <r>
    <s v="M1100002"/>
    <s v="Michael"/>
    <s v="Jones"/>
    <x v="18"/>
    <x v="1"/>
    <x v="0"/>
    <x v="2"/>
    <s v="Head"/>
    <x v="2"/>
    <s v="MD"/>
    <x v="18"/>
  </r>
  <r>
    <s v="M1300035"/>
    <s v="Steven"/>
    <s v="Moore"/>
    <x v="19"/>
    <x v="1"/>
    <x v="0"/>
    <x v="3"/>
    <s v="Head"/>
    <x v="2"/>
    <s v="MD"/>
    <x v="19"/>
  </r>
  <r>
    <s v="M1400046"/>
    <s v="Shirley"/>
    <s v="Ouston"/>
    <x v="20"/>
    <x v="0"/>
    <x v="0"/>
    <x v="4"/>
    <s v="Head"/>
    <x v="2"/>
    <s v="MD"/>
    <x v="20"/>
  </r>
  <r>
    <s v="M1700078"/>
    <s v="Kelly"/>
    <s v="Orenge"/>
    <x v="21"/>
    <x v="0"/>
    <x v="0"/>
    <x v="5"/>
    <s v="Head"/>
    <x v="2"/>
    <s v="MD"/>
    <x v="21"/>
  </r>
  <r>
    <s v="F11000110"/>
    <s v="Teresa"/>
    <s v="Oldom"/>
    <x v="22"/>
    <x v="0"/>
    <x v="0"/>
    <x v="6"/>
    <s v="Head"/>
    <x v="2"/>
    <s v="MD"/>
    <x v="22"/>
  </r>
  <r>
    <s v="F13000128"/>
    <s v="Julia"/>
    <s v="Taken"/>
    <x v="23"/>
    <x v="0"/>
    <x v="0"/>
    <x v="7"/>
    <s v="Head"/>
    <x v="2"/>
    <s v="MD"/>
    <x v="23"/>
  </r>
  <r>
    <s v="F16000167"/>
    <s v="Carol"/>
    <s v="Bakhrakh"/>
    <x v="24"/>
    <x v="0"/>
    <x v="0"/>
    <x v="8"/>
    <s v="Head"/>
    <x v="2"/>
    <s v="MD"/>
    <x v="24"/>
  </r>
  <r>
    <s v="M1100010"/>
    <s v="Diane"/>
    <s v="Owston"/>
    <x v="25"/>
    <x v="0"/>
    <x v="3"/>
    <x v="8"/>
    <s v="Level 1"/>
    <x v="3"/>
    <s v="Head"/>
    <x v="25"/>
  </r>
  <r>
    <s v="M1500059"/>
    <s v="Donna"/>
    <s v="Baitrip"/>
    <x v="26"/>
    <x v="0"/>
    <x v="3"/>
    <x v="6"/>
    <s v="Level 1"/>
    <x v="3"/>
    <s v="Head"/>
    <x v="26"/>
  </r>
  <r>
    <s v="F16000173"/>
    <s v="Justin"/>
    <s v="Hill"/>
    <x v="27"/>
    <x v="1"/>
    <x v="3"/>
    <x v="1"/>
    <s v="Level 1"/>
    <x v="3"/>
    <s v="Head"/>
    <x v="27"/>
  </r>
  <r>
    <s v="F17000176"/>
    <s v="Juan"/>
    <s v="Gray"/>
    <x v="28"/>
    <x v="1"/>
    <x v="3"/>
    <x v="1"/>
    <s v="Level 1"/>
    <x v="3"/>
    <s v="Head"/>
    <x v="28"/>
  </r>
  <r>
    <s v="M1200021"/>
    <s v="Jacqueline"/>
    <s v="Oberry"/>
    <x v="29"/>
    <x v="0"/>
    <x v="4"/>
    <x v="6"/>
    <s v="Level 1"/>
    <x v="3"/>
    <s v="Head"/>
    <x v="29"/>
  </r>
  <r>
    <s v="M1600073"/>
    <s v="Jose"/>
    <s v="Turner"/>
    <x v="30"/>
    <x v="1"/>
    <x v="4"/>
    <x v="1"/>
    <s v="Level 1"/>
    <x v="3"/>
    <s v="Head"/>
    <x v="30"/>
  </r>
  <r>
    <s v="F13000131"/>
    <s v="Alexander"/>
    <s v="Hall"/>
    <x v="31"/>
    <x v="1"/>
    <x v="4"/>
    <x v="9"/>
    <s v="Level 1"/>
    <x v="3"/>
    <s v="Head"/>
    <x v="31"/>
  </r>
  <r>
    <s v="F16000164"/>
    <s v="Alice"/>
    <s v="Oxlade"/>
    <x v="32"/>
    <x v="0"/>
    <x v="4"/>
    <x v="1"/>
    <s v="Level 1"/>
    <x v="3"/>
    <s v="Head"/>
    <x v="32"/>
  </r>
  <r>
    <s v="F19000187"/>
    <s v="Danielle"/>
    <s v="Taskes"/>
    <x v="33"/>
    <x v="0"/>
    <x v="4"/>
    <x v="1"/>
    <s v="Level 1"/>
    <x v="3"/>
    <s v="Head"/>
    <x v="33"/>
  </r>
  <r>
    <s v="F19000192"/>
    <s v="Theresa"/>
    <s v="Talmay"/>
    <x v="34"/>
    <x v="0"/>
    <x v="4"/>
    <x v="1"/>
    <s v="Level 1"/>
    <x v="3"/>
    <s v="Head"/>
    <x v="34"/>
  </r>
  <r>
    <s v="F11000102"/>
    <s v="Jonathan"/>
    <s v="Scott"/>
    <x v="35"/>
    <x v="1"/>
    <x v="5"/>
    <x v="1"/>
    <s v="Level 1"/>
    <x v="3"/>
    <s v="Head"/>
    <x v="35"/>
  </r>
  <r>
    <s v="F11000108"/>
    <s v="Jesse"/>
    <s v="Ward"/>
    <x v="36"/>
    <x v="1"/>
    <x v="5"/>
    <x v="1"/>
    <s v="Level 1"/>
    <x v="3"/>
    <s v="Head"/>
    <x v="36"/>
  </r>
  <r>
    <s v="M1400045"/>
    <s v="Bobby"/>
    <s v="Long"/>
    <x v="37"/>
    <x v="1"/>
    <x v="0"/>
    <x v="0"/>
    <s v="Level 1"/>
    <x v="3"/>
    <s v="Head"/>
    <x v="37"/>
  </r>
  <r>
    <s v="M1500054"/>
    <s v="Emily"/>
    <s v="Baigrie"/>
    <x v="38"/>
    <x v="0"/>
    <x v="0"/>
    <x v="0"/>
    <s v="Level 1"/>
    <x v="3"/>
    <s v="Head"/>
    <x v="38"/>
  </r>
  <r>
    <s v="M1500055"/>
    <s v="Christina"/>
    <s v="Orlande"/>
    <x v="39"/>
    <x v="0"/>
    <x v="0"/>
    <x v="0"/>
    <s v="Level 1"/>
    <x v="3"/>
    <s v="Head"/>
    <x v="39"/>
  </r>
  <r>
    <s v="M19000100"/>
    <s v="Daniel"/>
    <s v="Gonzales"/>
    <x v="40"/>
    <x v="1"/>
    <x v="0"/>
    <x v="0"/>
    <s v="Level 1"/>
    <x v="3"/>
    <s v="Head"/>
    <x v="40"/>
  </r>
  <r>
    <s v="F11000105"/>
    <s v="Megan"/>
    <s v="Oxford"/>
    <x v="41"/>
    <x v="0"/>
    <x v="0"/>
    <x v="0"/>
    <s v="Level 1"/>
    <x v="3"/>
    <s v="Head"/>
    <x v="41"/>
  </r>
  <r>
    <s v="F15000156"/>
    <s v="Christopher"/>
    <s v="Hernandez"/>
    <x v="42"/>
    <x v="1"/>
    <x v="0"/>
    <x v="0"/>
    <s v="Level 1"/>
    <x v="3"/>
    <s v="Head"/>
    <x v="42"/>
  </r>
  <r>
    <s v="F15000159"/>
    <s v="Joshua"/>
    <s v="Lee"/>
    <x v="43"/>
    <x v="1"/>
    <x v="0"/>
    <x v="0"/>
    <s v="Level 1"/>
    <x v="3"/>
    <s v="Head"/>
    <x v="43"/>
  </r>
  <r>
    <s v="F16000163"/>
    <s v="Peter"/>
    <s v="Reyes"/>
    <x v="44"/>
    <x v="1"/>
    <x v="0"/>
    <x v="0"/>
    <s v="Level 1"/>
    <x v="3"/>
    <s v="Head"/>
    <x v="44"/>
  </r>
  <r>
    <s v="M1600071"/>
    <s v="Ralph"/>
    <s v="Myers"/>
    <x v="45"/>
    <x v="1"/>
    <x v="0"/>
    <x v="1"/>
    <s v="Level 1"/>
    <x v="3"/>
    <s v="Head"/>
    <x v="45"/>
  </r>
  <r>
    <s v="M1600072"/>
    <s v="Madison"/>
    <s v="Oldacres"/>
    <x v="46"/>
    <x v="0"/>
    <x v="0"/>
    <x v="1"/>
    <s v="Level 1"/>
    <x v="3"/>
    <s v="Head"/>
    <x v="46"/>
  </r>
  <r>
    <s v="M1700079"/>
    <s v="Bradley"/>
    <s v="Foster"/>
    <x v="47"/>
    <x v="1"/>
    <x v="0"/>
    <x v="1"/>
    <s v="Level 1"/>
    <x v="3"/>
    <s v="Head"/>
    <x v="47"/>
  </r>
  <r>
    <s v="M1800081"/>
    <s v="Alan"/>
    <s v="Bennet"/>
    <x v="48"/>
    <x v="1"/>
    <x v="0"/>
    <x v="1"/>
    <s v="Level 1"/>
    <x v="3"/>
    <s v="Head"/>
    <x v="48"/>
  </r>
  <r>
    <s v="M1800082"/>
    <s v="Maria"/>
    <s v="Otten"/>
    <x v="49"/>
    <x v="0"/>
    <x v="0"/>
    <x v="1"/>
    <s v="Level 1"/>
    <x v="3"/>
    <s v="Head"/>
    <x v="49"/>
  </r>
  <r>
    <s v="F11000113"/>
    <s v="Nathan"/>
    <s v="Parker"/>
    <x v="50"/>
    <x v="1"/>
    <x v="0"/>
    <x v="1"/>
    <s v="Level 1"/>
    <x v="3"/>
    <s v="Head"/>
    <x v="50"/>
  </r>
  <r>
    <s v="M1200018"/>
    <s v="Amanda"/>
    <s v="Balaam"/>
    <x v="51"/>
    <x v="0"/>
    <x v="1"/>
    <x v="8"/>
    <s v="Level 1"/>
    <x v="3"/>
    <s v="Head"/>
    <x v="51"/>
  </r>
  <r>
    <s v="M1400050"/>
    <s v="Patrick"/>
    <s v="Rivera"/>
    <x v="52"/>
    <x v="1"/>
    <x v="1"/>
    <x v="6"/>
    <s v="Level 1"/>
    <x v="3"/>
    <s v="Head"/>
    <x v="52"/>
  </r>
  <r>
    <s v="M1700077"/>
    <s v="Sean"/>
    <s v="Peterson"/>
    <x v="53"/>
    <x v="1"/>
    <x v="1"/>
    <x v="0"/>
    <s v="Level 1"/>
    <x v="3"/>
    <s v="Head"/>
    <x v="53"/>
  </r>
  <r>
    <s v="F15000160"/>
    <s v="Judith"/>
    <s v="Otton"/>
    <x v="54"/>
    <x v="0"/>
    <x v="1"/>
    <x v="1"/>
    <s v="Level 1"/>
    <x v="3"/>
    <s v="Head"/>
    <x v="54"/>
  </r>
  <r>
    <s v="M1100003"/>
    <s v="Brian"/>
    <s v="White"/>
    <x v="55"/>
    <x v="1"/>
    <x v="0"/>
    <x v="2"/>
    <s v="Level 1"/>
    <x v="3"/>
    <s v="Head"/>
    <x v="55"/>
  </r>
  <r>
    <s v="M1100014"/>
    <s v="Pamela"/>
    <s v="Oaldham"/>
    <x v="56"/>
    <x v="0"/>
    <x v="0"/>
    <x v="2"/>
    <s v="Level 1"/>
    <x v="3"/>
    <s v="Head"/>
    <x v="56"/>
  </r>
  <r>
    <s v="M1200017"/>
    <s v="Susan"/>
    <s v="Ackley"/>
    <x v="57"/>
    <x v="0"/>
    <x v="0"/>
    <x v="2"/>
    <s v="Level 1"/>
    <x v="3"/>
    <s v="Head"/>
    <x v="57"/>
  </r>
  <r>
    <s v="M1300030"/>
    <s v="Matthew"/>
    <s v="Wilson"/>
    <x v="58"/>
    <x v="1"/>
    <x v="0"/>
    <x v="3"/>
    <s v="Level 1"/>
    <x v="3"/>
    <s v="Head"/>
    <x v="58"/>
  </r>
  <r>
    <s v="M1400049"/>
    <s v="Martha"/>
    <s v="Ogborne"/>
    <x v="59"/>
    <x v="0"/>
    <x v="0"/>
    <x v="4"/>
    <s v="Level 1"/>
    <x v="3"/>
    <s v="Head"/>
    <x v="59"/>
  </r>
  <r>
    <s v="M1600066"/>
    <s v="Cynthia"/>
    <s v="Orgles"/>
    <x v="60"/>
    <x v="0"/>
    <x v="0"/>
    <x v="4"/>
    <s v="Level 1"/>
    <x v="3"/>
    <s v="Head"/>
    <x v="60"/>
  </r>
  <r>
    <s v="F12000118"/>
    <s v="Carl"/>
    <s v="Reed"/>
    <x v="61"/>
    <x v="1"/>
    <x v="0"/>
    <x v="6"/>
    <s v="Level 1"/>
    <x v="3"/>
    <s v="Head"/>
    <x v="61"/>
  </r>
  <r>
    <s v="F12000119"/>
    <s v="Aaron"/>
    <s v="Evans"/>
    <x v="62"/>
    <x v="1"/>
    <x v="0"/>
    <x v="6"/>
    <s v="Level 1"/>
    <x v="3"/>
    <s v="Head"/>
    <x v="62"/>
  </r>
  <r>
    <s v="F12000123"/>
    <s v="Jennifer"/>
    <s v="Ackers"/>
    <x v="63"/>
    <x v="0"/>
    <x v="0"/>
    <x v="7"/>
    <s v="Level 1"/>
    <x v="3"/>
    <s v="Head"/>
    <x v="63"/>
  </r>
  <r>
    <s v="F13000132"/>
    <s v="Sara"/>
    <s v="Olstead"/>
    <x v="64"/>
    <x v="0"/>
    <x v="0"/>
    <x v="7"/>
    <s v="Level 1"/>
    <x v="3"/>
    <s v="Head"/>
    <x v="64"/>
  </r>
  <r>
    <s v="F13000134"/>
    <s v="George"/>
    <s v="Harris"/>
    <x v="65"/>
    <x v="1"/>
    <x v="0"/>
    <x v="7"/>
    <s v="Level 1"/>
    <x v="3"/>
    <s v="Head"/>
    <x v="65"/>
  </r>
  <r>
    <s v="F13000137"/>
    <s v="Judy"/>
    <s v="Oxlet"/>
    <x v="66"/>
    <x v="0"/>
    <x v="0"/>
    <x v="7"/>
    <s v="Level 1"/>
    <x v="3"/>
    <s v="Head"/>
    <x v="66"/>
  </r>
  <r>
    <s v="F14000140"/>
    <s v="Bruce"/>
    <s v="Brooks"/>
    <x v="67"/>
    <x v="1"/>
    <x v="0"/>
    <x v="7"/>
    <s v="Level 1"/>
    <x v="3"/>
    <s v="Head"/>
    <x v="67"/>
  </r>
  <r>
    <s v="F15000154"/>
    <s v="Henry"/>
    <s v="Cruz"/>
    <x v="68"/>
    <x v="1"/>
    <x v="0"/>
    <x v="7"/>
    <s v="Level 1"/>
    <x v="3"/>
    <s v="Head"/>
    <x v="68"/>
  </r>
  <r>
    <s v="F15000158"/>
    <s v="Brittany"/>
    <s v="Taterfield"/>
    <x v="69"/>
    <x v="0"/>
    <x v="0"/>
    <x v="8"/>
    <s v="Level 1"/>
    <x v="3"/>
    <s v="Head"/>
    <x v="69"/>
  </r>
  <r>
    <s v="F16000171"/>
    <s v="Evelyn"/>
    <s v="Oswald"/>
    <x v="70"/>
    <x v="0"/>
    <x v="0"/>
    <x v="8"/>
    <s v="Level 1"/>
    <x v="3"/>
    <s v="Head"/>
    <x v="70"/>
  </r>
  <r>
    <s v="F19000190"/>
    <s v="Logan"/>
    <s v="James"/>
    <x v="71"/>
    <x v="1"/>
    <x v="0"/>
    <x v="8"/>
    <s v="Level 1"/>
    <x v="3"/>
    <s v="Head"/>
    <x v="71"/>
  </r>
  <r>
    <s v="M1300033"/>
    <s v="Paul"/>
    <s v="Martin"/>
    <x v="72"/>
    <x v="1"/>
    <x v="6"/>
    <x v="8"/>
    <s v="Level 1"/>
    <x v="3"/>
    <s v="Head"/>
    <x v="72"/>
  </r>
  <r>
    <s v="M1400047"/>
    <s v="Jack"/>
    <s v="Carter"/>
    <x v="73"/>
    <x v="1"/>
    <x v="6"/>
    <x v="6"/>
    <s v="Level 1"/>
    <x v="3"/>
    <s v="Head"/>
    <x v="73"/>
  </r>
  <r>
    <s v="M1900086"/>
    <s v="Sarah"/>
    <s v="Addeman"/>
    <x v="74"/>
    <x v="0"/>
    <x v="7"/>
    <x v="8"/>
    <s v="Level 1"/>
    <x v="3"/>
    <s v="Head"/>
    <x v="74"/>
  </r>
  <r>
    <s v="F11000106"/>
    <s v="Walter"/>
    <s v="Cook"/>
    <x v="75"/>
    <x v="1"/>
    <x v="7"/>
    <x v="7"/>
    <s v="Level 1"/>
    <x v="3"/>
    <s v="Head"/>
    <x v="75"/>
  </r>
  <r>
    <s v="M1300029"/>
    <s v="Samuel"/>
    <s v="Nelson"/>
    <x v="76"/>
    <x v="1"/>
    <x v="2"/>
    <x v="8"/>
    <s v="Level 1"/>
    <x v="3"/>
    <s v="Head"/>
    <x v="73"/>
  </r>
  <r>
    <s v="M1600063"/>
    <s v="Ronald"/>
    <s v="Clark"/>
    <x v="77"/>
    <x v="1"/>
    <x v="2"/>
    <x v="6"/>
    <s v="Level 1"/>
    <x v="3"/>
    <s v="Head"/>
    <x v="76"/>
  </r>
  <r>
    <s v="M2100098"/>
    <s v="Ashley"/>
    <s v="Adamthwaite"/>
    <x v="78"/>
    <x v="0"/>
    <x v="2"/>
    <x v="0"/>
    <s v="Level 1"/>
    <x v="3"/>
    <s v="Head"/>
    <x v="77"/>
  </r>
  <r>
    <s v="F11000101"/>
    <s v="Austin"/>
    <s v="Cooper"/>
    <x v="79"/>
    <x v="1"/>
    <x v="2"/>
    <x v="0"/>
    <s v="Level 1"/>
    <x v="3"/>
    <s v="Head"/>
    <x v="78"/>
  </r>
  <r>
    <s v="F13000135"/>
    <s v="Billy"/>
    <s v="Watson"/>
    <x v="80"/>
    <x v="1"/>
    <x v="2"/>
    <x v="1"/>
    <s v="Level 1"/>
    <x v="3"/>
    <s v="Head"/>
    <x v="79"/>
  </r>
  <r>
    <s v="F14000147"/>
    <s v="Harold"/>
    <s v="Kelly"/>
    <x v="81"/>
    <x v="1"/>
    <x v="2"/>
    <x v="1"/>
    <s v="Level 1"/>
    <x v="3"/>
    <s v="Head"/>
    <x v="80"/>
  </r>
  <r>
    <s v="F15000155"/>
    <s v="Jason"/>
    <s v="Ramirez"/>
    <x v="82"/>
    <x v="1"/>
    <x v="2"/>
    <x v="1"/>
    <s v="Level 1"/>
    <x v="3"/>
    <s v="Head"/>
    <x v="32"/>
  </r>
  <r>
    <s v="F17000179"/>
    <s v="Edward"/>
    <s v="Lewis"/>
    <x v="83"/>
    <x v="1"/>
    <x v="2"/>
    <x v="1"/>
    <s v="Level 1"/>
    <x v="3"/>
    <s v="Head"/>
    <x v="81"/>
  </r>
  <r>
    <s v="M1200019"/>
    <s v="Lisa"/>
    <s v="Ackres"/>
    <x v="84"/>
    <x v="0"/>
    <x v="3"/>
    <x v="7"/>
    <s v="Level 2"/>
    <x v="3"/>
    <s v="Head"/>
    <x v="82"/>
  </r>
  <r>
    <s v="M1500061"/>
    <s v="Nancy"/>
    <s v="Acrey"/>
    <x v="85"/>
    <x v="0"/>
    <x v="3"/>
    <x v="0"/>
    <s v="Level 2"/>
    <x v="3"/>
    <s v="Head"/>
    <x v="83"/>
  </r>
  <r>
    <s v="F15000157"/>
    <s v="Anna"/>
    <s v="Oxland"/>
    <x v="86"/>
    <x v="0"/>
    <x v="3"/>
    <x v="1"/>
    <s v="Level 2"/>
    <x v="3"/>
    <s v="Head"/>
    <x v="26"/>
  </r>
  <r>
    <s v="M1100009"/>
    <s v="William"/>
    <s v="Miller"/>
    <x v="87"/>
    <x v="1"/>
    <x v="4"/>
    <x v="8"/>
    <s v="Level 2"/>
    <x v="3"/>
    <s v="Head"/>
    <x v="84"/>
  </r>
  <r>
    <s v="M1100013"/>
    <s v="Andrea"/>
    <s v="Ovard"/>
    <x v="88"/>
    <x v="0"/>
    <x v="4"/>
    <x v="7"/>
    <s v="Level 2"/>
    <x v="3"/>
    <s v="Head"/>
    <x v="85"/>
  </r>
  <r>
    <s v="M1300031"/>
    <s v="David"/>
    <s v="Garcia"/>
    <x v="89"/>
    <x v="1"/>
    <x v="4"/>
    <x v="0"/>
    <s v="Level 2"/>
    <x v="3"/>
    <s v="Head"/>
    <x v="86"/>
  </r>
  <r>
    <s v="M1400051"/>
    <s v="John"/>
    <s v="Brown"/>
    <x v="90"/>
    <x v="1"/>
    <x v="4"/>
    <x v="0"/>
    <s v="Level 2"/>
    <x v="3"/>
    <s v="Head"/>
    <x v="87"/>
  </r>
  <r>
    <s v="F12000120"/>
    <s v="Janice"/>
    <s v="Orgle"/>
    <x v="91"/>
    <x v="0"/>
    <x v="4"/>
    <x v="1"/>
    <s v="Level 2"/>
    <x v="3"/>
    <s v="Head"/>
    <x v="88"/>
  </r>
  <r>
    <s v="F12000122"/>
    <s v="Tyler"/>
    <s v="Phillips"/>
    <x v="92"/>
    <x v="1"/>
    <x v="4"/>
    <x v="1"/>
    <s v="Level 2"/>
    <x v="3"/>
    <s v="Head"/>
    <x v="89"/>
  </r>
  <r>
    <s v="M1200020"/>
    <s v="Sharon"/>
    <s v="Olmested"/>
    <x v="93"/>
    <x v="0"/>
    <x v="5"/>
    <x v="8"/>
    <s v="Level 2"/>
    <x v="3"/>
    <s v="Head"/>
    <x v="90"/>
  </r>
  <r>
    <s v="M1400038"/>
    <s v="Arthur"/>
    <s v="Ramos"/>
    <x v="94"/>
    <x v="1"/>
    <x v="5"/>
    <x v="7"/>
    <s v="Level 2"/>
    <x v="3"/>
    <s v="Head"/>
    <x v="91"/>
  </r>
  <r>
    <s v="M1400042"/>
    <s v="Gloria"/>
    <s v="Olivy"/>
    <x v="95"/>
    <x v="0"/>
    <x v="5"/>
    <x v="6"/>
    <s v="Level 2"/>
    <x v="3"/>
    <s v="Head"/>
    <x v="92"/>
  </r>
  <r>
    <s v="M1800084"/>
    <s v="Jacob"/>
    <s v="Young"/>
    <x v="96"/>
    <x v="1"/>
    <x v="5"/>
    <x v="0"/>
    <s v="Level 2"/>
    <x v="3"/>
    <s v="Head"/>
    <x v="93"/>
  </r>
  <r>
    <s v="F14000144"/>
    <s v="Linda"/>
    <s v="Acrea"/>
    <x v="97"/>
    <x v="0"/>
    <x v="5"/>
    <x v="1"/>
    <s v="Level 2"/>
    <x v="3"/>
    <s v="Head"/>
    <x v="94"/>
  </r>
  <r>
    <s v="F14000145"/>
    <s v="Deborah"/>
    <s v="Obray"/>
    <x v="98"/>
    <x v="0"/>
    <x v="5"/>
    <x v="1"/>
    <s v="Level 2"/>
    <x v="3"/>
    <s v="Head"/>
    <x v="95"/>
  </r>
  <r>
    <s v="F16000172"/>
    <s v="Bryan"/>
    <s v="Richardson"/>
    <x v="99"/>
    <x v="1"/>
    <x v="5"/>
    <x v="1"/>
    <s v="Level 2"/>
    <x v="3"/>
    <s v="Head"/>
    <x v="96"/>
  </r>
  <r>
    <s v="F16000165"/>
    <s v="Melissa"/>
    <s v="O'Raighne"/>
    <x v="100"/>
    <x v="0"/>
    <x v="0"/>
    <x v="0"/>
    <s v="Level 2"/>
    <x v="3"/>
    <s v="Head"/>
    <x v="97"/>
  </r>
  <r>
    <s v="F16000174"/>
    <s v="Amy"/>
    <s v="Orpwoode"/>
    <x v="101"/>
    <x v="0"/>
    <x v="0"/>
    <x v="0"/>
    <s v="Level 2"/>
    <x v="3"/>
    <s v="Head"/>
    <x v="98"/>
  </r>
  <r>
    <s v="F18000185"/>
    <s v="Timothy"/>
    <s v="Sanchez"/>
    <x v="102"/>
    <x v="1"/>
    <x v="0"/>
    <x v="0"/>
    <s v="Level 2"/>
    <x v="3"/>
    <s v="Head"/>
    <x v="99"/>
  </r>
  <r>
    <s v="F11000115"/>
    <s v="Elizabeth"/>
    <s v="Addaman"/>
    <x v="103"/>
    <x v="0"/>
    <x v="0"/>
    <x v="1"/>
    <s v="Level 2"/>
    <x v="3"/>
    <s v="Head"/>
    <x v="94"/>
  </r>
  <r>
    <s v="F11000116"/>
    <s v="Patricia"/>
    <s v="Adaway"/>
    <x v="104"/>
    <x v="0"/>
    <x v="0"/>
    <x v="1"/>
    <s v="Level 2"/>
    <x v="3"/>
    <s v="Head"/>
    <x v="80"/>
  </r>
  <r>
    <s v="F13000125"/>
    <s v="Grace"/>
    <s v="Talbut"/>
    <x v="105"/>
    <x v="0"/>
    <x v="0"/>
    <x v="1"/>
    <s v="Level 2"/>
    <x v="3"/>
    <s v="Head"/>
    <x v="100"/>
  </r>
  <r>
    <s v="F13000126"/>
    <s v="Janet"/>
    <s v="Ostrich"/>
    <x v="106"/>
    <x v="0"/>
    <x v="0"/>
    <x v="1"/>
    <s v="Level 2"/>
    <x v="3"/>
    <s v="Head"/>
    <x v="101"/>
  </r>
  <r>
    <s v="F14000153"/>
    <s v="Joyce"/>
    <s v="Odom"/>
    <x v="107"/>
    <x v="0"/>
    <x v="0"/>
    <x v="1"/>
    <s v="Level 2"/>
    <x v="3"/>
    <s v="Head"/>
    <x v="102"/>
  </r>
  <r>
    <s v="M1300037"/>
    <s v="Ruth"/>
    <s v="Oldbury"/>
    <x v="108"/>
    <x v="0"/>
    <x v="1"/>
    <x v="7"/>
    <s v="Level 2"/>
    <x v="3"/>
    <s v="Head"/>
    <x v="103"/>
  </r>
  <r>
    <s v="M1600069"/>
    <s v="Abigail"/>
    <s v="Oter"/>
    <x v="109"/>
    <x v="0"/>
    <x v="1"/>
    <x v="0"/>
    <s v="Level 2"/>
    <x v="3"/>
    <s v="Head"/>
    <x v="104"/>
  </r>
  <r>
    <s v="M1800085"/>
    <s v="Ethan"/>
    <s v="Morales"/>
    <x v="110"/>
    <x v="1"/>
    <x v="1"/>
    <x v="8"/>
    <s v="Level 2"/>
    <x v="3"/>
    <s v="Head"/>
    <x v="105"/>
  </r>
  <r>
    <s v="F13000138"/>
    <s v="Jessica"/>
    <s v="Acres"/>
    <x v="111"/>
    <x v="0"/>
    <x v="1"/>
    <x v="1"/>
    <s v="Level 2"/>
    <x v="3"/>
    <s v="Head"/>
    <x v="106"/>
  </r>
  <r>
    <s v="F14000150"/>
    <s v="Denise"/>
    <s v="Tapper"/>
    <x v="112"/>
    <x v="0"/>
    <x v="1"/>
    <x v="1"/>
    <s v="Level 2"/>
    <x v="3"/>
    <s v="Head"/>
    <x v="107"/>
  </r>
  <r>
    <s v="F15000162"/>
    <s v="Kevin"/>
    <s v="Thompson"/>
    <x v="113"/>
    <x v="1"/>
    <x v="1"/>
    <x v="1"/>
    <s v="Level 2"/>
    <x v="3"/>
    <s v="Head"/>
    <x v="108"/>
  </r>
  <r>
    <s v="M1300026"/>
    <s v="Eric"/>
    <s v="Wright"/>
    <x v="114"/>
    <x v="1"/>
    <x v="0"/>
    <x v="2"/>
    <s v="Level 2"/>
    <x v="3"/>
    <s v="Head"/>
    <x v="109"/>
  </r>
  <r>
    <s v="M1300027"/>
    <s v="Frances"/>
    <s v="Over"/>
    <x v="115"/>
    <x v="0"/>
    <x v="0"/>
    <x v="2"/>
    <s v="Level 2"/>
    <x v="3"/>
    <s v="Head"/>
    <x v="110"/>
  </r>
  <r>
    <s v="M1400041"/>
    <s v="Sophia"/>
    <s v="Oulahan"/>
    <x v="116"/>
    <x v="0"/>
    <x v="0"/>
    <x v="3"/>
    <s v="Level 2"/>
    <x v="3"/>
    <s v="Head"/>
    <x v="111"/>
  </r>
  <r>
    <s v="M1600065"/>
    <s v="Lori"/>
    <s v="Tarplee"/>
    <x v="117"/>
    <x v="0"/>
    <x v="0"/>
    <x v="4"/>
    <s v="Level 2"/>
    <x v="3"/>
    <s v="Head"/>
    <x v="112"/>
  </r>
  <r>
    <s v="M1600070"/>
    <s v="Benjamin"/>
    <s v="Adams"/>
    <x v="118"/>
    <x v="1"/>
    <x v="0"/>
    <x v="4"/>
    <s v="Level 2"/>
    <x v="3"/>
    <s v="Head"/>
    <x v="113"/>
  </r>
  <r>
    <s v="M2000094"/>
    <s v="Vincent"/>
    <s v="Castillo"/>
    <x v="119"/>
    <x v="1"/>
    <x v="0"/>
    <x v="5"/>
    <s v="Level 2"/>
    <x v="3"/>
    <s v="Head"/>
    <x v="114"/>
  </r>
  <r>
    <s v="F11000107"/>
    <s v="Barbara"/>
    <s v="Aberton"/>
    <x v="120"/>
    <x v="0"/>
    <x v="0"/>
    <x v="6"/>
    <s v="Level 2"/>
    <x v="3"/>
    <s v="Head"/>
    <x v="115"/>
  </r>
  <r>
    <s v="F14000141"/>
    <s v="Andrew"/>
    <s v="Jackson"/>
    <x v="121"/>
    <x v="1"/>
    <x v="0"/>
    <x v="7"/>
    <s v="Level 2"/>
    <x v="3"/>
    <s v="Head"/>
    <x v="97"/>
  </r>
  <r>
    <s v="F14000143"/>
    <s v="Wayne"/>
    <s v="Price"/>
    <x v="122"/>
    <x v="1"/>
    <x v="0"/>
    <x v="7"/>
    <s v="Level 2"/>
    <x v="3"/>
    <s v="Head"/>
    <x v="116"/>
  </r>
  <r>
    <s v="F14000146"/>
    <s v="Russell"/>
    <s v="Ross"/>
    <x v="123"/>
    <x v="1"/>
    <x v="0"/>
    <x v="7"/>
    <s v="Level 2"/>
    <x v="3"/>
    <s v="Head"/>
    <x v="117"/>
  </r>
  <r>
    <s v="F16000169"/>
    <s v="Angela"/>
    <s v="Ottar"/>
    <x v="124"/>
    <x v="0"/>
    <x v="0"/>
    <x v="8"/>
    <s v="Level 2"/>
    <x v="3"/>
    <s v="Head"/>
    <x v="118"/>
  </r>
  <r>
    <s v="F17000177"/>
    <s v="Natalie"/>
    <s v="Tallantire"/>
    <x v="125"/>
    <x v="0"/>
    <x v="0"/>
    <x v="8"/>
    <s v="Level 2"/>
    <x v="3"/>
    <s v="Head"/>
    <x v="119"/>
  </r>
  <r>
    <s v="F19000189"/>
    <s v="James"/>
    <s v="Johnson"/>
    <x v="126"/>
    <x v="1"/>
    <x v="0"/>
    <x v="8"/>
    <s v="Level 2"/>
    <x v="3"/>
    <s v="Head"/>
    <x v="120"/>
  </r>
  <r>
    <s v="M1300034"/>
    <s v="Elijah"/>
    <s v="Hughes"/>
    <x v="127"/>
    <x v="1"/>
    <x v="6"/>
    <x v="7"/>
    <s v="Level 2"/>
    <x v="3"/>
    <s v="Head"/>
    <x v="121"/>
  </r>
  <r>
    <s v="M1900090"/>
    <s v="Mary"/>
    <s v="Acre"/>
    <x v="128"/>
    <x v="0"/>
    <x v="6"/>
    <x v="0"/>
    <s v="Level 2"/>
    <x v="3"/>
    <s v="Head"/>
    <x v="122"/>
  </r>
  <r>
    <s v="F12000124"/>
    <s v="Scott"/>
    <s v="Flores"/>
    <x v="129"/>
    <x v="1"/>
    <x v="6"/>
    <x v="1"/>
    <s v="Level 2"/>
    <x v="3"/>
    <s v="Head"/>
    <x v="123"/>
  </r>
  <r>
    <s v="F15000161"/>
    <s v="Kenneth"/>
    <s v="Perez"/>
    <x v="130"/>
    <x v="1"/>
    <x v="6"/>
    <x v="1"/>
    <s v="Level 2"/>
    <x v="3"/>
    <s v="Head"/>
    <x v="124"/>
  </r>
  <r>
    <s v="F13000127"/>
    <s v="Jeffrey"/>
    <s v="Robinson"/>
    <x v="131"/>
    <x v="1"/>
    <x v="7"/>
    <x v="6"/>
    <s v="Level 2"/>
    <x v="3"/>
    <s v="Head"/>
    <x v="59"/>
  </r>
  <r>
    <s v="F17000178"/>
    <s v="Cheryl"/>
    <s v="Oxlat"/>
    <x v="132"/>
    <x v="0"/>
    <x v="7"/>
    <x v="1"/>
    <s v="Level 2"/>
    <x v="3"/>
    <s v="Head"/>
    <x v="125"/>
  </r>
  <r>
    <s v="M1100006"/>
    <s v="Joan"/>
    <s v="Orynge"/>
    <x v="133"/>
    <x v="0"/>
    <x v="2"/>
    <x v="5"/>
    <s v="Level 2"/>
    <x v="3"/>
    <s v="Head"/>
    <x v="126"/>
  </r>
  <r>
    <s v="M1400044"/>
    <s v="Randy"/>
    <s v="Alvarez"/>
    <x v="134"/>
    <x v="1"/>
    <x v="2"/>
    <x v="8"/>
    <s v="Level 2"/>
    <x v="3"/>
    <s v="Head"/>
    <x v="99"/>
  </r>
  <r>
    <s v="M1500056"/>
    <s v="Jordan"/>
    <s v="Cox"/>
    <x v="135"/>
    <x v="1"/>
    <x v="2"/>
    <x v="7"/>
    <s v="Level 2"/>
    <x v="3"/>
    <s v="Head"/>
    <x v="120"/>
  </r>
  <r>
    <s v="M1500057"/>
    <s v="Lauren"/>
    <s v="Olmsteed"/>
    <x v="136"/>
    <x v="0"/>
    <x v="2"/>
    <x v="7"/>
    <s v="Level 2"/>
    <x v="3"/>
    <s v="Head"/>
    <x v="127"/>
  </r>
  <r>
    <s v="F12000121"/>
    <s v="Rebecca"/>
    <s v="Oldum"/>
    <x v="137"/>
    <x v="0"/>
    <x v="2"/>
    <x v="1"/>
    <s v="Level 2"/>
    <x v="3"/>
    <s v="Head"/>
    <x v="128"/>
  </r>
  <r>
    <s v="F18000182"/>
    <s v="Lawrence"/>
    <s v="Kim"/>
    <x v="138"/>
    <x v="1"/>
    <x v="2"/>
    <x v="1"/>
    <s v="Level 2"/>
    <x v="3"/>
    <s v="Head"/>
    <x v="129"/>
  </r>
  <r>
    <s v="F18000183"/>
    <s v="Nicholas"/>
    <s v="King"/>
    <x v="139"/>
    <x v="1"/>
    <x v="2"/>
    <x v="1"/>
    <s v="Level 2"/>
    <x v="3"/>
    <s v="Head"/>
    <x v="46"/>
  </r>
  <r>
    <s v="F18000186"/>
    <s v="Dylan"/>
    <s v="Howard"/>
    <x v="140"/>
    <x v="1"/>
    <x v="2"/>
    <x v="1"/>
    <s v="Level 2"/>
    <x v="3"/>
    <s v="Head"/>
    <x v="94"/>
  </r>
  <r>
    <s v="M1900091"/>
    <s v="Dorothy"/>
    <s v="Oldaker"/>
    <x v="141"/>
    <x v="0"/>
    <x v="3"/>
    <x v="5"/>
    <s v="Level 3"/>
    <x v="3"/>
    <s v="Head"/>
    <x v="130"/>
  </r>
  <r>
    <s v="M1800083"/>
    <s v="Michelle"/>
    <s v="Bajetto"/>
    <x v="142"/>
    <x v="0"/>
    <x v="4"/>
    <x v="5"/>
    <s v="Level 3"/>
    <x v="3"/>
    <s v="Head"/>
    <x v="131"/>
  </r>
  <r>
    <s v="M2000093"/>
    <s v="Hannah"/>
    <s v="Overy"/>
    <x v="143"/>
    <x v="0"/>
    <x v="4"/>
    <x v="1"/>
    <s v="Level 3"/>
    <x v="3"/>
    <s v="Head"/>
    <x v="100"/>
  </r>
  <r>
    <s v="M1100015"/>
    <s v="Doris"/>
    <s v="Tattersall"/>
    <x v="144"/>
    <x v="0"/>
    <x v="5"/>
    <x v="5"/>
    <s v="Level 3"/>
    <x v="3"/>
    <s v="Head"/>
    <x v="132"/>
  </r>
  <r>
    <s v="M1100001"/>
    <s v="Alexis"/>
    <s v="Talmy"/>
    <x v="145"/>
    <x v="0"/>
    <x v="0"/>
    <x v="0"/>
    <s v="Level 3"/>
    <x v="3"/>
    <s v="Head"/>
    <x v="91"/>
  </r>
  <r>
    <s v="F16000170"/>
    <s v="Virginia"/>
    <s v="Olivey"/>
    <x v="146"/>
    <x v="0"/>
    <x v="0"/>
    <x v="1"/>
    <s v="Level 3"/>
    <x v="3"/>
    <s v="Head"/>
    <x v="133"/>
  </r>
  <r>
    <s v="F17000180"/>
    <s v="Betty"/>
    <s v="Addice"/>
    <x v="147"/>
    <x v="0"/>
    <x v="0"/>
    <x v="1"/>
    <s v="Level 3"/>
    <x v="3"/>
    <s v="Head"/>
    <x v="108"/>
  </r>
  <r>
    <s v="F20000196"/>
    <s v="Charles"/>
    <s v="Lopez"/>
    <x v="148"/>
    <x v="1"/>
    <x v="0"/>
    <x v="1"/>
    <s v="Level 3"/>
    <x v="3"/>
    <s v="Head"/>
    <x v="134"/>
  </r>
  <r>
    <s v="M1100011"/>
    <s v="Brenda"/>
    <s v="Overd"/>
    <x v="149"/>
    <x v="0"/>
    <x v="1"/>
    <x v="5"/>
    <s v="Level 3"/>
    <x v="3"/>
    <s v="Head"/>
    <x v="135"/>
  </r>
  <r>
    <s v="M1600067"/>
    <s v="Catherine"/>
    <s v="Ouverend"/>
    <x v="150"/>
    <x v="0"/>
    <x v="1"/>
    <x v="0"/>
    <s v="Level 3"/>
    <x v="3"/>
    <s v="Head"/>
    <x v="136"/>
  </r>
  <r>
    <s v="M2100096"/>
    <s v="Jeremy"/>
    <s v="Murphy"/>
    <x v="151"/>
    <x v="1"/>
    <x v="1"/>
    <x v="7"/>
    <s v="Level 3"/>
    <x v="3"/>
    <s v="Head"/>
    <x v="137"/>
  </r>
  <r>
    <s v="M2100097"/>
    <s v="Joe"/>
    <s v="Wood"/>
    <x v="152"/>
    <x v="1"/>
    <x v="1"/>
    <x v="6"/>
    <s v="Level 3"/>
    <x v="3"/>
    <s v="Head"/>
    <x v="138"/>
  </r>
  <r>
    <s v="F16000166"/>
    <s v="Julie"/>
    <s v="Oatway"/>
    <x v="153"/>
    <x v="0"/>
    <x v="1"/>
    <x v="1"/>
    <s v="Level 3"/>
    <x v="3"/>
    <s v="Head"/>
    <x v="139"/>
  </r>
  <r>
    <s v="F17000175"/>
    <s v="Philip"/>
    <s v="Jimenez"/>
    <x v="154"/>
    <x v="1"/>
    <x v="1"/>
    <x v="1"/>
    <s v="Level 3"/>
    <x v="3"/>
    <s v="Head"/>
    <x v="81"/>
  </r>
  <r>
    <s v="M1300028"/>
    <s v="Gregory"/>
    <s v="Baker"/>
    <x v="155"/>
    <x v="1"/>
    <x v="0"/>
    <x v="2"/>
    <s v="Level 3"/>
    <x v="3"/>
    <s v="Head"/>
    <x v="140"/>
  </r>
  <r>
    <s v="M1400043"/>
    <s v="Mason"/>
    <s v="Sanders"/>
    <x v="156"/>
    <x v="1"/>
    <x v="0"/>
    <x v="3"/>
    <s v="Level 3"/>
    <x v="3"/>
    <s v="Head"/>
    <x v="141"/>
  </r>
  <r>
    <s v="F11000114"/>
    <s v="Thomas"/>
    <s v="Martinez"/>
    <x v="157"/>
    <x v="1"/>
    <x v="0"/>
    <x v="6"/>
    <s v="Level 3"/>
    <x v="3"/>
    <s v="Head"/>
    <x v="142"/>
  </r>
  <r>
    <s v="F12000117"/>
    <s v="Richard"/>
    <s v="Davis"/>
    <x v="158"/>
    <x v="1"/>
    <x v="0"/>
    <x v="6"/>
    <s v="Level 3"/>
    <x v="3"/>
    <s v="Head"/>
    <x v="143"/>
  </r>
  <r>
    <s v="F14000148"/>
    <s v="Marilyn"/>
    <s v="Tatler"/>
    <x v="159"/>
    <x v="0"/>
    <x v="0"/>
    <x v="7"/>
    <s v="Level 3"/>
    <x v="3"/>
    <s v="Head"/>
    <x v="144"/>
  </r>
  <r>
    <s v="F14000149"/>
    <s v="Emma"/>
    <s v="Owstaby"/>
    <x v="160"/>
    <x v="0"/>
    <x v="0"/>
    <x v="7"/>
    <s v="Level 3"/>
    <x v="3"/>
    <s v="Head"/>
    <x v="145"/>
  </r>
  <r>
    <s v="F17000181"/>
    <s v="Larry"/>
    <s v="Nguyen"/>
    <x v="161"/>
    <x v="1"/>
    <x v="0"/>
    <x v="8"/>
    <s v="Level 3"/>
    <x v="3"/>
    <s v="Head"/>
    <x v="146"/>
  </r>
  <r>
    <s v="F20000194"/>
    <s v="Kimberly"/>
    <s v="Baietto"/>
    <x v="162"/>
    <x v="0"/>
    <x v="0"/>
    <x v="0"/>
    <s v="Level 3"/>
    <x v="3"/>
    <s v="Head"/>
    <x v="147"/>
  </r>
  <r>
    <s v="M1300024"/>
    <s v="Gary"/>
    <s v="Allen"/>
    <x v="163"/>
    <x v="1"/>
    <x v="6"/>
    <x v="5"/>
    <s v="Level 3"/>
    <x v="3"/>
    <s v="Head"/>
    <x v="148"/>
  </r>
  <r>
    <s v="M1200022"/>
    <s v="Debra"/>
    <s v="Onedy"/>
    <x v="164"/>
    <x v="0"/>
    <x v="7"/>
    <x v="5"/>
    <s v="Level 3"/>
    <x v="3"/>
    <s v="Head"/>
    <x v="149"/>
  </r>
  <r>
    <s v="F14000142"/>
    <s v="Ann"/>
    <s v="Orpwood"/>
    <x v="165"/>
    <x v="0"/>
    <x v="7"/>
    <x v="1"/>
    <s v="Level 3"/>
    <x v="3"/>
    <s v="Head"/>
    <x v="150"/>
  </r>
  <r>
    <s v="M1500058"/>
    <s v="Douglas"/>
    <s v="Collins"/>
    <x v="166"/>
    <x v="1"/>
    <x v="2"/>
    <x v="6"/>
    <s v="Level 3"/>
    <x v="3"/>
    <s v="Head"/>
    <x v="90"/>
  </r>
  <r>
    <s v="M1900088"/>
    <s v="Dennis"/>
    <s v="Roberts"/>
    <x v="167"/>
    <x v="1"/>
    <x v="2"/>
    <x v="0"/>
    <s v="Level 3"/>
    <x v="3"/>
    <s v="Head"/>
    <x v="151"/>
  </r>
  <r>
    <s v="M2000092"/>
    <s v="Kyle"/>
    <s v="Stewart"/>
    <x v="168"/>
    <x v="1"/>
    <x v="2"/>
    <x v="0"/>
    <s v="Level 3"/>
    <x v="3"/>
    <s v="Head"/>
    <x v="152"/>
  </r>
  <r>
    <s v="F19000188"/>
    <s v="Ryan"/>
    <s v="Walker"/>
    <x v="169"/>
    <x v="1"/>
    <x v="2"/>
    <x v="1"/>
    <s v="Level 3"/>
    <x v="3"/>
    <s v="Head"/>
    <x v="153"/>
  </r>
  <r>
    <s v="F20000195"/>
    <s v="Stephanie"/>
    <s v="Ogbourne"/>
    <x v="170"/>
    <x v="0"/>
    <x v="2"/>
    <x v="1"/>
    <s v="Level 3"/>
    <x v="3"/>
    <s v="Head"/>
    <x v="154"/>
  </r>
  <r>
    <s v="M1900089"/>
    <s v="Sandra"/>
    <s v="Acherley"/>
    <x v="171"/>
    <x v="0"/>
    <x v="3"/>
    <x v="0"/>
    <s v="Level 4"/>
    <x v="0"/>
    <s v="DMD"/>
    <x v="74"/>
  </r>
  <r>
    <s v="M1600068"/>
    <s v="Eugene"/>
    <s v="Ackehurst"/>
    <x v="172"/>
    <x v="1"/>
    <x v="4"/>
    <x v="0"/>
    <s v="Level 4"/>
    <x v="0"/>
    <s v="DMD"/>
    <x v="155"/>
  </r>
  <r>
    <s v="M1700076"/>
    <s v="Katherine"/>
    <s v="Oldakers"/>
    <x v="173"/>
    <x v="0"/>
    <x v="5"/>
    <x v="0"/>
    <s v="Level 4"/>
    <x v="0"/>
    <s v="DMD"/>
    <x v="156"/>
  </r>
  <r>
    <s v="M1100004"/>
    <s v="Rachel"/>
    <s v="Oringe"/>
    <x v="174"/>
    <x v="0"/>
    <x v="0"/>
    <x v="1"/>
    <s v="Level 4"/>
    <x v="0"/>
    <s v="DMD"/>
    <x v="55"/>
  </r>
  <r>
    <s v="M1100012"/>
    <s v="Beverly"/>
    <s v="Tabourdeaux"/>
    <x v="175"/>
    <x v="0"/>
    <x v="0"/>
    <x v="1"/>
    <s v="Level 4"/>
    <x v="0"/>
    <s v="DMD"/>
    <x v="157"/>
  </r>
  <r>
    <s v="M1500060"/>
    <s v="Gabriel"/>
    <s v="Chavez"/>
    <x v="176"/>
    <x v="1"/>
    <x v="1"/>
    <x v="0"/>
    <s v="Level 4"/>
    <x v="0"/>
    <s v="DMD"/>
    <x v="142"/>
  </r>
  <r>
    <s v="F13000136"/>
    <s v="Gerald"/>
    <s v="Bailey"/>
    <x v="177"/>
    <x v="1"/>
    <x v="1"/>
    <x v="1"/>
    <s v="Level 4"/>
    <x v="0"/>
    <s v="DMD"/>
    <x v="158"/>
  </r>
  <r>
    <s v="M1700074"/>
    <s v="Jean"/>
    <s v="Ownstead"/>
    <x v="178"/>
    <x v="0"/>
    <x v="0"/>
    <x v="4"/>
    <s v="Level 4"/>
    <x v="0"/>
    <s v="DMD"/>
    <x v="159"/>
  </r>
  <r>
    <s v="M1700075"/>
    <s v="Karen"/>
    <s v="Abrahall"/>
    <x v="179"/>
    <x v="0"/>
    <x v="0"/>
    <x v="5"/>
    <s v="Level 4"/>
    <x v="0"/>
    <s v="DMD"/>
    <x v="160"/>
  </r>
  <r>
    <s v="M1900087"/>
    <s v="Robert"/>
    <s v="Williams"/>
    <x v="180"/>
    <x v="1"/>
    <x v="0"/>
    <x v="5"/>
    <s v="Level 4"/>
    <x v="0"/>
    <s v="DMD"/>
    <x v="161"/>
  </r>
  <r>
    <s v="F14000151"/>
    <s v="Margaret"/>
    <s v="Acorn"/>
    <x v="181"/>
    <x v="0"/>
    <x v="0"/>
    <x v="7"/>
    <s v="Level 4"/>
    <x v="0"/>
    <s v="DMD"/>
    <x v="162"/>
  </r>
  <r>
    <s v="F21000198"/>
    <s v="Carolyn"/>
    <s v="Orrange"/>
    <x v="182"/>
    <x v="0"/>
    <x v="0"/>
    <x v="0"/>
    <s v="Level 4"/>
    <x v="0"/>
    <s v="DMD"/>
    <x v="163"/>
  </r>
  <r>
    <s v="F11000103"/>
    <s v="Terry"/>
    <s v="Morgan"/>
    <x v="183"/>
    <x v="1"/>
    <x v="6"/>
    <x v="0"/>
    <s v="Level 4"/>
    <x v="0"/>
    <s v="DMD"/>
    <x v="164"/>
  </r>
  <r>
    <s v="F14000139"/>
    <s v="Christian"/>
    <s v="Rogers"/>
    <x v="184"/>
    <x v="1"/>
    <x v="7"/>
    <x v="0"/>
    <s v="Level 4"/>
    <x v="0"/>
    <s v="DMD"/>
    <x v="165"/>
  </r>
  <r>
    <s v="M1100005"/>
    <s v="Adam"/>
    <s v="Diaz"/>
    <x v="185"/>
    <x v="1"/>
    <x v="2"/>
    <x v="5"/>
    <s v="Level 4"/>
    <x v="0"/>
    <s v="DMD"/>
    <x v="166"/>
  </r>
  <r>
    <s v="M1100008"/>
    <s v="Keith"/>
    <s v="Gutierrez"/>
    <x v="186"/>
    <x v="1"/>
    <x v="2"/>
    <x v="8"/>
    <s v="Level 4"/>
    <x v="0"/>
    <s v="DMD"/>
    <x v="167"/>
  </r>
  <r>
    <s v="M1500053"/>
    <s v="Charlotte"/>
    <s v="Takon"/>
    <x v="187"/>
    <x v="0"/>
    <x v="2"/>
    <x v="7"/>
    <s v="Level 4"/>
    <x v="0"/>
    <s v="DMD"/>
    <x v="168"/>
  </r>
  <r>
    <s v="F21000197"/>
    <s v="Isabella"/>
    <s v="Tabbett"/>
    <x v="188"/>
    <x v="0"/>
    <x v="2"/>
    <x v="1"/>
    <s v="Level 4"/>
    <x v="0"/>
    <s v="DMD"/>
    <x v="101"/>
  </r>
  <r>
    <s v="F18000184"/>
    <s v="Samantha"/>
    <s v="Ogburn"/>
    <x v="189"/>
    <x v="0"/>
    <x v="3"/>
    <x v="1"/>
    <s v="Level 5"/>
    <x v="0"/>
    <s v="DMD"/>
    <x v="169"/>
  </r>
  <r>
    <s v="F11000112"/>
    <s v="Jerry"/>
    <s v="Gomez"/>
    <x v="190"/>
    <x v="1"/>
    <x v="4"/>
    <x v="1"/>
    <s v="Level 5"/>
    <x v="0"/>
    <s v="DMD"/>
    <x v="170"/>
  </r>
  <r>
    <s v="M2200099"/>
    <s v="Stephen"/>
    <s v="Torres"/>
    <x v="191"/>
    <x v="1"/>
    <x v="5"/>
    <x v="1"/>
    <s v="Level 5"/>
    <x v="0"/>
    <s v="DMD"/>
    <x v="171"/>
  </r>
  <r>
    <s v="M1600062"/>
    <s v="Brandon"/>
    <s v="Green"/>
    <x v="192"/>
    <x v="1"/>
    <x v="0"/>
    <x v="1"/>
    <s v="Level 5"/>
    <x v="0"/>
    <s v="DMD"/>
    <x v="172"/>
  </r>
  <r>
    <s v="F14000152"/>
    <s v="Noah"/>
    <s v="Morris"/>
    <x v="193"/>
    <x v="1"/>
    <x v="0"/>
    <x v="7"/>
    <s v="Level 5"/>
    <x v="0"/>
    <s v="DMD"/>
    <x v="173"/>
  </r>
  <r>
    <s v="F19000191"/>
    <s v="Nicole"/>
    <s v="Obree"/>
    <x v="194"/>
    <x v="0"/>
    <x v="6"/>
    <x v="1"/>
    <s v="Level 5"/>
    <x v="0"/>
    <s v="DMD"/>
    <x v="174"/>
  </r>
  <r>
    <s v="F22000199"/>
    <s v="Olivia"/>
    <s v="Oxlar"/>
    <x v="195"/>
    <x v="0"/>
    <x v="7"/>
    <x v="1"/>
    <s v="Level 5"/>
    <x v="0"/>
    <s v="DMD"/>
    <x v="175"/>
  </r>
  <r>
    <s v="M1600064"/>
    <s v="Helen"/>
    <s v="Olmstead"/>
    <x v="196"/>
    <x v="0"/>
    <x v="2"/>
    <x v="0"/>
    <s v="Level 5"/>
    <x v="0"/>
    <s v="DMD"/>
    <x v="176"/>
  </r>
  <r>
    <s v="F11000109"/>
    <s v="Kathryn"/>
    <s v="Osswaldt"/>
    <x v="197"/>
    <x v="0"/>
    <x v="2"/>
    <x v="1"/>
    <s v="Level 5"/>
    <x v="0"/>
    <s v="DMD"/>
    <x v="177"/>
  </r>
  <r>
    <s v="M2000095"/>
    <s v="Frank"/>
    <s v="Campbell"/>
    <x v="198"/>
    <x v="1"/>
    <x v="0"/>
    <x v="9"/>
    <s v="MD"/>
    <x v="4"/>
    <n v="0"/>
    <x v="1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B536DB-BB6D-4A21-BF07-A3668AF7A8B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8:B47" firstHeaderRow="1" firstDataRow="1" firstDataCol="1"/>
  <pivotFields count="11">
    <pivotField showAll="0"/>
    <pivotField showAll="0"/>
    <pivotField showAll="0"/>
    <pivotField showAll="0"/>
    <pivotField showAll="0"/>
    <pivotField axis="axisRow" showAll="0" sortType="descending">
      <items count="9">
        <item x="3"/>
        <item x="4"/>
        <item x="5"/>
        <item x="1"/>
        <item x="0"/>
        <item x="6"/>
        <item x="7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numFmtId="1" showAll="0"/>
  </pivotFields>
  <rowFields count="1">
    <field x="5"/>
  </rowFields>
  <rowItems count="9">
    <i>
      <x/>
    </i>
    <i>
      <x v="6"/>
    </i>
    <i>
      <x v="1"/>
    </i>
    <i>
      <x v="7"/>
    </i>
    <i>
      <x v="2"/>
    </i>
    <i>
      <x v="4"/>
    </i>
    <i>
      <x v="3"/>
    </i>
    <i>
      <x v="5"/>
    </i>
    <i t="grand">
      <x/>
    </i>
  </rowItems>
  <colItems count="1">
    <i/>
  </colItems>
  <dataFields count="1">
    <dataField name="Average of Performance Score" fld="10" subtotal="average" baseField="5" baseItem="4"/>
  </dataFields>
  <formats count="2">
    <format dxfId="3">
      <pivotArea collapsedLevelsAreSubtotals="1" fieldPosition="0">
        <references count="1">
          <reference field="5" count="0"/>
        </references>
      </pivotArea>
    </format>
    <format dxfId="2">
      <pivotArea grandRow="1" outline="0" collapsedLevelsAreSubtotals="1" fieldPosition="0"/>
    </format>
  </formats>
  <chartFormats count="2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61D7A4-0ED5-493D-9229-A1FFF4F6EF4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22:B28" firstHeaderRow="1" firstDataRow="1" firstDataCol="1"/>
  <pivotFields count="11">
    <pivotField showAll="0"/>
    <pivotField showAll="0"/>
    <pivotField showAll="0"/>
    <pivotField axis="axisRow" showAll="0" measureFilter="1" sortType="descending">
      <items count="200">
        <item x="62"/>
        <item x="109"/>
        <item x="185"/>
        <item x="48"/>
        <item x="14"/>
        <item x="31"/>
        <item x="145"/>
        <item x="32"/>
        <item x="51"/>
        <item x="9"/>
        <item x="101"/>
        <item x="88"/>
        <item x="121"/>
        <item x="124"/>
        <item x="165"/>
        <item x="86"/>
        <item x="12"/>
        <item x="94"/>
        <item x="78"/>
        <item x="79"/>
        <item x="120"/>
        <item x="118"/>
        <item x="147"/>
        <item x="175"/>
        <item x="80"/>
        <item x="37"/>
        <item x="47"/>
        <item x="192"/>
        <item x="149"/>
        <item x="55"/>
        <item x="69"/>
        <item x="67"/>
        <item x="99"/>
        <item x="61"/>
        <item x="24"/>
        <item x="182"/>
        <item x="150"/>
        <item x="148"/>
        <item x="187"/>
        <item x="132"/>
        <item x="184"/>
        <item x="39"/>
        <item x="10"/>
        <item x="42"/>
        <item x="60"/>
        <item x="40"/>
        <item x="33"/>
        <item x="89"/>
        <item x="98"/>
        <item x="164"/>
        <item x="112"/>
        <item x="167"/>
        <item x="1"/>
        <item x="25"/>
        <item x="16"/>
        <item x="26"/>
        <item x="144"/>
        <item x="141"/>
        <item x="166"/>
        <item x="140"/>
        <item x="83"/>
        <item x="127"/>
        <item x="103"/>
        <item x="38"/>
        <item x="160"/>
        <item x="114"/>
        <item x="110"/>
        <item x="172"/>
        <item x="70"/>
        <item x="115"/>
        <item x="198"/>
        <item x="176"/>
        <item x="163"/>
        <item x="65"/>
        <item x="177"/>
        <item x="95"/>
        <item x="105"/>
        <item x="155"/>
        <item x="143"/>
        <item x="81"/>
        <item x="8"/>
        <item x="196"/>
        <item x="68"/>
        <item x="188"/>
        <item x="73"/>
        <item x="96"/>
        <item x="29"/>
        <item x="126"/>
        <item x="106"/>
        <item x="91"/>
        <item x="82"/>
        <item x="178"/>
        <item x="131"/>
        <item x="63"/>
        <item x="151"/>
        <item x="190"/>
        <item x="36"/>
        <item x="111"/>
        <item x="133"/>
        <item x="152"/>
        <item x="90"/>
        <item x="35"/>
        <item x="135"/>
        <item x="30"/>
        <item x="17"/>
        <item x="43"/>
        <item x="107"/>
        <item x="28"/>
        <item x="54"/>
        <item x="66"/>
        <item x="23"/>
        <item x="153"/>
        <item x="27"/>
        <item x="179"/>
        <item x="173"/>
        <item x="7"/>
        <item x="197"/>
        <item x="0"/>
        <item x="186"/>
        <item x="21"/>
        <item x="130"/>
        <item x="113"/>
        <item x="162"/>
        <item x="168"/>
        <item x="161"/>
        <item x="5"/>
        <item x="136"/>
        <item x="138"/>
        <item x="97"/>
        <item x="84"/>
        <item x="71"/>
        <item x="117"/>
        <item x="46"/>
        <item x="181"/>
        <item x="49"/>
        <item x="159"/>
        <item x="11"/>
        <item x="59"/>
        <item x="128"/>
        <item x="156"/>
        <item x="58"/>
        <item x="41"/>
        <item x="100"/>
        <item x="18"/>
        <item x="142"/>
        <item x="85"/>
        <item x="125"/>
        <item x="50"/>
        <item x="139"/>
        <item x="194"/>
        <item x="193"/>
        <item x="195"/>
        <item x="56"/>
        <item x="104"/>
        <item x="52"/>
        <item x="72"/>
        <item x="44"/>
        <item x="154"/>
        <item x="174"/>
        <item x="45"/>
        <item x="134"/>
        <item x="15"/>
        <item x="137"/>
        <item x="158"/>
        <item x="180"/>
        <item x="3"/>
        <item x="77"/>
        <item x="6"/>
        <item x="123"/>
        <item x="108"/>
        <item x="169"/>
        <item x="189"/>
        <item x="76"/>
        <item x="171"/>
        <item x="64"/>
        <item x="74"/>
        <item x="129"/>
        <item x="53"/>
        <item x="93"/>
        <item x="20"/>
        <item x="116"/>
        <item x="170"/>
        <item x="191"/>
        <item x="19"/>
        <item x="57"/>
        <item x="22"/>
        <item x="183"/>
        <item x="34"/>
        <item x="157"/>
        <item x="102"/>
        <item x="92"/>
        <item x="13"/>
        <item x="119"/>
        <item x="146"/>
        <item x="75"/>
        <item x="122"/>
        <item x="87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numFmtId="1" showAll="0"/>
  </pivotFields>
  <rowFields count="1">
    <field x="3"/>
  </rowFields>
  <rowItems count="6">
    <i>
      <x v="25"/>
    </i>
    <i>
      <x v="111"/>
    </i>
    <i>
      <x v="191"/>
    </i>
    <i>
      <x v="198"/>
    </i>
    <i>
      <x v="149"/>
    </i>
    <i t="grand">
      <x/>
    </i>
  </rowItems>
  <colItems count="1">
    <i/>
  </colItems>
  <dataFields count="1">
    <dataField name="Sum of Performance Score" fld="10" baseField="3" baseItem="111"/>
  </dataFields>
  <formats count="2">
    <format dxfId="5">
      <pivotArea collapsedLevelsAreSubtotals="1" fieldPosition="0">
        <references count="1">
          <reference field="3" count="5">
            <x v="25"/>
            <x v="111"/>
            <x v="149"/>
            <x v="191"/>
            <x v="198"/>
          </reference>
        </references>
      </pivotArea>
    </format>
    <format dxfId="4">
      <pivotArea grandRow="1"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7C7EBE-D129-409F-ADB1-E74669D77D5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9" firstHeaderRow="1" firstDataRow="1" firstDataCol="1"/>
  <pivotFields count="11">
    <pivotField showAll="0"/>
    <pivotField showAll="0"/>
    <pivotField showAll="0"/>
    <pivotField axis="axisRow" showAll="0" measureFilter="1" sortType="descending">
      <items count="200">
        <item x="62"/>
        <item x="109"/>
        <item x="185"/>
        <item x="48"/>
        <item x="14"/>
        <item x="31"/>
        <item x="145"/>
        <item x="32"/>
        <item x="51"/>
        <item x="9"/>
        <item x="101"/>
        <item x="88"/>
        <item x="121"/>
        <item x="124"/>
        <item x="165"/>
        <item x="86"/>
        <item x="12"/>
        <item x="94"/>
        <item x="78"/>
        <item x="79"/>
        <item x="120"/>
        <item x="118"/>
        <item x="147"/>
        <item x="175"/>
        <item x="80"/>
        <item x="37"/>
        <item x="47"/>
        <item x="192"/>
        <item x="149"/>
        <item x="55"/>
        <item x="69"/>
        <item x="67"/>
        <item x="99"/>
        <item x="61"/>
        <item x="24"/>
        <item x="182"/>
        <item x="150"/>
        <item x="148"/>
        <item x="187"/>
        <item x="132"/>
        <item x="184"/>
        <item x="39"/>
        <item x="10"/>
        <item x="42"/>
        <item x="60"/>
        <item x="40"/>
        <item x="33"/>
        <item x="89"/>
        <item x="98"/>
        <item x="164"/>
        <item x="112"/>
        <item x="167"/>
        <item x="1"/>
        <item x="25"/>
        <item x="16"/>
        <item x="26"/>
        <item x="144"/>
        <item x="141"/>
        <item x="166"/>
        <item x="140"/>
        <item x="83"/>
        <item x="127"/>
        <item x="103"/>
        <item x="38"/>
        <item x="160"/>
        <item x="114"/>
        <item x="110"/>
        <item x="172"/>
        <item x="70"/>
        <item x="115"/>
        <item x="198"/>
        <item x="176"/>
        <item x="163"/>
        <item x="65"/>
        <item x="177"/>
        <item x="95"/>
        <item x="105"/>
        <item x="155"/>
        <item x="143"/>
        <item x="81"/>
        <item x="8"/>
        <item x="196"/>
        <item x="68"/>
        <item x="188"/>
        <item x="73"/>
        <item x="96"/>
        <item x="29"/>
        <item x="126"/>
        <item x="106"/>
        <item x="91"/>
        <item x="82"/>
        <item x="178"/>
        <item x="131"/>
        <item x="63"/>
        <item x="151"/>
        <item x="190"/>
        <item x="36"/>
        <item x="111"/>
        <item x="133"/>
        <item x="152"/>
        <item x="90"/>
        <item x="35"/>
        <item x="135"/>
        <item x="30"/>
        <item x="17"/>
        <item x="43"/>
        <item x="107"/>
        <item x="28"/>
        <item x="54"/>
        <item x="66"/>
        <item x="23"/>
        <item x="153"/>
        <item x="27"/>
        <item x="179"/>
        <item x="173"/>
        <item x="7"/>
        <item x="197"/>
        <item x="0"/>
        <item x="186"/>
        <item x="21"/>
        <item x="130"/>
        <item x="113"/>
        <item x="162"/>
        <item x="168"/>
        <item x="161"/>
        <item x="5"/>
        <item x="136"/>
        <item x="138"/>
        <item x="97"/>
        <item x="84"/>
        <item x="71"/>
        <item x="117"/>
        <item x="46"/>
        <item x="181"/>
        <item x="49"/>
        <item x="159"/>
        <item x="11"/>
        <item x="59"/>
        <item x="128"/>
        <item x="156"/>
        <item x="58"/>
        <item x="41"/>
        <item x="100"/>
        <item x="18"/>
        <item x="142"/>
        <item x="85"/>
        <item x="125"/>
        <item x="50"/>
        <item x="139"/>
        <item x="194"/>
        <item x="193"/>
        <item x="195"/>
        <item x="56"/>
        <item x="104"/>
        <item x="52"/>
        <item x="72"/>
        <item x="44"/>
        <item x="154"/>
        <item x="174"/>
        <item x="45"/>
        <item x="134"/>
        <item x="15"/>
        <item x="137"/>
        <item x="158"/>
        <item x="180"/>
        <item x="3"/>
        <item x="77"/>
        <item x="6"/>
        <item x="123"/>
        <item x="108"/>
        <item x="169"/>
        <item x="189"/>
        <item x="76"/>
        <item x="171"/>
        <item x="64"/>
        <item x="74"/>
        <item x="129"/>
        <item x="53"/>
        <item x="93"/>
        <item x="20"/>
        <item x="116"/>
        <item x="170"/>
        <item x="191"/>
        <item x="19"/>
        <item x="57"/>
        <item x="22"/>
        <item x="183"/>
        <item x="34"/>
        <item x="157"/>
        <item x="102"/>
        <item x="92"/>
        <item x="13"/>
        <item x="119"/>
        <item x="146"/>
        <item x="75"/>
        <item x="122"/>
        <item x="87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9">
        <item x="3"/>
        <item x="4"/>
        <item x="5"/>
        <item x="1"/>
        <item x="0"/>
        <item x="6"/>
        <item x="7"/>
        <item x="2"/>
        <item t="default"/>
      </items>
    </pivotField>
    <pivotField showAll="0"/>
    <pivotField showAll="0"/>
    <pivotField showAll="0"/>
    <pivotField showAll="0"/>
    <pivotField dataField="1" numFmtId="1" showAll="0"/>
  </pivotFields>
  <rowFields count="1">
    <field x="3"/>
  </rowFields>
  <rowItems count="6">
    <i>
      <x v="162"/>
    </i>
    <i>
      <x v="76"/>
    </i>
    <i>
      <x v="78"/>
    </i>
    <i>
      <x v="89"/>
    </i>
    <i>
      <x v="98"/>
    </i>
    <i t="grand">
      <x/>
    </i>
  </rowItems>
  <colItems count="1">
    <i/>
  </colItems>
  <dataFields count="1">
    <dataField name="Sum of Performance Score" fld="10" baseField="0" baseItem="0"/>
  </dataFields>
  <formats count="2">
    <format dxfId="7">
      <pivotArea collapsedLevelsAreSubtotals="1" fieldPosition="0">
        <references count="1">
          <reference field="3" count="5">
            <x v="76"/>
            <x v="78"/>
            <x v="89"/>
            <x v="98"/>
            <x v="162"/>
          </reference>
        </references>
      </pivotArea>
    </format>
    <format dxfId="6">
      <pivotArea grandRow="1"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299F04-7ADA-470A-819E-21847E58A256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82:D94" firstHeaderRow="1" firstDataRow="2" firstDataCol="1"/>
  <pivotFields count="11"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axis="axisRow" showAll="0">
      <items count="11">
        <item x="2"/>
        <item x="4"/>
        <item x="8"/>
        <item x="9"/>
        <item x="7"/>
        <item x="5"/>
        <item x="6"/>
        <item x="0"/>
        <item x="1"/>
        <item x="3"/>
        <item t="default"/>
      </items>
    </pivotField>
    <pivotField showAll="0"/>
    <pivotField showAll="0"/>
    <pivotField showAll="0"/>
    <pivotField dataField="1" numFmtId="1" showAll="0"/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Average of Performance Score" fld="10" subtotal="average" baseField="6" baseItem="0" numFmtId="1"/>
  </dataFields>
  <formats count="1">
    <format dxfId="8">
      <pivotArea outline="0" collapsedLevelsAreSubtotals="1" fieldPosition="0"/>
    </format>
  </formats>
  <chartFormats count="12">
    <chartFormat chart="0" format="0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DB2FFB-1F69-487D-8C0F-74AE99655F78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66:B72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6">
        <item x="4"/>
        <item x="2"/>
        <item x="3"/>
        <item x="0"/>
        <item x="1"/>
        <item t="default"/>
      </items>
    </pivotField>
    <pivotField showAll="0"/>
    <pivotField dataField="1" numFmtId="1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Performance Score" fld="10" subtotal="average" baseField="8" baseItem="2" numFmtId="1"/>
  </dataFields>
  <formats count="1">
    <format dxfId="9">
      <pivotArea outline="0" collapsedLevelsAreSubtotals="1" fieldPosition="0"/>
    </format>
  </formats>
  <chartFormats count="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4A74C1-0D50-4F15-A20D-572AA56FADE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51:B62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axis="axisRow" showAll="0" sortType="descending">
      <items count="11">
        <item x="3"/>
        <item x="1"/>
        <item x="0"/>
        <item x="6"/>
        <item x="5"/>
        <item x="7"/>
        <item x="9"/>
        <item x="8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numFmtId="1" showAll="0"/>
  </pivotFields>
  <rowFields count="1">
    <field x="6"/>
  </rowFields>
  <rowItems count="11">
    <i>
      <x v="1"/>
    </i>
    <i>
      <x v="6"/>
    </i>
    <i>
      <x v="9"/>
    </i>
    <i>
      <x v="7"/>
    </i>
    <i>
      <x v="2"/>
    </i>
    <i>
      <x v="4"/>
    </i>
    <i>
      <x v="5"/>
    </i>
    <i>
      <x/>
    </i>
    <i>
      <x v="3"/>
    </i>
    <i>
      <x v="8"/>
    </i>
    <i t="grand">
      <x/>
    </i>
  </rowItems>
  <colItems count="1">
    <i/>
  </colItems>
  <dataFields count="1">
    <dataField name="Average of Performance Score" fld="10" subtotal="average" baseField="6" baseItem="1" numFmtId="1"/>
  </dataFields>
  <formats count="1">
    <format dxfId="10">
      <pivotArea outline="0" collapsedLevelsAreSubtotals="1" fieldPosition="0"/>
    </format>
  </format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679A9-2B2B-B544-8BED-76B026C95D25}">
  <dimension ref="A1:A7"/>
  <sheetViews>
    <sheetView workbookViewId="0">
      <selection activeCell="E29" sqref="E29"/>
    </sheetView>
  </sheetViews>
  <sheetFormatPr defaultColWidth="10.69921875" defaultRowHeight="15.6" x14ac:dyDescent="0.3"/>
  <sheetData>
    <row r="1" spans="1:1" x14ac:dyDescent="0.3">
      <c r="A1" s="4" t="s">
        <v>642</v>
      </c>
    </row>
    <row r="2" spans="1:1" x14ac:dyDescent="0.3">
      <c r="A2" t="s">
        <v>643</v>
      </c>
    </row>
    <row r="3" spans="1:1" x14ac:dyDescent="0.3">
      <c r="A3" t="s">
        <v>644</v>
      </c>
    </row>
    <row r="4" spans="1:1" x14ac:dyDescent="0.3">
      <c r="A4" t="s">
        <v>645</v>
      </c>
    </row>
    <row r="5" spans="1:1" x14ac:dyDescent="0.3">
      <c r="A5" t="s">
        <v>646</v>
      </c>
    </row>
    <row r="6" spans="1:1" x14ac:dyDescent="0.3">
      <c r="A6" t="s">
        <v>647</v>
      </c>
    </row>
    <row r="7" spans="1:1" x14ac:dyDescent="0.3">
      <c r="A7" t="s">
        <v>662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8AC0E-341E-4A04-B648-31B10F3B4A41}">
  <dimension ref="A1:M200"/>
  <sheetViews>
    <sheetView workbookViewId="0">
      <selection activeCell="F7" sqref="F7"/>
    </sheetView>
  </sheetViews>
  <sheetFormatPr defaultRowHeight="15.6" x14ac:dyDescent="0.3"/>
  <cols>
    <col min="1" max="1" width="10.3984375" customWidth="1"/>
    <col min="2" max="2" width="10.296875" customWidth="1"/>
    <col min="3" max="3" width="10.796875" customWidth="1"/>
    <col min="11" max="11" width="12.19921875" customWidth="1"/>
    <col min="12" max="12" width="11.09765625" customWidth="1"/>
  </cols>
  <sheetData>
    <row r="1" spans="1:13" x14ac:dyDescent="0.3">
      <c r="A1" s="3" t="s">
        <v>598</v>
      </c>
      <c r="B1" s="3" t="s">
        <v>199</v>
      </c>
      <c r="C1" s="3" t="s">
        <v>200</v>
      </c>
      <c r="D1" s="4" t="s">
        <v>619</v>
      </c>
      <c r="E1" s="4"/>
    </row>
    <row r="2" spans="1:13" x14ac:dyDescent="0.3">
      <c r="A2" s="1" t="s">
        <v>582</v>
      </c>
      <c r="B2" s="2" t="s">
        <v>109</v>
      </c>
      <c r="C2" s="1" t="s">
        <v>332</v>
      </c>
      <c r="D2" t="s">
        <v>627</v>
      </c>
      <c r="K2" s="4"/>
      <c r="L2" s="15"/>
    </row>
    <row r="3" spans="1:13" ht="18" x14ac:dyDescent="0.35">
      <c r="A3" s="1" t="s">
        <v>493</v>
      </c>
      <c r="B3" s="2" t="s">
        <v>172</v>
      </c>
      <c r="C3" s="1" t="s">
        <v>286</v>
      </c>
      <c r="D3" t="s">
        <v>635</v>
      </c>
      <c r="G3" s="31" t="s">
        <v>686</v>
      </c>
      <c r="H3" s="31"/>
      <c r="I3" s="31"/>
      <c r="J3" s="31"/>
      <c r="K3" s="31"/>
      <c r="L3" s="32"/>
      <c r="M3" s="31"/>
    </row>
    <row r="4" spans="1:13" x14ac:dyDescent="0.3">
      <c r="A4" s="1" t="s">
        <v>522</v>
      </c>
      <c r="B4" s="2" t="s">
        <v>92</v>
      </c>
      <c r="C4" s="1" t="s">
        <v>248</v>
      </c>
      <c r="D4" t="s">
        <v>627</v>
      </c>
      <c r="K4" s="4"/>
      <c r="L4" s="16"/>
    </row>
    <row r="5" spans="1:13" x14ac:dyDescent="0.3">
      <c r="A5" s="1" t="s">
        <v>590</v>
      </c>
      <c r="B5" s="2" t="s">
        <v>6</v>
      </c>
      <c r="C5" s="1" t="s">
        <v>207</v>
      </c>
      <c r="D5" t="s">
        <v>624</v>
      </c>
      <c r="K5" s="4"/>
      <c r="L5" s="16"/>
    </row>
    <row r="6" spans="1:13" x14ac:dyDescent="0.3">
      <c r="A6" s="1" t="s">
        <v>424</v>
      </c>
      <c r="B6" s="2" t="s">
        <v>32</v>
      </c>
      <c r="C6" s="1" t="s">
        <v>219</v>
      </c>
      <c r="D6" t="s">
        <v>624</v>
      </c>
      <c r="K6" s="4"/>
      <c r="L6" s="16"/>
    </row>
    <row r="7" spans="1:13" x14ac:dyDescent="0.3">
      <c r="A7" s="1" t="s">
        <v>435</v>
      </c>
      <c r="B7" s="2" t="s">
        <v>67</v>
      </c>
      <c r="C7" s="1" t="s">
        <v>366</v>
      </c>
      <c r="D7" t="s">
        <v>624</v>
      </c>
      <c r="K7" s="4"/>
      <c r="L7" s="16"/>
    </row>
    <row r="8" spans="1:13" x14ac:dyDescent="0.3">
      <c r="A8" s="1" t="s">
        <v>467</v>
      </c>
      <c r="B8" s="2" t="s">
        <v>117</v>
      </c>
      <c r="C8" s="1" t="s">
        <v>348</v>
      </c>
      <c r="D8" t="s">
        <v>624</v>
      </c>
      <c r="K8" s="4"/>
      <c r="L8" s="16"/>
    </row>
    <row r="9" spans="1:13" x14ac:dyDescent="0.3">
      <c r="A9" s="1" t="s">
        <v>499</v>
      </c>
      <c r="B9" s="2" t="s">
        <v>141</v>
      </c>
      <c r="C9" s="1" t="s">
        <v>337</v>
      </c>
      <c r="D9" t="s">
        <v>624</v>
      </c>
      <c r="K9" s="4"/>
      <c r="L9" s="16"/>
    </row>
    <row r="10" spans="1:13" x14ac:dyDescent="0.3">
      <c r="A10" s="1" t="s">
        <v>517</v>
      </c>
      <c r="B10" s="2" t="s">
        <v>167</v>
      </c>
      <c r="C10" s="1" t="s">
        <v>384</v>
      </c>
      <c r="D10" t="s">
        <v>624</v>
      </c>
      <c r="K10" s="4"/>
      <c r="L10" s="16"/>
    </row>
    <row r="11" spans="1:13" x14ac:dyDescent="0.3">
      <c r="A11" s="1" t="s">
        <v>556</v>
      </c>
      <c r="B11" s="2" t="s">
        <v>41</v>
      </c>
      <c r="C11" s="1" t="s">
        <v>320</v>
      </c>
      <c r="D11" t="s">
        <v>624</v>
      </c>
    </row>
    <row r="12" spans="1:13" x14ac:dyDescent="0.3">
      <c r="A12" s="1" t="s">
        <v>484</v>
      </c>
      <c r="B12" s="2" t="s">
        <v>90</v>
      </c>
      <c r="C12" s="1" t="s">
        <v>247</v>
      </c>
      <c r="D12" t="s">
        <v>630</v>
      </c>
    </row>
    <row r="13" spans="1:13" x14ac:dyDescent="0.3">
      <c r="A13" s="1" t="s">
        <v>399</v>
      </c>
      <c r="B13" s="2" t="s">
        <v>101</v>
      </c>
      <c r="C13" s="1" t="s">
        <v>375</v>
      </c>
      <c r="D13" t="s">
        <v>620</v>
      </c>
    </row>
    <row r="14" spans="1:13" x14ac:dyDescent="0.3">
      <c r="A14" s="1" t="s">
        <v>448</v>
      </c>
      <c r="B14" s="2" t="s">
        <v>37</v>
      </c>
      <c r="C14" s="1" t="s">
        <v>318</v>
      </c>
      <c r="D14" t="s">
        <v>620</v>
      </c>
    </row>
    <row r="15" spans="1:13" x14ac:dyDescent="0.3">
      <c r="A15" s="1" t="s">
        <v>562</v>
      </c>
      <c r="B15" s="2" t="s">
        <v>74</v>
      </c>
      <c r="C15" s="1" t="s">
        <v>239</v>
      </c>
      <c r="D15" t="s">
        <v>620</v>
      </c>
    </row>
    <row r="16" spans="1:13" x14ac:dyDescent="0.3">
      <c r="A16" s="1" t="s">
        <v>565</v>
      </c>
      <c r="B16" s="2" t="s">
        <v>170</v>
      </c>
      <c r="C16" s="1" t="s">
        <v>285</v>
      </c>
      <c r="D16" t="s">
        <v>620</v>
      </c>
    </row>
    <row r="17" spans="1:4" x14ac:dyDescent="0.3">
      <c r="A17" s="1" t="s">
        <v>410</v>
      </c>
      <c r="B17" s="2" t="s">
        <v>135</v>
      </c>
      <c r="C17" s="1" t="s">
        <v>325</v>
      </c>
      <c r="D17" t="s">
        <v>620</v>
      </c>
    </row>
    <row r="18" spans="1:4" x14ac:dyDescent="0.3">
      <c r="A18" s="1" t="s">
        <v>462</v>
      </c>
      <c r="B18" s="2" t="s">
        <v>104</v>
      </c>
      <c r="C18" s="1" t="s">
        <v>254</v>
      </c>
      <c r="D18" t="s">
        <v>620</v>
      </c>
    </row>
    <row r="19" spans="1:4" x14ac:dyDescent="0.3">
      <c r="A19" s="1" t="s">
        <v>520</v>
      </c>
      <c r="B19" s="2" t="s">
        <v>86</v>
      </c>
      <c r="C19" s="1" t="s">
        <v>245</v>
      </c>
      <c r="D19" t="s">
        <v>620</v>
      </c>
    </row>
    <row r="20" spans="1:4" x14ac:dyDescent="0.3">
      <c r="A20" s="1" t="s">
        <v>553</v>
      </c>
      <c r="B20" s="2" t="s">
        <v>161</v>
      </c>
      <c r="C20" s="1" t="s">
        <v>377</v>
      </c>
      <c r="D20" t="s">
        <v>620</v>
      </c>
    </row>
    <row r="21" spans="1:4" x14ac:dyDescent="0.3">
      <c r="A21" s="1" t="s">
        <v>576</v>
      </c>
      <c r="B21" s="2" t="s">
        <v>175</v>
      </c>
      <c r="C21" s="1" t="s">
        <v>395</v>
      </c>
      <c r="D21" t="s">
        <v>620</v>
      </c>
    </row>
    <row r="22" spans="1:4" x14ac:dyDescent="0.3">
      <c r="A22" s="1" t="s">
        <v>581</v>
      </c>
      <c r="B22" s="2" t="s">
        <v>185</v>
      </c>
      <c r="C22" s="1" t="s">
        <v>390</v>
      </c>
      <c r="D22" t="s">
        <v>620</v>
      </c>
    </row>
    <row r="23" spans="1:4" x14ac:dyDescent="0.3">
      <c r="A23" s="1" t="s">
        <v>491</v>
      </c>
      <c r="B23" s="2" t="s">
        <v>68</v>
      </c>
      <c r="C23" s="1" t="s">
        <v>76</v>
      </c>
      <c r="D23" t="s">
        <v>620</v>
      </c>
    </row>
    <row r="24" spans="1:4" x14ac:dyDescent="0.3">
      <c r="A24" s="1" t="s">
        <v>497</v>
      </c>
      <c r="B24" s="2" t="s">
        <v>154</v>
      </c>
      <c r="C24" s="1" t="s">
        <v>278</v>
      </c>
      <c r="D24" t="s">
        <v>620</v>
      </c>
    </row>
    <row r="25" spans="1:4" x14ac:dyDescent="0.3">
      <c r="A25" s="1" t="s">
        <v>434</v>
      </c>
      <c r="B25" s="2" t="s">
        <v>190</v>
      </c>
      <c r="C25" s="1" t="s">
        <v>295</v>
      </c>
      <c r="D25" t="s">
        <v>620</v>
      </c>
    </row>
    <row r="26" spans="1:4" x14ac:dyDescent="0.3">
      <c r="A26" s="1" t="s">
        <v>443</v>
      </c>
      <c r="B26" s="2" t="s">
        <v>35</v>
      </c>
      <c r="C26" s="1" t="s">
        <v>317</v>
      </c>
      <c r="D26" t="s">
        <v>620</v>
      </c>
    </row>
    <row r="27" spans="1:4" x14ac:dyDescent="0.3">
      <c r="A27" s="1" t="s">
        <v>444</v>
      </c>
      <c r="B27" s="2" t="s">
        <v>119</v>
      </c>
      <c r="C27" s="1" t="s">
        <v>352</v>
      </c>
      <c r="D27" t="s">
        <v>620</v>
      </c>
    </row>
    <row r="28" spans="1:4" x14ac:dyDescent="0.3">
      <c r="A28" s="1" t="s">
        <v>489</v>
      </c>
      <c r="B28" s="2" t="s">
        <v>22</v>
      </c>
      <c r="C28" s="1" t="s">
        <v>215</v>
      </c>
      <c r="D28" t="s">
        <v>620</v>
      </c>
    </row>
    <row r="29" spans="1:4" x14ac:dyDescent="0.3">
      <c r="A29" s="1" t="s">
        <v>494</v>
      </c>
      <c r="B29" s="2" t="s">
        <v>131</v>
      </c>
      <c r="C29" s="1" t="s">
        <v>376</v>
      </c>
      <c r="D29" t="s">
        <v>620</v>
      </c>
    </row>
    <row r="30" spans="1:4" x14ac:dyDescent="0.3">
      <c r="A30" s="1" t="s">
        <v>545</v>
      </c>
      <c r="B30" s="2" t="s">
        <v>18</v>
      </c>
      <c r="C30" s="1" t="s">
        <v>213</v>
      </c>
      <c r="D30" t="s">
        <v>620</v>
      </c>
    </row>
    <row r="31" spans="1:4" x14ac:dyDescent="0.3">
      <c r="A31" s="1" t="s">
        <v>548</v>
      </c>
      <c r="B31" s="2" t="s">
        <v>38</v>
      </c>
      <c r="C31" s="1" t="s">
        <v>222</v>
      </c>
      <c r="D31" t="s">
        <v>620</v>
      </c>
    </row>
    <row r="32" spans="1:4" x14ac:dyDescent="0.3">
      <c r="A32" s="1" t="s">
        <v>552</v>
      </c>
      <c r="B32" s="2" t="s">
        <v>116</v>
      </c>
      <c r="C32" s="1" t="s">
        <v>260</v>
      </c>
      <c r="D32" t="s">
        <v>620</v>
      </c>
    </row>
    <row r="33" spans="1:4" x14ac:dyDescent="0.3">
      <c r="A33" s="1" t="s">
        <v>460</v>
      </c>
      <c r="B33" s="2" t="s">
        <v>188</v>
      </c>
      <c r="C33" s="1" t="s">
        <v>294</v>
      </c>
      <c r="D33" t="s">
        <v>620</v>
      </c>
    </row>
    <row r="34" spans="1:4" x14ac:dyDescent="0.3">
      <c r="A34" s="1" t="s">
        <v>461</v>
      </c>
      <c r="B34" s="2" t="s">
        <v>139</v>
      </c>
      <c r="C34" s="1" t="s">
        <v>333</v>
      </c>
      <c r="D34" t="s">
        <v>620</v>
      </c>
    </row>
    <row r="35" spans="1:4" x14ac:dyDescent="0.3">
      <c r="A35" s="1" t="s">
        <v>468</v>
      </c>
      <c r="B35" s="2" t="s">
        <v>194</v>
      </c>
      <c r="C35" s="1" t="s">
        <v>297</v>
      </c>
      <c r="D35" t="s">
        <v>620</v>
      </c>
    </row>
    <row r="36" spans="1:4" x14ac:dyDescent="0.3">
      <c r="A36" s="1" t="s">
        <v>470</v>
      </c>
      <c r="B36" s="2" t="s">
        <v>168</v>
      </c>
      <c r="C36" s="1" t="s">
        <v>284</v>
      </c>
      <c r="D36" t="s">
        <v>620</v>
      </c>
    </row>
    <row r="37" spans="1:4" x14ac:dyDescent="0.3">
      <c r="A37" s="1" t="s">
        <v>471</v>
      </c>
      <c r="B37" s="2" t="s">
        <v>95</v>
      </c>
      <c r="C37" s="1" t="s">
        <v>363</v>
      </c>
      <c r="D37" t="s">
        <v>620</v>
      </c>
    </row>
    <row r="38" spans="1:4" x14ac:dyDescent="0.3">
      <c r="A38" s="1" t="s">
        <v>502</v>
      </c>
      <c r="B38" s="2" t="s">
        <v>108</v>
      </c>
      <c r="C38" s="1" t="s">
        <v>256</v>
      </c>
      <c r="D38" t="s">
        <v>620</v>
      </c>
    </row>
    <row r="39" spans="1:4" x14ac:dyDescent="0.3">
      <c r="A39" s="1" t="s">
        <v>407</v>
      </c>
      <c r="B39" s="2" t="s">
        <v>43</v>
      </c>
      <c r="C39" s="1" t="s">
        <v>321</v>
      </c>
      <c r="D39" t="s">
        <v>620</v>
      </c>
    </row>
    <row r="40" spans="1:4" x14ac:dyDescent="0.3">
      <c r="A40" s="1" t="s">
        <v>439</v>
      </c>
      <c r="B40" s="2" t="s">
        <v>88</v>
      </c>
      <c r="C40" s="1" t="s">
        <v>246</v>
      </c>
      <c r="D40" t="s">
        <v>620</v>
      </c>
    </row>
    <row r="41" spans="1:4" x14ac:dyDescent="0.3">
      <c r="A41" s="1" t="s">
        <v>466</v>
      </c>
      <c r="B41" s="2" t="s">
        <v>138</v>
      </c>
      <c r="C41" s="1" t="s">
        <v>271</v>
      </c>
      <c r="D41" t="s">
        <v>620</v>
      </c>
    </row>
    <row r="42" spans="1:4" x14ac:dyDescent="0.3">
      <c r="A42" s="1" t="s">
        <v>549</v>
      </c>
      <c r="B42" s="2" t="s">
        <v>125</v>
      </c>
      <c r="C42" s="1" t="s">
        <v>364</v>
      </c>
      <c r="D42" t="s">
        <v>620</v>
      </c>
    </row>
    <row r="43" spans="1:4" x14ac:dyDescent="0.3">
      <c r="A43" s="1" t="s">
        <v>591</v>
      </c>
      <c r="B43" s="2" t="s">
        <v>44</v>
      </c>
      <c r="C43" s="1" t="s">
        <v>225</v>
      </c>
      <c r="D43" t="s">
        <v>620</v>
      </c>
    </row>
    <row r="44" spans="1:4" x14ac:dyDescent="0.3">
      <c r="A44" s="1" t="s">
        <v>403</v>
      </c>
      <c r="B44" s="2" t="s">
        <v>75</v>
      </c>
      <c r="C44" s="1" t="s">
        <v>323</v>
      </c>
      <c r="D44" t="s">
        <v>620</v>
      </c>
    </row>
    <row r="45" spans="1:4" x14ac:dyDescent="0.3">
      <c r="A45" s="1" t="s">
        <v>406</v>
      </c>
      <c r="B45" s="2" t="s">
        <v>13</v>
      </c>
      <c r="C45" s="1" t="s">
        <v>304</v>
      </c>
      <c r="D45" t="s">
        <v>620</v>
      </c>
    </row>
    <row r="46" spans="1:4" x14ac:dyDescent="0.3">
      <c r="A46" s="1" t="s">
        <v>419</v>
      </c>
      <c r="B46" s="2" t="s">
        <v>24</v>
      </c>
      <c r="C46" s="1" t="s">
        <v>216</v>
      </c>
      <c r="D46" t="s">
        <v>620</v>
      </c>
    </row>
    <row r="47" spans="1:4" x14ac:dyDescent="0.3">
      <c r="A47" s="1" t="s">
        <v>438</v>
      </c>
      <c r="B47" s="2" t="s">
        <v>137</v>
      </c>
      <c r="C47" s="1" t="s">
        <v>329</v>
      </c>
      <c r="D47" t="s">
        <v>620</v>
      </c>
    </row>
    <row r="48" spans="1:4" x14ac:dyDescent="0.3">
      <c r="A48" s="1" t="s">
        <v>455</v>
      </c>
      <c r="B48" s="2" t="s">
        <v>59</v>
      </c>
      <c r="C48" s="1" t="s">
        <v>350</v>
      </c>
      <c r="D48" t="s">
        <v>620</v>
      </c>
    </row>
    <row r="49" spans="1:4" x14ac:dyDescent="0.3">
      <c r="A49" s="1" t="s">
        <v>507</v>
      </c>
      <c r="B49" s="2" t="s">
        <v>142</v>
      </c>
      <c r="C49" s="1" t="s">
        <v>273</v>
      </c>
      <c r="D49" t="s">
        <v>620</v>
      </c>
    </row>
    <row r="50" spans="1:4" x14ac:dyDescent="0.3">
      <c r="A50" s="1" t="s">
        <v>508</v>
      </c>
      <c r="B50" s="2" t="s">
        <v>102</v>
      </c>
      <c r="C50" s="1" t="s">
        <v>253</v>
      </c>
      <c r="D50" t="s">
        <v>620</v>
      </c>
    </row>
    <row r="51" spans="1:4" x14ac:dyDescent="0.3">
      <c r="A51" s="1" t="s">
        <v>512</v>
      </c>
      <c r="B51" s="2" t="s">
        <v>5</v>
      </c>
      <c r="C51" s="1" t="s">
        <v>303</v>
      </c>
      <c r="D51" t="s">
        <v>620</v>
      </c>
    </row>
    <row r="52" spans="1:4" x14ac:dyDescent="0.3">
      <c r="A52" s="1" t="s">
        <v>521</v>
      </c>
      <c r="B52" s="2" t="s">
        <v>145</v>
      </c>
      <c r="C52" s="1" t="s">
        <v>345</v>
      </c>
      <c r="D52" t="s">
        <v>620</v>
      </c>
    </row>
    <row r="53" spans="1:4" x14ac:dyDescent="0.3">
      <c r="A53" s="1" t="s">
        <v>523</v>
      </c>
      <c r="B53" s="2" t="s">
        <v>46</v>
      </c>
      <c r="C53" s="1" t="s">
        <v>226</v>
      </c>
      <c r="D53" t="s">
        <v>620</v>
      </c>
    </row>
    <row r="54" spans="1:4" x14ac:dyDescent="0.3">
      <c r="A54" s="1" t="s">
        <v>526</v>
      </c>
      <c r="B54" s="2" t="s">
        <v>163</v>
      </c>
      <c r="C54" s="1" t="s">
        <v>381</v>
      </c>
      <c r="D54" t="s">
        <v>620</v>
      </c>
    </row>
    <row r="55" spans="1:4" x14ac:dyDescent="0.3">
      <c r="A55" s="1" t="s">
        <v>529</v>
      </c>
      <c r="B55" s="2" t="s">
        <v>160</v>
      </c>
      <c r="C55" s="1" t="s">
        <v>281</v>
      </c>
      <c r="D55" t="s">
        <v>620</v>
      </c>
    </row>
    <row r="56" spans="1:4" x14ac:dyDescent="0.3">
      <c r="A56" s="1" t="s">
        <v>543</v>
      </c>
      <c r="B56" s="2" t="s">
        <v>110</v>
      </c>
      <c r="C56" s="1" t="s">
        <v>257</v>
      </c>
      <c r="D56" t="s">
        <v>620</v>
      </c>
    </row>
    <row r="57" spans="1:4" x14ac:dyDescent="0.3">
      <c r="A57" s="1" t="s">
        <v>547</v>
      </c>
      <c r="B57" s="2" t="s">
        <v>189</v>
      </c>
      <c r="C57" s="1" t="s">
        <v>396</v>
      </c>
      <c r="D57" t="s">
        <v>620</v>
      </c>
    </row>
    <row r="58" spans="1:4" x14ac:dyDescent="0.3">
      <c r="A58" s="1" t="s">
        <v>560</v>
      </c>
      <c r="B58" s="2" t="s">
        <v>123</v>
      </c>
      <c r="C58" s="1" t="s">
        <v>360</v>
      </c>
      <c r="D58" t="s">
        <v>620</v>
      </c>
    </row>
    <row r="59" spans="1:4" x14ac:dyDescent="0.3">
      <c r="A59" s="1" t="s">
        <v>579</v>
      </c>
      <c r="B59" s="2" t="s">
        <v>166</v>
      </c>
      <c r="C59" s="1" t="s">
        <v>0</v>
      </c>
      <c r="D59" t="s">
        <v>620</v>
      </c>
    </row>
    <row r="60" spans="1:4" x14ac:dyDescent="0.3">
      <c r="A60" s="1" t="s">
        <v>422</v>
      </c>
      <c r="B60" s="2" t="s">
        <v>36</v>
      </c>
      <c r="C60" s="1" t="s">
        <v>221</v>
      </c>
      <c r="D60" t="s">
        <v>620</v>
      </c>
    </row>
    <row r="61" spans="1:4" x14ac:dyDescent="0.3">
      <c r="A61" s="1" t="s">
        <v>436</v>
      </c>
      <c r="B61" s="2" t="s">
        <v>94</v>
      </c>
      <c r="C61" s="1" t="s">
        <v>249</v>
      </c>
      <c r="D61" t="s">
        <v>620</v>
      </c>
    </row>
    <row r="62" spans="1:4" x14ac:dyDescent="0.3">
      <c r="A62" s="1" t="s">
        <v>475</v>
      </c>
      <c r="B62" s="2" t="s">
        <v>17</v>
      </c>
      <c r="C62" s="1" t="s">
        <v>314</v>
      </c>
      <c r="D62" t="s">
        <v>620</v>
      </c>
    </row>
    <row r="63" spans="1:4" x14ac:dyDescent="0.3">
      <c r="A63" s="1" t="s">
        <v>495</v>
      </c>
      <c r="B63" s="2" t="s">
        <v>126</v>
      </c>
      <c r="C63" s="1" t="s">
        <v>265</v>
      </c>
      <c r="D63" t="s">
        <v>620</v>
      </c>
    </row>
    <row r="64" spans="1:4" x14ac:dyDescent="0.3">
      <c r="A64" s="1" t="s">
        <v>418</v>
      </c>
      <c r="B64" s="2" t="s">
        <v>82</v>
      </c>
      <c r="C64" s="1" t="s">
        <v>243</v>
      </c>
      <c r="D64" t="s">
        <v>620</v>
      </c>
    </row>
    <row r="65" spans="1:4" x14ac:dyDescent="0.3">
      <c r="A65" s="1" t="s">
        <v>452</v>
      </c>
      <c r="B65" s="2" t="s">
        <v>50</v>
      </c>
      <c r="C65" s="1" t="s">
        <v>228</v>
      </c>
      <c r="D65" t="s">
        <v>620</v>
      </c>
    </row>
    <row r="66" spans="1:4" x14ac:dyDescent="0.3">
      <c r="A66" s="1" t="s">
        <v>487</v>
      </c>
      <c r="B66" s="2" t="s">
        <v>31</v>
      </c>
      <c r="C66" s="1" t="s">
        <v>311</v>
      </c>
      <c r="D66" t="s">
        <v>620</v>
      </c>
    </row>
    <row r="67" spans="1:4" x14ac:dyDescent="0.3">
      <c r="A67" s="1" t="s">
        <v>490</v>
      </c>
      <c r="B67" s="2" t="s">
        <v>136</v>
      </c>
      <c r="C67" s="1" t="s">
        <v>270</v>
      </c>
      <c r="D67" t="s">
        <v>620</v>
      </c>
    </row>
    <row r="68" spans="1:4" x14ac:dyDescent="0.3">
      <c r="A68" s="1" t="s">
        <v>524</v>
      </c>
      <c r="B68" s="2" t="s">
        <v>158</v>
      </c>
      <c r="C68" s="1" t="s">
        <v>280</v>
      </c>
      <c r="D68" t="s">
        <v>620</v>
      </c>
    </row>
    <row r="69" spans="1:4" x14ac:dyDescent="0.3">
      <c r="A69" s="1" t="s">
        <v>536</v>
      </c>
      <c r="B69" s="2" t="s">
        <v>144</v>
      </c>
      <c r="C69" s="1" t="s">
        <v>117</v>
      </c>
      <c r="D69" t="s">
        <v>620</v>
      </c>
    </row>
    <row r="70" spans="1:4" x14ac:dyDescent="0.3">
      <c r="A70" s="1" t="s">
        <v>544</v>
      </c>
      <c r="B70" s="2" t="s">
        <v>52</v>
      </c>
      <c r="C70" s="1" t="s">
        <v>229</v>
      </c>
      <c r="D70" t="s">
        <v>620</v>
      </c>
    </row>
    <row r="71" spans="1:4" x14ac:dyDescent="0.3">
      <c r="A71" s="1" t="s">
        <v>568</v>
      </c>
      <c r="B71" s="2" t="s">
        <v>54</v>
      </c>
      <c r="C71" s="1" t="s">
        <v>230</v>
      </c>
      <c r="D71" t="s">
        <v>620</v>
      </c>
    </row>
    <row r="72" spans="1:4" x14ac:dyDescent="0.3">
      <c r="A72" s="1" t="s">
        <v>408</v>
      </c>
      <c r="B72" s="2" t="s">
        <v>21</v>
      </c>
      <c r="C72" s="1" t="s">
        <v>305</v>
      </c>
      <c r="D72" t="s">
        <v>621</v>
      </c>
    </row>
    <row r="73" spans="1:4" x14ac:dyDescent="0.3">
      <c r="A73" s="1" t="s">
        <v>450</v>
      </c>
      <c r="B73" s="2" t="s">
        <v>23</v>
      </c>
      <c r="C73" s="1" t="s">
        <v>310</v>
      </c>
      <c r="D73" t="s">
        <v>621</v>
      </c>
    </row>
    <row r="74" spans="1:4" x14ac:dyDescent="0.3">
      <c r="A74" s="1" t="s">
        <v>546</v>
      </c>
      <c r="B74" s="2" t="s">
        <v>73</v>
      </c>
      <c r="C74" s="1" t="s">
        <v>378</v>
      </c>
      <c r="D74" t="s">
        <v>621</v>
      </c>
    </row>
    <row r="75" spans="1:4" x14ac:dyDescent="0.3">
      <c r="A75" s="1" t="s">
        <v>597</v>
      </c>
      <c r="B75" s="2" t="s">
        <v>10</v>
      </c>
      <c r="C75" s="1" t="s">
        <v>209</v>
      </c>
      <c r="D75" t="s">
        <v>621</v>
      </c>
    </row>
    <row r="76" spans="1:4" x14ac:dyDescent="0.3">
      <c r="A76" s="1" t="s">
        <v>402</v>
      </c>
      <c r="B76" s="2" t="s">
        <v>127</v>
      </c>
      <c r="C76" s="1" t="s">
        <v>368</v>
      </c>
      <c r="D76" t="s">
        <v>621</v>
      </c>
    </row>
    <row r="77" spans="1:4" x14ac:dyDescent="0.3">
      <c r="A77" s="1" t="s">
        <v>420</v>
      </c>
      <c r="B77" s="2" t="s">
        <v>8</v>
      </c>
      <c r="C77" s="1" t="s">
        <v>208</v>
      </c>
      <c r="D77" t="s">
        <v>621</v>
      </c>
    </row>
    <row r="78" spans="1:4" x14ac:dyDescent="0.3">
      <c r="A78" s="1" t="s">
        <v>440</v>
      </c>
      <c r="B78" s="2" t="s">
        <v>4</v>
      </c>
      <c r="C78" s="1" t="s">
        <v>206</v>
      </c>
      <c r="D78" t="s">
        <v>621</v>
      </c>
    </row>
    <row r="79" spans="1:4" x14ac:dyDescent="0.3">
      <c r="A79" s="1" t="s">
        <v>509</v>
      </c>
      <c r="B79" s="2" t="s">
        <v>147</v>
      </c>
      <c r="C79" s="1" t="s">
        <v>349</v>
      </c>
      <c r="D79" t="s">
        <v>621</v>
      </c>
    </row>
    <row r="80" spans="1:4" x14ac:dyDescent="0.3">
      <c r="A80" s="1" t="s">
        <v>511</v>
      </c>
      <c r="B80" s="2" t="s">
        <v>100</v>
      </c>
      <c r="C80" s="1" t="s">
        <v>252</v>
      </c>
      <c r="D80" t="s">
        <v>621</v>
      </c>
    </row>
    <row r="81" spans="1:4" x14ac:dyDescent="0.3">
      <c r="A81" s="1" t="s">
        <v>409</v>
      </c>
      <c r="B81" s="2" t="s">
        <v>55</v>
      </c>
      <c r="C81" s="1" t="s">
        <v>342</v>
      </c>
      <c r="D81" t="s">
        <v>621</v>
      </c>
    </row>
    <row r="82" spans="1:4" x14ac:dyDescent="0.3">
      <c r="A82" s="1" t="s">
        <v>427</v>
      </c>
      <c r="B82" s="2" t="s">
        <v>148</v>
      </c>
      <c r="C82" s="1" t="s">
        <v>275</v>
      </c>
      <c r="D82" t="s">
        <v>621</v>
      </c>
    </row>
    <row r="83" spans="1:4" x14ac:dyDescent="0.3">
      <c r="A83" s="1" t="s">
        <v>431</v>
      </c>
      <c r="B83" s="2" t="s">
        <v>143</v>
      </c>
      <c r="C83" s="1" t="s">
        <v>341</v>
      </c>
      <c r="D83" t="s">
        <v>621</v>
      </c>
    </row>
    <row r="84" spans="1:4" x14ac:dyDescent="0.3">
      <c r="A84" s="1" t="s">
        <v>473</v>
      </c>
      <c r="B84" s="2" t="s">
        <v>60</v>
      </c>
      <c r="C84" s="1" t="s">
        <v>233</v>
      </c>
      <c r="D84" t="s">
        <v>621</v>
      </c>
    </row>
    <row r="85" spans="1:4" x14ac:dyDescent="0.3">
      <c r="A85" s="1" t="s">
        <v>533</v>
      </c>
      <c r="B85" s="2" t="s">
        <v>7</v>
      </c>
      <c r="C85" s="1" t="s">
        <v>308</v>
      </c>
      <c r="D85" t="s">
        <v>621</v>
      </c>
    </row>
    <row r="86" spans="1:4" x14ac:dyDescent="0.3">
      <c r="A86" s="1" t="s">
        <v>534</v>
      </c>
      <c r="B86" s="2" t="s">
        <v>47</v>
      </c>
      <c r="C86" s="1" t="s">
        <v>326</v>
      </c>
      <c r="D86" t="s">
        <v>621</v>
      </c>
    </row>
    <row r="87" spans="1:4" x14ac:dyDescent="0.3">
      <c r="A87" s="1" t="s">
        <v>561</v>
      </c>
      <c r="B87" s="2" t="s">
        <v>156</v>
      </c>
      <c r="C87" s="1" t="s">
        <v>279</v>
      </c>
      <c r="D87" t="s">
        <v>621</v>
      </c>
    </row>
    <row r="88" spans="1:4" x14ac:dyDescent="0.3">
      <c r="A88" s="1" t="s">
        <v>554</v>
      </c>
      <c r="B88" s="2" t="s">
        <v>45</v>
      </c>
      <c r="C88" s="1" t="s">
        <v>322</v>
      </c>
      <c r="D88" t="s">
        <v>621</v>
      </c>
    </row>
    <row r="89" spans="1:4" x14ac:dyDescent="0.3">
      <c r="A89" s="1" t="s">
        <v>563</v>
      </c>
      <c r="B89" s="2" t="s">
        <v>61</v>
      </c>
      <c r="C89" s="1" t="s">
        <v>354</v>
      </c>
      <c r="D89" t="s">
        <v>621</v>
      </c>
    </row>
    <row r="90" spans="1:4" x14ac:dyDescent="0.3">
      <c r="A90" s="1" t="s">
        <v>574</v>
      </c>
      <c r="B90" s="2" t="s">
        <v>48</v>
      </c>
      <c r="C90" s="1" t="s">
        <v>227</v>
      </c>
      <c r="D90" t="s">
        <v>621</v>
      </c>
    </row>
    <row r="91" spans="1:4" x14ac:dyDescent="0.3">
      <c r="A91" s="1" t="s">
        <v>504</v>
      </c>
      <c r="B91" s="2" t="s">
        <v>9</v>
      </c>
      <c r="C91" s="1" t="s">
        <v>313</v>
      </c>
      <c r="D91" t="s">
        <v>621</v>
      </c>
    </row>
    <row r="92" spans="1:4" x14ac:dyDescent="0.3">
      <c r="A92" s="1" t="s">
        <v>505</v>
      </c>
      <c r="B92" s="2" t="s">
        <v>3</v>
      </c>
      <c r="C92" s="1" t="s">
        <v>312</v>
      </c>
      <c r="D92" t="s">
        <v>621</v>
      </c>
    </row>
    <row r="93" spans="1:4" x14ac:dyDescent="0.3">
      <c r="A93" s="1" t="s">
        <v>514</v>
      </c>
      <c r="B93" s="2" t="s">
        <v>169</v>
      </c>
      <c r="C93" s="1" t="s">
        <v>386</v>
      </c>
      <c r="D93" t="s">
        <v>621</v>
      </c>
    </row>
    <row r="94" spans="1:4" x14ac:dyDescent="0.3">
      <c r="A94" s="1" t="s">
        <v>515</v>
      </c>
      <c r="B94" s="2" t="s">
        <v>93</v>
      </c>
      <c r="C94" s="1" t="s">
        <v>359</v>
      </c>
      <c r="D94" t="s">
        <v>621</v>
      </c>
    </row>
    <row r="95" spans="1:4" x14ac:dyDescent="0.3">
      <c r="A95" s="1" t="s">
        <v>542</v>
      </c>
      <c r="B95" s="2" t="s">
        <v>107</v>
      </c>
      <c r="C95" s="1" t="s">
        <v>328</v>
      </c>
      <c r="D95" t="s">
        <v>621</v>
      </c>
    </row>
    <row r="96" spans="1:4" x14ac:dyDescent="0.3">
      <c r="A96" s="1" t="s">
        <v>426</v>
      </c>
      <c r="B96" s="2" t="s">
        <v>111</v>
      </c>
      <c r="C96" s="1" t="s">
        <v>336</v>
      </c>
      <c r="D96" t="s">
        <v>621</v>
      </c>
    </row>
    <row r="97" spans="1:4" x14ac:dyDescent="0.3">
      <c r="A97" s="1" t="s">
        <v>458</v>
      </c>
      <c r="B97" s="2" t="s">
        <v>153</v>
      </c>
      <c r="C97" s="1" t="s">
        <v>361</v>
      </c>
      <c r="D97" t="s">
        <v>621</v>
      </c>
    </row>
    <row r="98" spans="1:4" x14ac:dyDescent="0.3">
      <c r="A98" s="1" t="s">
        <v>474</v>
      </c>
      <c r="B98" s="2" t="s">
        <v>122</v>
      </c>
      <c r="C98" s="1" t="s">
        <v>263</v>
      </c>
      <c r="D98" t="s">
        <v>621</v>
      </c>
    </row>
    <row r="99" spans="1:4" x14ac:dyDescent="0.3">
      <c r="A99" s="1" t="s">
        <v>527</v>
      </c>
      <c r="B99" s="2" t="s">
        <v>15</v>
      </c>
      <c r="C99" s="1" t="s">
        <v>309</v>
      </c>
      <c r="D99" t="s">
        <v>621</v>
      </c>
    </row>
    <row r="100" spans="1:4" x14ac:dyDescent="0.3">
      <c r="A100" s="1" t="s">
        <v>539</v>
      </c>
      <c r="B100" s="2" t="s">
        <v>173</v>
      </c>
      <c r="C100" s="1" t="s">
        <v>392</v>
      </c>
      <c r="D100" t="s">
        <v>621</v>
      </c>
    </row>
    <row r="101" spans="1:4" x14ac:dyDescent="0.3">
      <c r="A101" s="1" t="s">
        <v>551</v>
      </c>
      <c r="B101" s="2" t="s">
        <v>42</v>
      </c>
      <c r="C101" s="1" t="s">
        <v>224</v>
      </c>
      <c r="D101" t="s">
        <v>621</v>
      </c>
    </row>
    <row r="102" spans="1:4" x14ac:dyDescent="0.3">
      <c r="A102" s="1" t="s">
        <v>415</v>
      </c>
      <c r="B102" s="2" t="s">
        <v>66</v>
      </c>
      <c r="C102" s="1" t="s">
        <v>236</v>
      </c>
      <c r="D102" t="s">
        <v>621</v>
      </c>
    </row>
    <row r="103" spans="1:4" x14ac:dyDescent="0.3">
      <c r="A103" s="1" t="s">
        <v>416</v>
      </c>
      <c r="B103" s="2" t="s">
        <v>157</v>
      </c>
      <c r="C103" s="1" t="s">
        <v>369</v>
      </c>
      <c r="D103" t="s">
        <v>621</v>
      </c>
    </row>
    <row r="104" spans="1:4" x14ac:dyDescent="0.3">
      <c r="A104" s="1" t="s">
        <v>430</v>
      </c>
      <c r="B104" s="2" t="s">
        <v>155</v>
      </c>
      <c r="C104" s="1" t="s">
        <v>365</v>
      </c>
      <c r="D104" t="s">
        <v>621</v>
      </c>
    </row>
    <row r="105" spans="1:4" x14ac:dyDescent="0.3">
      <c r="A105" s="1" t="s">
        <v>454</v>
      </c>
      <c r="B105" s="2" t="s">
        <v>197</v>
      </c>
      <c r="C105" s="1" t="s">
        <v>394</v>
      </c>
      <c r="D105" t="s">
        <v>621</v>
      </c>
    </row>
    <row r="106" spans="1:4" x14ac:dyDescent="0.3">
      <c r="A106" s="1" t="s">
        <v>459</v>
      </c>
      <c r="B106" s="2" t="s">
        <v>80</v>
      </c>
      <c r="C106" s="1" t="s">
        <v>242</v>
      </c>
      <c r="D106" t="s">
        <v>621</v>
      </c>
    </row>
    <row r="107" spans="1:4" x14ac:dyDescent="0.3">
      <c r="A107" s="1" t="s">
        <v>483</v>
      </c>
      <c r="B107" s="2" t="s">
        <v>182</v>
      </c>
      <c r="C107" s="1" t="s">
        <v>291</v>
      </c>
      <c r="D107" t="s">
        <v>621</v>
      </c>
    </row>
    <row r="108" spans="1:4" x14ac:dyDescent="0.3">
      <c r="A108" s="1" t="s">
        <v>496</v>
      </c>
      <c r="B108" s="2" t="s">
        <v>11</v>
      </c>
      <c r="C108" s="1" t="s">
        <v>299</v>
      </c>
      <c r="D108" t="s">
        <v>621</v>
      </c>
    </row>
    <row r="109" spans="1:4" x14ac:dyDescent="0.3">
      <c r="A109" s="1" t="s">
        <v>530</v>
      </c>
      <c r="B109" s="2" t="s">
        <v>34</v>
      </c>
      <c r="C109" s="1" t="s">
        <v>220</v>
      </c>
      <c r="D109" t="s">
        <v>621</v>
      </c>
    </row>
    <row r="110" spans="1:4" x14ac:dyDescent="0.3">
      <c r="A110" s="1" t="s">
        <v>532</v>
      </c>
      <c r="B110" s="2" t="s">
        <v>178</v>
      </c>
      <c r="C110" s="1" t="s">
        <v>289</v>
      </c>
      <c r="D110" t="s">
        <v>621</v>
      </c>
    </row>
    <row r="111" spans="1:4" x14ac:dyDescent="0.3">
      <c r="A111" s="1" t="s">
        <v>535</v>
      </c>
      <c r="B111" s="2" t="s">
        <v>192</v>
      </c>
      <c r="C111" s="1" t="s">
        <v>296</v>
      </c>
      <c r="D111" t="s">
        <v>621</v>
      </c>
    </row>
    <row r="112" spans="1:4" x14ac:dyDescent="0.3">
      <c r="A112" s="1" t="s">
        <v>558</v>
      </c>
      <c r="B112" s="2" t="s">
        <v>65</v>
      </c>
      <c r="C112" s="1" t="s">
        <v>362</v>
      </c>
      <c r="D112" t="s">
        <v>621</v>
      </c>
    </row>
    <row r="113" spans="1:4" x14ac:dyDescent="0.3">
      <c r="A113" s="1" t="s">
        <v>566</v>
      </c>
      <c r="B113" s="2" t="s">
        <v>183</v>
      </c>
      <c r="C113" s="1" t="s">
        <v>387</v>
      </c>
      <c r="D113" t="s">
        <v>621</v>
      </c>
    </row>
    <row r="114" spans="1:4" x14ac:dyDescent="0.3">
      <c r="A114" s="1" t="s">
        <v>578</v>
      </c>
      <c r="B114" s="2" t="s">
        <v>0</v>
      </c>
      <c r="C114" s="1" t="s">
        <v>204</v>
      </c>
      <c r="D114" t="s">
        <v>621</v>
      </c>
    </row>
    <row r="115" spans="1:4" x14ac:dyDescent="0.3">
      <c r="A115" s="1" t="s">
        <v>423</v>
      </c>
      <c r="B115" s="2" t="s">
        <v>176</v>
      </c>
      <c r="C115" s="1" t="s">
        <v>288</v>
      </c>
      <c r="D115" t="s">
        <v>621</v>
      </c>
    </row>
    <row r="116" spans="1:4" x14ac:dyDescent="0.3">
      <c r="A116" s="1" t="s">
        <v>479</v>
      </c>
      <c r="B116" s="2" t="s">
        <v>1</v>
      </c>
      <c r="C116" s="1" t="s">
        <v>307</v>
      </c>
      <c r="D116" t="s">
        <v>621</v>
      </c>
    </row>
    <row r="117" spans="1:4" x14ac:dyDescent="0.3">
      <c r="A117" s="1" t="s">
        <v>513</v>
      </c>
      <c r="B117" s="2" t="s">
        <v>76</v>
      </c>
      <c r="C117" s="1" t="s">
        <v>240</v>
      </c>
      <c r="D117" t="s">
        <v>621</v>
      </c>
    </row>
    <row r="118" spans="1:4" x14ac:dyDescent="0.3">
      <c r="A118" s="1" t="s">
        <v>550</v>
      </c>
      <c r="B118" s="2" t="s">
        <v>40</v>
      </c>
      <c r="C118" s="1" t="s">
        <v>223</v>
      </c>
      <c r="D118" t="s">
        <v>621</v>
      </c>
    </row>
    <row r="119" spans="1:4" x14ac:dyDescent="0.3">
      <c r="A119" s="1" t="s">
        <v>516</v>
      </c>
      <c r="B119" s="2" t="s">
        <v>56</v>
      </c>
      <c r="C119" s="1" t="s">
        <v>231</v>
      </c>
      <c r="D119" t="s">
        <v>621</v>
      </c>
    </row>
    <row r="120" spans="1:4" x14ac:dyDescent="0.3">
      <c r="A120" s="1" t="s">
        <v>567</v>
      </c>
      <c r="B120" s="2" t="s">
        <v>133</v>
      </c>
      <c r="C120" s="1" t="s">
        <v>380</v>
      </c>
      <c r="D120" t="s">
        <v>621</v>
      </c>
    </row>
    <row r="121" spans="1:4" x14ac:dyDescent="0.3">
      <c r="A121" s="1" t="s">
        <v>594</v>
      </c>
      <c r="B121" s="2" t="s">
        <v>121</v>
      </c>
      <c r="C121" s="1" t="s">
        <v>356</v>
      </c>
      <c r="D121" t="s">
        <v>621</v>
      </c>
    </row>
    <row r="122" spans="1:4" x14ac:dyDescent="0.3">
      <c r="A122" s="1" t="s">
        <v>433</v>
      </c>
      <c r="B122" s="2" t="s">
        <v>180</v>
      </c>
      <c r="C122" s="1" t="s">
        <v>290</v>
      </c>
      <c r="D122" t="s">
        <v>621</v>
      </c>
    </row>
    <row r="123" spans="1:4" x14ac:dyDescent="0.3">
      <c r="A123" s="1" t="s">
        <v>445</v>
      </c>
      <c r="B123" s="2" t="s">
        <v>152</v>
      </c>
      <c r="C123" s="1" t="s">
        <v>277</v>
      </c>
      <c r="D123" t="s">
        <v>621</v>
      </c>
    </row>
    <row r="124" spans="1:4" x14ac:dyDescent="0.3">
      <c r="A124" s="1" t="s">
        <v>446</v>
      </c>
      <c r="B124" s="2" t="s">
        <v>115</v>
      </c>
      <c r="C124" s="1" t="s">
        <v>344</v>
      </c>
      <c r="D124" t="s">
        <v>621</v>
      </c>
    </row>
    <row r="125" spans="1:4" x14ac:dyDescent="0.3">
      <c r="A125" s="1" t="s">
        <v>510</v>
      </c>
      <c r="B125" s="2" t="s">
        <v>53</v>
      </c>
      <c r="C125" s="1" t="s">
        <v>338</v>
      </c>
      <c r="D125" t="s">
        <v>621</v>
      </c>
    </row>
    <row r="126" spans="1:4" x14ac:dyDescent="0.3">
      <c r="A126" s="1" t="s">
        <v>571</v>
      </c>
      <c r="B126" s="2" t="s">
        <v>150</v>
      </c>
      <c r="C126" s="1" t="s">
        <v>276</v>
      </c>
      <c r="D126" t="s">
        <v>621</v>
      </c>
    </row>
    <row r="127" spans="1:4" x14ac:dyDescent="0.3">
      <c r="A127" s="1" t="s">
        <v>572</v>
      </c>
      <c r="B127" s="2" t="s">
        <v>64</v>
      </c>
      <c r="C127" s="1" t="s">
        <v>235</v>
      </c>
      <c r="D127" t="s">
        <v>621</v>
      </c>
    </row>
    <row r="128" spans="1:4" x14ac:dyDescent="0.3">
      <c r="A128" s="1" t="s">
        <v>575</v>
      </c>
      <c r="B128" s="2" t="s">
        <v>146</v>
      </c>
      <c r="C128" s="1" t="s">
        <v>274</v>
      </c>
      <c r="D128" t="s">
        <v>621</v>
      </c>
    </row>
    <row r="129" spans="1:4" x14ac:dyDescent="0.3">
      <c r="A129" s="1" t="s">
        <v>480</v>
      </c>
      <c r="B129" s="2" t="s">
        <v>51</v>
      </c>
      <c r="C129" s="1" t="s">
        <v>334</v>
      </c>
      <c r="D129" t="s">
        <v>622</v>
      </c>
    </row>
    <row r="130" spans="1:4" x14ac:dyDescent="0.3">
      <c r="A130" s="1" t="s">
        <v>472</v>
      </c>
      <c r="B130" s="2" t="s">
        <v>39</v>
      </c>
      <c r="C130" s="1" t="s">
        <v>319</v>
      </c>
      <c r="D130" t="s">
        <v>622</v>
      </c>
    </row>
    <row r="131" spans="1:4" x14ac:dyDescent="0.3">
      <c r="A131" s="1" t="s">
        <v>482</v>
      </c>
      <c r="B131" s="2" t="s">
        <v>129</v>
      </c>
      <c r="C131" s="1" t="s">
        <v>372</v>
      </c>
      <c r="D131" t="s">
        <v>622</v>
      </c>
    </row>
    <row r="132" spans="1:4" x14ac:dyDescent="0.3">
      <c r="A132" s="1" t="s">
        <v>404</v>
      </c>
      <c r="B132" s="2" t="s">
        <v>191</v>
      </c>
      <c r="C132" s="1" t="s">
        <v>398</v>
      </c>
      <c r="D132" t="s">
        <v>622</v>
      </c>
    </row>
    <row r="133" spans="1:4" x14ac:dyDescent="0.3">
      <c r="A133" s="1" t="s">
        <v>589</v>
      </c>
      <c r="B133" s="2" t="s">
        <v>195</v>
      </c>
      <c r="C133" s="1" t="s">
        <v>391</v>
      </c>
      <c r="D133" t="s">
        <v>622</v>
      </c>
    </row>
    <row r="134" spans="1:4" x14ac:dyDescent="0.3">
      <c r="A134" s="1" t="s">
        <v>559</v>
      </c>
      <c r="B134" s="2" t="s">
        <v>113</v>
      </c>
      <c r="C134" s="1" t="s">
        <v>340</v>
      </c>
      <c r="D134" t="s">
        <v>622</v>
      </c>
    </row>
    <row r="135" spans="1:4" x14ac:dyDescent="0.3">
      <c r="A135" s="1" t="s">
        <v>569</v>
      </c>
      <c r="B135" s="2" t="s">
        <v>25</v>
      </c>
      <c r="C135" s="1" t="s">
        <v>315</v>
      </c>
      <c r="D135" t="s">
        <v>622</v>
      </c>
    </row>
    <row r="136" spans="1:4" x14ac:dyDescent="0.3">
      <c r="A136" s="1" t="s">
        <v>585</v>
      </c>
      <c r="B136" s="2" t="s">
        <v>20</v>
      </c>
      <c r="C136" s="1" t="s">
        <v>214</v>
      </c>
      <c r="D136" t="s">
        <v>622</v>
      </c>
    </row>
    <row r="137" spans="1:4" x14ac:dyDescent="0.3">
      <c r="A137" s="1" t="s">
        <v>400</v>
      </c>
      <c r="B137" s="2" t="s">
        <v>69</v>
      </c>
      <c r="C137" s="1" t="s">
        <v>370</v>
      </c>
      <c r="D137" t="s">
        <v>622</v>
      </c>
    </row>
    <row r="138" spans="1:4" x14ac:dyDescent="0.3">
      <c r="A138" s="1" t="s">
        <v>456</v>
      </c>
      <c r="B138" s="2" t="s">
        <v>97</v>
      </c>
      <c r="C138" s="1" t="s">
        <v>367</v>
      </c>
      <c r="D138" t="s">
        <v>622</v>
      </c>
    </row>
    <row r="139" spans="1:4" x14ac:dyDescent="0.3">
      <c r="A139" s="1" t="s">
        <v>485</v>
      </c>
      <c r="B139" s="2" t="s">
        <v>124</v>
      </c>
      <c r="C139" s="1" t="s">
        <v>264</v>
      </c>
      <c r="D139" t="s">
        <v>622</v>
      </c>
    </row>
    <row r="140" spans="1:4" x14ac:dyDescent="0.3">
      <c r="A140" s="1" t="s">
        <v>486</v>
      </c>
      <c r="B140" s="2" t="s">
        <v>164</v>
      </c>
      <c r="C140" s="1" t="s">
        <v>283</v>
      </c>
      <c r="D140" t="s">
        <v>622</v>
      </c>
    </row>
    <row r="141" spans="1:4" x14ac:dyDescent="0.3">
      <c r="A141" s="1" t="s">
        <v>555</v>
      </c>
      <c r="B141" s="2" t="s">
        <v>105</v>
      </c>
      <c r="C141" s="1" t="s">
        <v>324</v>
      </c>
      <c r="D141" t="s">
        <v>622</v>
      </c>
    </row>
    <row r="142" spans="1:4" x14ac:dyDescent="0.3">
      <c r="A142" s="1" t="s">
        <v>564</v>
      </c>
      <c r="B142" s="2" t="s">
        <v>196</v>
      </c>
      <c r="C142" s="1" t="s">
        <v>298</v>
      </c>
      <c r="D142" t="s">
        <v>622</v>
      </c>
    </row>
    <row r="143" spans="1:4" x14ac:dyDescent="0.3">
      <c r="A143" s="1" t="s">
        <v>417</v>
      </c>
      <c r="B143" s="2" t="s">
        <v>84</v>
      </c>
      <c r="C143" s="1" t="s">
        <v>244</v>
      </c>
      <c r="D143" t="s">
        <v>622</v>
      </c>
    </row>
    <row r="144" spans="1:4" x14ac:dyDescent="0.3">
      <c r="A144" s="1" t="s">
        <v>432</v>
      </c>
      <c r="B144" s="2" t="s">
        <v>184</v>
      </c>
      <c r="C144" s="1" t="s">
        <v>292</v>
      </c>
      <c r="D144" t="s">
        <v>622</v>
      </c>
    </row>
    <row r="145" spans="1:4" x14ac:dyDescent="0.3">
      <c r="A145" s="1" t="s">
        <v>503</v>
      </c>
      <c r="B145" s="2" t="s">
        <v>16</v>
      </c>
      <c r="C145" s="1" t="s">
        <v>212</v>
      </c>
      <c r="D145" t="s">
        <v>622</v>
      </c>
    </row>
    <row r="146" spans="1:4" x14ac:dyDescent="0.3">
      <c r="A146" s="1" t="s">
        <v>506</v>
      </c>
      <c r="B146" s="2" t="s">
        <v>12</v>
      </c>
      <c r="C146" s="1" t="s">
        <v>210</v>
      </c>
      <c r="D146" t="s">
        <v>622</v>
      </c>
    </row>
    <row r="147" spans="1:4" x14ac:dyDescent="0.3">
      <c r="A147" s="1" t="s">
        <v>537</v>
      </c>
      <c r="B147" s="2" t="s">
        <v>177</v>
      </c>
      <c r="C147" s="1" t="s">
        <v>397</v>
      </c>
      <c r="D147" t="s">
        <v>622</v>
      </c>
    </row>
    <row r="148" spans="1:4" x14ac:dyDescent="0.3">
      <c r="A148" s="1" t="s">
        <v>538</v>
      </c>
      <c r="B148" s="2" t="s">
        <v>71</v>
      </c>
      <c r="C148" s="1" t="s">
        <v>374</v>
      </c>
      <c r="D148" t="s">
        <v>622</v>
      </c>
    </row>
    <row r="149" spans="1:4" x14ac:dyDescent="0.3">
      <c r="A149" s="1" t="s">
        <v>570</v>
      </c>
      <c r="B149" s="2" t="s">
        <v>72</v>
      </c>
      <c r="C149" s="1" t="s">
        <v>238</v>
      </c>
      <c r="D149" t="s">
        <v>622</v>
      </c>
    </row>
    <row r="150" spans="1:4" x14ac:dyDescent="0.3">
      <c r="A150" s="1" t="s">
        <v>583</v>
      </c>
      <c r="B150" s="2" t="s">
        <v>33</v>
      </c>
      <c r="C150" s="1" t="s">
        <v>316</v>
      </c>
      <c r="D150" t="s">
        <v>622</v>
      </c>
    </row>
    <row r="151" spans="1:4" x14ac:dyDescent="0.3">
      <c r="A151" s="1" t="s">
        <v>413</v>
      </c>
      <c r="B151" s="2" t="s">
        <v>62</v>
      </c>
      <c r="C151" s="1" t="s">
        <v>234</v>
      </c>
      <c r="D151" t="s">
        <v>622</v>
      </c>
    </row>
    <row r="152" spans="1:4" x14ac:dyDescent="0.3">
      <c r="A152" s="1" t="s">
        <v>411</v>
      </c>
      <c r="B152" s="2" t="s">
        <v>87</v>
      </c>
      <c r="C152" s="1" t="s">
        <v>347</v>
      </c>
      <c r="D152" t="s">
        <v>622</v>
      </c>
    </row>
    <row r="153" spans="1:4" x14ac:dyDescent="0.3">
      <c r="A153" s="1" t="s">
        <v>531</v>
      </c>
      <c r="B153" s="2" t="s">
        <v>149</v>
      </c>
      <c r="C153" s="1" t="s">
        <v>353</v>
      </c>
      <c r="D153" t="s">
        <v>622</v>
      </c>
    </row>
    <row r="154" spans="1:4" x14ac:dyDescent="0.3">
      <c r="A154" s="1" t="s">
        <v>447</v>
      </c>
      <c r="B154" s="2" t="s">
        <v>114</v>
      </c>
      <c r="C154" s="1" t="s">
        <v>259</v>
      </c>
      <c r="D154" t="s">
        <v>622</v>
      </c>
    </row>
    <row r="155" spans="1:4" x14ac:dyDescent="0.3">
      <c r="A155" s="1" t="s">
        <v>477</v>
      </c>
      <c r="B155" s="2" t="s">
        <v>96</v>
      </c>
      <c r="C155" s="1" t="s">
        <v>250</v>
      </c>
      <c r="D155" t="s">
        <v>622</v>
      </c>
    </row>
    <row r="156" spans="1:4" x14ac:dyDescent="0.3">
      <c r="A156" s="1" t="s">
        <v>481</v>
      </c>
      <c r="B156" s="2" t="s">
        <v>118</v>
      </c>
      <c r="C156" s="1" t="s">
        <v>261</v>
      </c>
      <c r="D156" t="s">
        <v>622</v>
      </c>
    </row>
    <row r="157" spans="1:4" x14ac:dyDescent="0.3">
      <c r="A157" s="1" t="s">
        <v>577</v>
      </c>
      <c r="B157" s="2" t="s">
        <v>58</v>
      </c>
      <c r="C157" s="1" t="s">
        <v>232</v>
      </c>
      <c r="D157" t="s">
        <v>622</v>
      </c>
    </row>
    <row r="158" spans="1:4" x14ac:dyDescent="0.3">
      <c r="A158" s="1" t="s">
        <v>584</v>
      </c>
      <c r="B158" s="2" t="s">
        <v>49</v>
      </c>
      <c r="C158" s="1" t="s">
        <v>330</v>
      </c>
      <c r="D158" t="s">
        <v>622</v>
      </c>
    </row>
    <row r="159" spans="1:4" x14ac:dyDescent="0.3">
      <c r="A159" s="1" t="s">
        <v>412</v>
      </c>
      <c r="B159" s="2" t="s">
        <v>193</v>
      </c>
      <c r="C159" s="1" t="s">
        <v>388</v>
      </c>
      <c r="D159" t="s">
        <v>625</v>
      </c>
    </row>
    <row r="160" spans="1:4" x14ac:dyDescent="0.3">
      <c r="A160" s="1" t="s">
        <v>428</v>
      </c>
      <c r="B160" s="2" t="s">
        <v>187</v>
      </c>
      <c r="C160" s="1" t="s">
        <v>393</v>
      </c>
      <c r="D160" t="s">
        <v>625</v>
      </c>
    </row>
    <row r="161" spans="1:4" x14ac:dyDescent="0.3">
      <c r="A161" s="1" t="s">
        <v>421</v>
      </c>
      <c r="B161" s="2" t="s">
        <v>112</v>
      </c>
      <c r="C161" s="1" t="s">
        <v>258</v>
      </c>
      <c r="D161" t="s">
        <v>625</v>
      </c>
    </row>
    <row r="162" spans="1:4" x14ac:dyDescent="0.3">
      <c r="A162" s="1" t="s">
        <v>425</v>
      </c>
      <c r="B162" s="2" t="s">
        <v>132</v>
      </c>
      <c r="C162" s="1" t="s">
        <v>268</v>
      </c>
      <c r="D162" t="s">
        <v>625</v>
      </c>
    </row>
    <row r="163" spans="1:4" x14ac:dyDescent="0.3">
      <c r="A163" s="1" t="s">
        <v>441</v>
      </c>
      <c r="B163" s="2" t="s">
        <v>174</v>
      </c>
      <c r="C163" s="1" t="s">
        <v>287</v>
      </c>
      <c r="D163" t="s">
        <v>625</v>
      </c>
    </row>
    <row r="164" spans="1:4" x14ac:dyDescent="0.3">
      <c r="A164" s="1" t="s">
        <v>595</v>
      </c>
      <c r="B164" s="2" t="s">
        <v>57</v>
      </c>
      <c r="C164" s="1" t="s">
        <v>346</v>
      </c>
      <c r="D164" t="s">
        <v>625</v>
      </c>
    </row>
    <row r="165" spans="1:4" x14ac:dyDescent="0.3">
      <c r="A165" s="1" t="s">
        <v>429</v>
      </c>
      <c r="B165" s="2" t="s">
        <v>186</v>
      </c>
      <c r="C165" s="1" t="s">
        <v>293</v>
      </c>
      <c r="D165" t="s">
        <v>625</v>
      </c>
    </row>
    <row r="166" spans="1:4" x14ac:dyDescent="0.3">
      <c r="A166" s="1" t="s">
        <v>437</v>
      </c>
      <c r="B166" s="2" t="s">
        <v>63</v>
      </c>
      <c r="C166" s="1" t="s">
        <v>358</v>
      </c>
      <c r="D166" t="s">
        <v>625</v>
      </c>
    </row>
    <row r="167" spans="1:4" x14ac:dyDescent="0.3">
      <c r="A167" s="1" t="s">
        <v>469</v>
      </c>
      <c r="B167" s="2" t="s">
        <v>99</v>
      </c>
      <c r="C167" s="1" t="s">
        <v>371</v>
      </c>
      <c r="D167" t="s">
        <v>625</v>
      </c>
    </row>
    <row r="168" spans="1:4" x14ac:dyDescent="0.3">
      <c r="A168" s="1" t="s">
        <v>500</v>
      </c>
      <c r="B168" s="2" t="s">
        <v>171</v>
      </c>
      <c r="C168" s="1" t="s">
        <v>389</v>
      </c>
      <c r="D168" t="s">
        <v>625</v>
      </c>
    </row>
    <row r="169" spans="1:4" x14ac:dyDescent="0.3">
      <c r="A169" s="1" t="s">
        <v>518</v>
      </c>
      <c r="B169" s="2" t="s">
        <v>83</v>
      </c>
      <c r="C169" s="1" t="s">
        <v>339</v>
      </c>
      <c r="D169" t="s">
        <v>625</v>
      </c>
    </row>
    <row r="170" spans="1:4" x14ac:dyDescent="0.3">
      <c r="A170" s="1" t="s">
        <v>519</v>
      </c>
      <c r="B170" s="2" t="s">
        <v>28</v>
      </c>
      <c r="C170" s="1" t="s">
        <v>16</v>
      </c>
      <c r="D170" t="s">
        <v>625</v>
      </c>
    </row>
    <row r="171" spans="1:4" x14ac:dyDescent="0.3">
      <c r="A171" s="1" t="s">
        <v>557</v>
      </c>
      <c r="B171" s="2" t="s">
        <v>26</v>
      </c>
      <c r="C171" s="1" t="s">
        <v>217</v>
      </c>
      <c r="D171" t="s">
        <v>625</v>
      </c>
    </row>
    <row r="172" spans="1:4" x14ac:dyDescent="0.3">
      <c r="A172" s="1" t="s">
        <v>405</v>
      </c>
      <c r="B172" s="2" t="s">
        <v>30</v>
      </c>
      <c r="C172" s="1" t="s">
        <v>218</v>
      </c>
      <c r="D172" t="s">
        <v>625</v>
      </c>
    </row>
    <row r="173" spans="1:4" x14ac:dyDescent="0.3">
      <c r="A173" s="1" t="s">
        <v>414</v>
      </c>
      <c r="B173" s="2" t="s">
        <v>14</v>
      </c>
      <c r="C173" s="1" t="s">
        <v>211</v>
      </c>
      <c r="D173" t="s">
        <v>625</v>
      </c>
    </row>
    <row r="174" spans="1:4" x14ac:dyDescent="0.3">
      <c r="A174" s="1" t="s">
        <v>478</v>
      </c>
      <c r="B174" s="2" t="s">
        <v>27</v>
      </c>
      <c r="C174" s="1" t="s">
        <v>301</v>
      </c>
      <c r="D174" t="s">
        <v>623</v>
      </c>
    </row>
    <row r="175" spans="1:4" x14ac:dyDescent="0.3">
      <c r="A175" s="1" t="s">
        <v>457</v>
      </c>
      <c r="B175" s="2" t="s">
        <v>198</v>
      </c>
      <c r="C175" s="1" t="s">
        <v>302</v>
      </c>
      <c r="D175" t="s">
        <v>623</v>
      </c>
    </row>
    <row r="176" spans="1:4" x14ac:dyDescent="0.3">
      <c r="A176" s="1" t="s">
        <v>465</v>
      </c>
      <c r="B176" s="2" t="s">
        <v>81</v>
      </c>
      <c r="C176" s="1" t="s">
        <v>335</v>
      </c>
      <c r="D176" t="s">
        <v>623</v>
      </c>
    </row>
    <row r="177" spans="1:4" x14ac:dyDescent="0.3">
      <c r="A177" s="1" t="s">
        <v>592</v>
      </c>
      <c r="B177" s="2" t="s">
        <v>89</v>
      </c>
      <c r="C177" s="1" t="s">
        <v>351</v>
      </c>
      <c r="D177" t="s">
        <v>623</v>
      </c>
    </row>
    <row r="178" spans="1:4" x14ac:dyDescent="0.3">
      <c r="A178" s="1" t="s">
        <v>401</v>
      </c>
      <c r="B178" s="2" t="s">
        <v>179</v>
      </c>
      <c r="C178" s="1" t="s">
        <v>383</v>
      </c>
      <c r="D178" t="s">
        <v>623</v>
      </c>
    </row>
    <row r="179" spans="1:4" x14ac:dyDescent="0.3">
      <c r="A179" s="1" t="s">
        <v>449</v>
      </c>
      <c r="B179" s="2" t="s">
        <v>162</v>
      </c>
      <c r="C179" s="1" t="s">
        <v>282</v>
      </c>
      <c r="D179" t="s">
        <v>623</v>
      </c>
    </row>
    <row r="180" spans="1:4" x14ac:dyDescent="0.3">
      <c r="A180" s="1" t="s">
        <v>525</v>
      </c>
      <c r="B180" s="2" t="s">
        <v>140</v>
      </c>
      <c r="C180" s="1" t="s">
        <v>272</v>
      </c>
      <c r="D180" t="s">
        <v>623</v>
      </c>
    </row>
    <row r="181" spans="1:4" x14ac:dyDescent="0.3">
      <c r="A181" s="1" t="s">
        <v>463</v>
      </c>
      <c r="B181" s="2" t="s">
        <v>159</v>
      </c>
      <c r="C181" s="1" t="s">
        <v>373</v>
      </c>
      <c r="D181" t="s">
        <v>623</v>
      </c>
    </row>
    <row r="182" spans="1:4" x14ac:dyDescent="0.3">
      <c r="A182" s="1" t="s">
        <v>464</v>
      </c>
      <c r="B182" s="2" t="s">
        <v>19</v>
      </c>
      <c r="C182" s="1" t="s">
        <v>300</v>
      </c>
      <c r="D182" t="s">
        <v>623</v>
      </c>
    </row>
    <row r="183" spans="1:4" x14ac:dyDescent="0.3">
      <c r="A183" s="1" t="s">
        <v>476</v>
      </c>
      <c r="B183" s="2" t="s">
        <v>2</v>
      </c>
      <c r="C183" s="1" t="s">
        <v>205</v>
      </c>
      <c r="D183" t="s">
        <v>623</v>
      </c>
    </row>
    <row r="184" spans="1:4" x14ac:dyDescent="0.3">
      <c r="A184" s="1" t="s">
        <v>540</v>
      </c>
      <c r="B184" s="2" t="s">
        <v>29</v>
      </c>
      <c r="C184" s="1" t="s">
        <v>306</v>
      </c>
      <c r="D184" t="s">
        <v>623</v>
      </c>
    </row>
    <row r="185" spans="1:4" x14ac:dyDescent="0.3">
      <c r="A185" s="1" t="s">
        <v>587</v>
      </c>
      <c r="B185" s="2" t="s">
        <v>91</v>
      </c>
      <c r="C185" s="1" t="s">
        <v>355</v>
      </c>
      <c r="D185" t="s">
        <v>623</v>
      </c>
    </row>
    <row r="186" spans="1:4" x14ac:dyDescent="0.3">
      <c r="A186" s="1" t="s">
        <v>492</v>
      </c>
      <c r="B186" s="2" t="s">
        <v>134</v>
      </c>
      <c r="C186" s="1" t="s">
        <v>269</v>
      </c>
      <c r="D186" t="s">
        <v>623</v>
      </c>
    </row>
    <row r="187" spans="1:4" x14ac:dyDescent="0.3">
      <c r="A187" s="1" t="s">
        <v>528</v>
      </c>
      <c r="B187" s="2" t="s">
        <v>128</v>
      </c>
      <c r="C187" s="1" t="s">
        <v>266</v>
      </c>
      <c r="D187" t="s">
        <v>623</v>
      </c>
    </row>
    <row r="188" spans="1:4" x14ac:dyDescent="0.3">
      <c r="A188" s="1" t="s">
        <v>593</v>
      </c>
      <c r="B188" s="2" t="s">
        <v>106</v>
      </c>
      <c r="C188" s="1" t="s">
        <v>255</v>
      </c>
      <c r="D188" t="s">
        <v>623</v>
      </c>
    </row>
    <row r="189" spans="1:4" x14ac:dyDescent="0.3">
      <c r="A189" s="1" t="s">
        <v>596</v>
      </c>
      <c r="B189" s="2" t="s">
        <v>130</v>
      </c>
      <c r="C189" s="1" t="s">
        <v>267</v>
      </c>
      <c r="D189" t="s">
        <v>623</v>
      </c>
    </row>
    <row r="190" spans="1:4" x14ac:dyDescent="0.3">
      <c r="A190" s="1" t="s">
        <v>442</v>
      </c>
      <c r="B190" s="2" t="s">
        <v>181</v>
      </c>
      <c r="C190" s="1" t="s">
        <v>385</v>
      </c>
      <c r="D190" t="s">
        <v>623</v>
      </c>
    </row>
    <row r="191" spans="1:4" x14ac:dyDescent="0.3">
      <c r="A191" s="1" t="s">
        <v>586</v>
      </c>
      <c r="B191" s="2" t="s">
        <v>165</v>
      </c>
      <c r="C191" s="1" t="s">
        <v>382</v>
      </c>
      <c r="D191" t="s">
        <v>623</v>
      </c>
    </row>
    <row r="192" spans="1:4" x14ac:dyDescent="0.3">
      <c r="A192" s="1" t="s">
        <v>573</v>
      </c>
      <c r="B192" s="2" t="s">
        <v>79</v>
      </c>
      <c r="C192" s="1" t="s">
        <v>331</v>
      </c>
      <c r="D192" t="s">
        <v>628</v>
      </c>
    </row>
    <row r="193" spans="1:4" x14ac:dyDescent="0.3">
      <c r="A193" s="1" t="s">
        <v>501</v>
      </c>
      <c r="B193" s="2" t="s">
        <v>98</v>
      </c>
      <c r="C193" s="1" t="s">
        <v>251</v>
      </c>
      <c r="D193" t="s">
        <v>628</v>
      </c>
    </row>
    <row r="194" spans="1:4" x14ac:dyDescent="0.3">
      <c r="A194" s="1" t="s">
        <v>488</v>
      </c>
      <c r="B194" s="2" t="s">
        <v>70</v>
      </c>
      <c r="C194" s="1" t="s">
        <v>237</v>
      </c>
      <c r="D194" t="s">
        <v>628</v>
      </c>
    </row>
    <row r="195" spans="1:4" x14ac:dyDescent="0.3">
      <c r="A195" s="1" t="s">
        <v>451</v>
      </c>
      <c r="B195" s="2" t="s">
        <v>78</v>
      </c>
      <c r="C195" s="1" t="s">
        <v>241</v>
      </c>
      <c r="D195" t="s">
        <v>628</v>
      </c>
    </row>
    <row r="196" spans="1:4" x14ac:dyDescent="0.3">
      <c r="A196" s="1" t="s">
        <v>541</v>
      </c>
      <c r="B196" s="2" t="s">
        <v>120</v>
      </c>
      <c r="C196" s="1" t="s">
        <v>262</v>
      </c>
      <c r="D196" t="s">
        <v>628</v>
      </c>
    </row>
    <row r="197" spans="1:4" x14ac:dyDescent="0.3">
      <c r="A197" s="1" t="s">
        <v>580</v>
      </c>
      <c r="B197" s="2" t="s">
        <v>77</v>
      </c>
      <c r="C197" s="1" t="s">
        <v>327</v>
      </c>
      <c r="D197" t="s">
        <v>628</v>
      </c>
    </row>
    <row r="198" spans="1:4" x14ac:dyDescent="0.3">
      <c r="A198" s="1" t="s">
        <v>588</v>
      </c>
      <c r="B198" s="2" t="s">
        <v>103</v>
      </c>
      <c r="C198" s="1" t="s">
        <v>379</v>
      </c>
      <c r="D198" t="s">
        <v>628</v>
      </c>
    </row>
    <row r="199" spans="1:4" x14ac:dyDescent="0.3">
      <c r="A199" s="1" t="s">
        <v>453</v>
      </c>
      <c r="B199" s="2" t="s">
        <v>85</v>
      </c>
      <c r="C199" s="1" t="s">
        <v>343</v>
      </c>
      <c r="D199" t="s">
        <v>628</v>
      </c>
    </row>
    <row r="200" spans="1:4" x14ac:dyDescent="0.3">
      <c r="A200" s="1" t="s">
        <v>498</v>
      </c>
      <c r="B200" s="2" t="s">
        <v>151</v>
      </c>
      <c r="C200" s="1" t="s">
        <v>357</v>
      </c>
      <c r="D200" t="s">
        <v>628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B1ABF-35D3-9848-A394-802A14147F08}">
  <dimension ref="A1:D200"/>
  <sheetViews>
    <sheetView workbookViewId="0">
      <selection activeCell="D4" sqref="D4"/>
    </sheetView>
  </sheetViews>
  <sheetFormatPr defaultColWidth="10.69921875" defaultRowHeight="15.6" x14ac:dyDescent="0.3"/>
  <cols>
    <col min="1" max="2" width="20.796875" customWidth="1"/>
  </cols>
  <sheetData>
    <row r="1" spans="1:4" x14ac:dyDescent="0.3">
      <c r="A1" s="3" t="s">
        <v>598</v>
      </c>
      <c r="B1" s="3" t="s">
        <v>607</v>
      </c>
    </row>
    <row r="2" spans="1:4" x14ac:dyDescent="0.3">
      <c r="A2" s="1" t="s">
        <v>412</v>
      </c>
      <c r="B2" t="s">
        <v>599</v>
      </c>
    </row>
    <row r="3" spans="1:4" x14ac:dyDescent="0.3">
      <c r="A3" s="1" t="s">
        <v>428</v>
      </c>
      <c r="B3" t="s">
        <v>599</v>
      </c>
      <c r="D3">
        <f>SUMPRODUCT(1/COUNTIF(B2:B200, B2:B200))</f>
        <v>7.9999999999999867</v>
      </c>
    </row>
    <row r="4" spans="1:4" x14ac:dyDescent="0.3">
      <c r="A4" s="1" t="s">
        <v>421</v>
      </c>
      <c r="B4" t="s">
        <v>599</v>
      </c>
    </row>
    <row r="5" spans="1:4" x14ac:dyDescent="0.3">
      <c r="A5" s="1" t="s">
        <v>425</v>
      </c>
      <c r="B5" t="s">
        <v>599</v>
      </c>
    </row>
    <row r="6" spans="1:4" x14ac:dyDescent="0.3">
      <c r="A6" s="1" t="s">
        <v>441</v>
      </c>
      <c r="B6" t="s">
        <v>599</v>
      </c>
    </row>
    <row r="7" spans="1:4" x14ac:dyDescent="0.3">
      <c r="A7" s="1" t="s">
        <v>595</v>
      </c>
      <c r="B7" t="s">
        <v>599</v>
      </c>
    </row>
    <row r="8" spans="1:4" x14ac:dyDescent="0.3">
      <c r="A8" s="1" t="s">
        <v>429</v>
      </c>
      <c r="B8" t="s">
        <v>599</v>
      </c>
    </row>
    <row r="9" spans="1:4" x14ac:dyDescent="0.3">
      <c r="A9" s="1" t="s">
        <v>437</v>
      </c>
      <c r="B9" t="s">
        <v>599</v>
      </c>
    </row>
    <row r="10" spans="1:4" x14ac:dyDescent="0.3">
      <c r="A10" s="1" t="s">
        <v>469</v>
      </c>
      <c r="B10" t="s">
        <v>599</v>
      </c>
    </row>
    <row r="11" spans="1:4" x14ac:dyDescent="0.3">
      <c r="A11" s="1" t="s">
        <v>500</v>
      </c>
      <c r="B11" t="s">
        <v>599</v>
      </c>
    </row>
    <row r="12" spans="1:4" x14ac:dyDescent="0.3">
      <c r="A12" s="1" t="s">
        <v>518</v>
      </c>
      <c r="B12" t="s">
        <v>599</v>
      </c>
    </row>
    <row r="13" spans="1:4" x14ac:dyDescent="0.3">
      <c r="A13" s="1" t="s">
        <v>519</v>
      </c>
      <c r="B13" t="s">
        <v>599</v>
      </c>
    </row>
    <row r="14" spans="1:4" x14ac:dyDescent="0.3">
      <c r="A14" s="1" t="s">
        <v>557</v>
      </c>
      <c r="B14" t="s">
        <v>599</v>
      </c>
    </row>
    <row r="15" spans="1:4" x14ac:dyDescent="0.3">
      <c r="A15" s="1" t="s">
        <v>582</v>
      </c>
      <c r="B15" t="s">
        <v>605</v>
      </c>
    </row>
    <row r="16" spans="1:4" x14ac:dyDescent="0.3">
      <c r="A16" s="1" t="s">
        <v>493</v>
      </c>
      <c r="B16" t="s">
        <v>599</v>
      </c>
    </row>
    <row r="17" spans="1:2" x14ac:dyDescent="0.3">
      <c r="A17" s="1" t="s">
        <v>522</v>
      </c>
      <c r="B17" t="s">
        <v>601</v>
      </c>
    </row>
    <row r="18" spans="1:2" x14ac:dyDescent="0.3">
      <c r="A18" s="1" t="s">
        <v>405</v>
      </c>
      <c r="B18" t="s">
        <v>599</v>
      </c>
    </row>
    <row r="19" spans="1:2" x14ac:dyDescent="0.3">
      <c r="A19" s="1" t="s">
        <v>414</v>
      </c>
      <c r="B19" t="s">
        <v>599</v>
      </c>
    </row>
    <row r="20" spans="1:2" x14ac:dyDescent="0.3">
      <c r="A20" s="1" t="s">
        <v>590</v>
      </c>
      <c r="B20" t="s">
        <v>599</v>
      </c>
    </row>
    <row r="21" spans="1:2" x14ac:dyDescent="0.3">
      <c r="A21" s="1" t="s">
        <v>424</v>
      </c>
      <c r="B21" t="s">
        <v>599</v>
      </c>
    </row>
    <row r="22" spans="1:2" x14ac:dyDescent="0.3">
      <c r="A22" s="1" t="s">
        <v>435</v>
      </c>
      <c r="B22" t="s">
        <v>599</v>
      </c>
    </row>
    <row r="23" spans="1:2" x14ac:dyDescent="0.3">
      <c r="A23" s="1" t="s">
        <v>467</v>
      </c>
      <c r="B23" t="s">
        <v>599</v>
      </c>
    </row>
    <row r="24" spans="1:2" x14ac:dyDescent="0.3">
      <c r="A24" s="1" t="s">
        <v>499</v>
      </c>
      <c r="B24" t="s">
        <v>599</v>
      </c>
    </row>
    <row r="25" spans="1:2" x14ac:dyDescent="0.3">
      <c r="A25" s="1" t="s">
        <v>517</v>
      </c>
      <c r="B25" t="s">
        <v>599</v>
      </c>
    </row>
    <row r="26" spans="1:2" x14ac:dyDescent="0.3">
      <c r="A26" s="1" t="s">
        <v>556</v>
      </c>
      <c r="B26" t="s">
        <v>599</v>
      </c>
    </row>
    <row r="27" spans="1:2" x14ac:dyDescent="0.3">
      <c r="A27" s="1" t="s">
        <v>399</v>
      </c>
      <c r="B27" t="s">
        <v>604</v>
      </c>
    </row>
    <row r="28" spans="1:2" x14ac:dyDescent="0.3">
      <c r="A28" s="1" t="s">
        <v>448</v>
      </c>
      <c r="B28" t="s">
        <v>604</v>
      </c>
    </row>
    <row r="29" spans="1:2" x14ac:dyDescent="0.3">
      <c r="A29" s="1" t="s">
        <v>562</v>
      </c>
      <c r="B29" t="s">
        <v>604</v>
      </c>
    </row>
    <row r="30" spans="1:2" x14ac:dyDescent="0.3">
      <c r="A30" s="1" t="s">
        <v>565</v>
      </c>
      <c r="B30" t="s">
        <v>604</v>
      </c>
    </row>
    <row r="31" spans="1:2" x14ac:dyDescent="0.3">
      <c r="A31" s="1" t="s">
        <v>410</v>
      </c>
      <c r="B31" t="s">
        <v>600</v>
      </c>
    </row>
    <row r="32" spans="1:2" x14ac:dyDescent="0.3">
      <c r="A32" s="1" t="s">
        <v>462</v>
      </c>
      <c r="B32" t="s">
        <v>600</v>
      </c>
    </row>
    <row r="33" spans="1:2" x14ac:dyDescent="0.3">
      <c r="A33" s="1" t="s">
        <v>520</v>
      </c>
      <c r="B33" t="s">
        <v>600</v>
      </c>
    </row>
    <row r="34" spans="1:2" x14ac:dyDescent="0.3">
      <c r="A34" s="1" t="s">
        <v>553</v>
      </c>
      <c r="B34" t="s">
        <v>600</v>
      </c>
    </row>
    <row r="35" spans="1:2" x14ac:dyDescent="0.3">
      <c r="A35" s="1" t="s">
        <v>576</v>
      </c>
      <c r="B35" t="s">
        <v>600</v>
      </c>
    </row>
    <row r="36" spans="1:2" x14ac:dyDescent="0.3">
      <c r="A36" s="1" t="s">
        <v>581</v>
      </c>
      <c r="B36" t="s">
        <v>600</v>
      </c>
    </row>
    <row r="37" spans="1:2" x14ac:dyDescent="0.3">
      <c r="A37" s="1" t="s">
        <v>491</v>
      </c>
      <c r="B37" t="s">
        <v>602</v>
      </c>
    </row>
    <row r="38" spans="1:2" x14ac:dyDescent="0.3">
      <c r="A38" s="1" t="s">
        <v>497</v>
      </c>
      <c r="B38" t="s">
        <v>602</v>
      </c>
    </row>
    <row r="39" spans="1:2" x14ac:dyDescent="0.3">
      <c r="A39" s="1" t="s">
        <v>434</v>
      </c>
      <c r="B39" t="s">
        <v>599</v>
      </c>
    </row>
    <row r="40" spans="1:2" x14ac:dyDescent="0.3">
      <c r="A40" s="1" t="s">
        <v>443</v>
      </c>
      <c r="B40" t="s">
        <v>599</v>
      </c>
    </row>
    <row r="41" spans="1:2" x14ac:dyDescent="0.3">
      <c r="A41" s="1" t="s">
        <v>444</v>
      </c>
      <c r="B41" t="s">
        <v>599</v>
      </c>
    </row>
    <row r="42" spans="1:2" x14ac:dyDescent="0.3">
      <c r="A42" s="1" t="s">
        <v>489</v>
      </c>
      <c r="B42" t="s">
        <v>599</v>
      </c>
    </row>
    <row r="43" spans="1:2" x14ac:dyDescent="0.3">
      <c r="A43" s="1" t="s">
        <v>494</v>
      </c>
      <c r="B43" t="s">
        <v>599</v>
      </c>
    </row>
    <row r="44" spans="1:2" x14ac:dyDescent="0.3">
      <c r="A44" s="1" t="s">
        <v>545</v>
      </c>
      <c r="B44" t="s">
        <v>599</v>
      </c>
    </row>
    <row r="45" spans="1:2" x14ac:dyDescent="0.3">
      <c r="A45" s="1" t="s">
        <v>548</v>
      </c>
      <c r="B45" t="s">
        <v>599</v>
      </c>
    </row>
    <row r="46" spans="1:2" x14ac:dyDescent="0.3">
      <c r="A46" s="1" t="s">
        <v>552</v>
      </c>
      <c r="B46" t="s">
        <v>599</v>
      </c>
    </row>
    <row r="47" spans="1:2" x14ac:dyDescent="0.3">
      <c r="A47" s="1" t="s">
        <v>460</v>
      </c>
      <c r="B47" t="s">
        <v>599</v>
      </c>
    </row>
    <row r="48" spans="1:2" x14ac:dyDescent="0.3">
      <c r="A48" s="1" t="s">
        <v>461</v>
      </c>
      <c r="B48" t="s">
        <v>599</v>
      </c>
    </row>
    <row r="49" spans="1:2" x14ac:dyDescent="0.3">
      <c r="A49" s="1" t="s">
        <v>468</v>
      </c>
      <c r="B49" t="s">
        <v>599</v>
      </c>
    </row>
    <row r="50" spans="1:2" x14ac:dyDescent="0.3">
      <c r="A50" s="1" t="s">
        <v>470</v>
      </c>
      <c r="B50" t="s">
        <v>599</v>
      </c>
    </row>
    <row r="51" spans="1:2" x14ac:dyDescent="0.3">
      <c r="A51" s="1" t="s">
        <v>471</v>
      </c>
      <c r="B51" t="s">
        <v>599</v>
      </c>
    </row>
    <row r="52" spans="1:2" x14ac:dyDescent="0.3">
      <c r="A52" s="1" t="s">
        <v>502</v>
      </c>
      <c r="B52" t="s">
        <v>599</v>
      </c>
    </row>
    <row r="53" spans="1:2" x14ac:dyDescent="0.3">
      <c r="A53" s="1" t="s">
        <v>407</v>
      </c>
      <c r="B53" t="s">
        <v>605</v>
      </c>
    </row>
    <row r="54" spans="1:2" x14ac:dyDescent="0.3">
      <c r="A54" s="1" t="s">
        <v>439</v>
      </c>
      <c r="B54" t="s">
        <v>605</v>
      </c>
    </row>
    <row r="55" spans="1:2" x14ac:dyDescent="0.3">
      <c r="A55" s="1" t="s">
        <v>466</v>
      </c>
      <c r="B55" t="s">
        <v>605</v>
      </c>
    </row>
    <row r="56" spans="1:2" x14ac:dyDescent="0.3">
      <c r="A56" s="1" t="s">
        <v>549</v>
      </c>
      <c r="B56" t="s">
        <v>605</v>
      </c>
    </row>
    <row r="57" spans="1:2" x14ac:dyDescent="0.3">
      <c r="A57" s="1" t="s">
        <v>591</v>
      </c>
      <c r="B57" t="s">
        <v>599</v>
      </c>
    </row>
    <row r="58" spans="1:2" x14ac:dyDescent="0.3">
      <c r="A58" s="1" t="s">
        <v>403</v>
      </c>
      <c r="B58" t="s">
        <v>599</v>
      </c>
    </row>
    <row r="59" spans="1:2" x14ac:dyDescent="0.3">
      <c r="A59" s="1" t="s">
        <v>406</v>
      </c>
      <c r="B59" t="s">
        <v>599</v>
      </c>
    </row>
    <row r="60" spans="1:2" x14ac:dyDescent="0.3">
      <c r="A60" s="1" t="s">
        <v>419</v>
      </c>
      <c r="B60" t="s">
        <v>599</v>
      </c>
    </row>
    <row r="61" spans="1:2" x14ac:dyDescent="0.3">
      <c r="A61" s="1" t="s">
        <v>438</v>
      </c>
      <c r="B61" t="s">
        <v>599</v>
      </c>
    </row>
    <row r="62" spans="1:2" x14ac:dyDescent="0.3">
      <c r="A62" s="1" t="s">
        <v>455</v>
      </c>
      <c r="B62" t="s">
        <v>599</v>
      </c>
    </row>
    <row r="63" spans="1:2" x14ac:dyDescent="0.3">
      <c r="A63" s="1" t="s">
        <v>507</v>
      </c>
      <c r="B63" t="s">
        <v>599</v>
      </c>
    </row>
    <row r="64" spans="1:2" x14ac:dyDescent="0.3">
      <c r="A64" s="1" t="s">
        <v>508</v>
      </c>
      <c r="B64" t="s">
        <v>599</v>
      </c>
    </row>
    <row r="65" spans="1:2" x14ac:dyDescent="0.3">
      <c r="A65" s="1" t="s">
        <v>512</v>
      </c>
      <c r="B65" t="s">
        <v>599</v>
      </c>
    </row>
    <row r="66" spans="1:2" x14ac:dyDescent="0.3">
      <c r="A66" s="1" t="s">
        <v>521</v>
      </c>
      <c r="B66" t="s">
        <v>599</v>
      </c>
    </row>
    <row r="67" spans="1:2" x14ac:dyDescent="0.3">
      <c r="A67" s="1" t="s">
        <v>523</v>
      </c>
      <c r="B67" t="s">
        <v>599</v>
      </c>
    </row>
    <row r="68" spans="1:2" x14ac:dyDescent="0.3">
      <c r="A68" s="1" t="s">
        <v>526</v>
      </c>
      <c r="B68" t="s">
        <v>599</v>
      </c>
    </row>
    <row r="69" spans="1:2" x14ac:dyDescent="0.3">
      <c r="A69" s="1" t="s">
        <v>529</v>
      </c>
      <c r="B69" t="s">
        <v>599</v>
      </c>
    </row>
    <row r="70" spans="1:2" x14ac:dyDescent="0.3">
      <c r="A70" s="1" t="s">
        <v>543</v>
      </c>
      <c r="B70" t="s">
        <v>599</v>
      </c>
    </row>
    <row r="71" spans="1:2" x14ac:dyDescent="0.3">
      <c r="A71" s="1" t="s">
        <v>547</v>
      </c>
      <c r="B71" t="s">
        <v>599</v>
      </c>
    </row>
    <row r="72" spans="1:2" x14ac:dyDescent="0.3">
      <c r="A72" s="1" t="s">
        <v>560</v>
      </c>
      <c r="B72" t="s">
        <v>599</v>
      </c>
    </row>
    <row r="73" spans="1:2" x14ac:dyDescent="0.3">
      <c r="A73" s="1" t="s">
        <v>579</v>
      </c>
      <c r="B73" t="s">
        <v>599</v>
      </c>
    </row>
    <row r="74" spans="1:2" x14ac:dyDescent="0.3">
      <c r="A74" s="1" t="s">
        <v>422</v>
      </c>
      <c r="B74" t="s">
        <v>606</v>
      </c>
    </row>
    <row r="75" spans="1:2" x14ac:dyDescent="0.3">
      <c r="A75" s="1" t="s">
        <v>436</v>
      </c>
      <c r="B75" t="s">
        <v>606</v>
      </c>
    </row>
    <row r="76" spans="1:2" x14ac:dyDescent="0.3">
      <c r="A76" s="1" t="s">
        <v>475</v>
      </c>
      <c r="B76" t="s">
        <v>603</v>
      </c>
    </row>
    <row r="77" spans="1:2" x14ac:dyDescent="0.3">
      <c r="A77" s="1" t="s">
        <v>495</v>
      </c>
      <c r="B77" t="s">
        <v>603</v>
      </c>
    </row>
    <row r="78" spans="1:2" x14ac:dyDescent="0.3">
      <c r="A78" s="1" t="s">
        <v>418</v>
      </c>
      <c r="B78" t="s">
        <v>601</v>
      </c>
    </row>
    <row r="79" spans="1:2" x14ac:dyDescent="0.3">
      <c r="A79" s="1" t="s">
        <v>452</v>
      </c>
      <c r="B79" t="s">
        <v>601</v>
      </c>
    </row>
    <row r="80" spans="1:2" x14ac:dyDescent="0.3">
      <c r="A80" s="1" t="s">
        <v>487</v>
      </c>
      <c r="B80" t="s">
        <v>601</v>
      </c>
    </row>
    <row r="81" spans="1:2" x14ac:dyDescent="0.3">
      <c r="A81" s="1" t="s">
        <v>490</v>
      </c>
      <c r="B81" t="s">
        <v>601</v>
      </c>
    </row>
    <row r="82" spans="1:2" x14ac:dyDescent="0.3">
      <c r="A82" s="1" t="s">
        <v>524</v>
      </c>
      <c r="B82" t="s">
        <v>601</v>
      </c>
    </row>
    <row r="83" spans="1:2" x14ac:dyDescent="0.3">
      <c r="A83" s="1" t="s">
        <v>536</v>
      </c>
      <c r="B83" t="s">
        <v>601</v>
      </c>
    </row>
    <row r="84" spans="1:2" x14ac:dyDescent="0.3">
      <c r="A84" s="1" t="s">
        <v>544</v>
      </c>
      <c r="B84" t="s">
        <v>601</v>
      </c>
    </row>
    <row r="85" spans="1:2" x14ac:dyDescent="0.3">
      <c r="A85" s="1" t="s">
        <v>568</v>
      </c>
      <c r="B85" t="s">
        <v>601</v>
      </c>
    </row>
    <row r="86" spans="1:2" x14ac:dyDescent="0.3">
      <c r="A86" s="1" t="s">
        <v>408</v>
      </c>
      <c r="B86" t="s">
        <v>604</v>
      </c>
    </row>
    <row r="87" spans="1:2" x14ac:dyDescent="0.3">
      <c r="A87" s="1" t="s">
        <v>450</v>
      </c>
      <c r="B87" t="s">
        <v>604</v>
      </c>
    </row>
    <row r="88" spans="1:2" x14ac:dyDescent="0.3">
      <c r="A88" s="1" t="s">
        <v>546</v>
      </c>
      <c r="B88" t="s">
        <v>604</v>
      </c>
    </row>
    <row r="89" spans="1:2" x14ac:dyDescent="0.3">
      <c r="A89" s="1" t="s">
        <v>597</v>
      </c>
      <c r="B89" t="s">
        <v>600</v>
      </c>
    </row>
    <row r="90" spans="1:2" x14ac:dyDescent="0.3">
      <c r="A90" s="1" t="s">
        <v>402</v>
      </c>
      <c r="B90" t="s">
        <v>600</v>
      </c>
    </row>
    <row r="91" spans="1:2" x14ac:dyDescent="0.3">
      <c r="A91" s="1" t="s">
        <v>420</v>
      </c>
      <c r="B91" t="s">
        <v>600</v>
      </c>
    </row>
    <row r="92" spans="1:2" x14ac:dyDescent="0.3">
      <c r="A92" s="1" t="s">
        <v>440</v>
      </c>
      <c r="B92" t="s">
        <v>600</v>
      </c>
    </row>
    <row r="93" spans="1:2" x14ac:dyDescent="0.3">
      <c r="A93" s="1" t="s">
        <v>509</v>
      </c>
      <c r="B93" t="s">
        <v>600</v>
      </c>
    </row>
    <row r="94" spans="1:2" x14ac:dyDescent="0.3">
      <c r="A94" s="1" t="s">
        <v>511</v>
      </c>
      <c r="B94" t="s">
        <v>600</v>
      </c>
    </row>
    <row r="95" spans="1:2" x14ac:dyDescent="0.3">
      <c r="A95" s="1" t="s">
        <v>409</v>
      </c>
      <c r="B95" t="s">
        <v>602</v>
      </c>
    </row>
    <row r="96" spans="1:2" x14ac:dyDescent="0.3">
      <c r="A96" s="1" t="s">
        <v>427</v>
      </c>
      <c r="B96" t="s">
        <v>602</v>
      </c>
    </row>
    <row r="97" spans="1:2" x14ac:dyDescent="0.3">
      <c r="A97" s="1" t="s">
        <v>431</v>
      </c>
      <c r="B97" t="s">
        <v>602</v>
      </c>
    </row>
    <row r="98" spans="1:2" x14ac:dyDescent="0.3">
      <c r="A98" s="1" t="s">
        <v>473</v>
      </c>
      <c r="B98" t="s">
        <v>602</v>
      </c>
    </row>
    <row r="99" spans="1:2" x14ac:dyDescent="0.3">
      <c r="A99" s="1" t="s">
        <v>533</v>
      </c>
      <c r="B99" t="s">
        <v>602</v>
      </c>
    </row>
    <row r="100" spans="1:2" x14ac:dyDescent="0.3">
      <c r="A100" s="1" t="s">
        <v>534</v>
      </c>
      <c r="B100" t="s">
        <v>602</v>
      </c>
    </row>
    <row r="101" spans="1:2" x14ac:dyDescent="0.3">
      <c r="A101" s="1" t="s">
        <v>561</v>
      </c>
      <c r="B101" t="s">
        <v>602</v>
      </c>
    </row>
    <row r="102" spans="1:2" x14ac:dyDescent="0.3">
      <c r="A102" s="1" t="s">
        <v>554</v>
      </c>
      <c r="B102" t="s">
        <v>599</v>
      </c>
    </row>
    <row r="103" spans="1:2" x14ac:dyDescent="0.3">
      <c r="A103" s="1" t="s">
        <v>563</v>
      </c>
      <c r="B103" t="s">
        <v>599</v>
      </c>
    </row>
    <row r="104" spans="1:2" x14ac:dyDescent="0.3">
      <c r="A104" s="1" t="s">
        <v>574</v>
      </c>
      <c r="B104" t="s">
        <v>599</v>
      </c>
    </row>
    <row r="105" spans="1:2" x14ac:dyDescent="0.3">
      <c r="A105" s="1" t="s">
        <v>504</v>
      </c>
      <c r="B105" t="s">
        <v>599</v>
      </c>
    </row>
    <row r="106" spans="1:2" x14ac:dyDescent="0.3">
      <c r="A106" s="1" t="s">
        <v>505</v>
      </c>
      <c r="B106" t="s">
        <v>599</v>
      </c>
    </row>
    <row r="107" spans="1:2" x14ac:dyDescent="0.3">
      <c r="A107" s="1" t="s">
        <v>514</v>
      </c>
      <c r="B107" t="s">
        <v>599</v>
      </c>
    </row>
    <row r="108" spans="1:2" x14ac:dyDescent="0.3">
      <c r="A108" s="1" t="s">
        <v>515</v>
      </c>
      <c r="B108" t="s">
        <v>599</v>
      </c>
    </row>
    <row r="109" spans="1:2" x14ac:dyDescent="0.3">
      <c r="A109" s="1" t="s">
        <v>542</v>
      </c>
      <c r="B109" t="s">
        <v>599</v>
      </c>
    </row>
    <row r="110" spans="1:2" x14ac:dyDescent="0.3">
      <c r="A110" s="1" t="s">
        <v>426</v>
      </c>
      <c r="B110" t="s">
        <v>605</v>
      </c>
    </row>
    <row r="111" spans="1:2" x14ac:dyDescent="0.3">
      <c r="A111" s="1" t="s">
        <v>458</v>
      </c>
      <c r="B111" t="s">
        <v>605</v>
      </c>
    </row>
    <row r="112" spans="1:2" x14ac:dyDescent="0.3">
      <c r="A112" s="1" t="s">
        <v>474</v>
      </c>
      <c r="B112" t="s">
        <v>605</v>
      </c>
    </row>
    <row r="113" spans="1:2" x14ac:dyDescent="0.3">
      <c r="A113" s="1" t="s">
        <v>527</v>
      </c>
      <c r="B113" t="s">
        <v>605</v>
      </c>
    </row>
    <row r="114" spans="1:2" x14ac:dyDescent="0.3">
      <c r="A114" s="1" t="s">
        <v>539</v>
      </c>
      <c r="B114" t="s">
        <v>605</v>
      </c>
    </row>
    <row r="115" spans="1:2" x14ac:dyDescent="0.3">
      <c r="A115" s="1" t="s">
        <v>551</v>
      </c>
      <c r="B115" t="s">
        <v>605</v>
      </c>
    </row>
    <row r="116" spans="1:2" x14ac:dyDescent="0.3">
      <c r="A116" s="1" t="s">
        <v>415</v>
      </c>
      <c r="B116" t="s">
        <v>599</v>
      </c>
    </row>
    <row r="117" spans="1:2" x14ac:dyDescent="0.3">
      <c r="A117" s="1" t="s">
        <v>416</v>
      </c>
      <c r="B117" t="s">
        <v>599</v>
      </c>
    </row>
    <row r="118" spans="1:2" x14ac:dyDescent="0.3">
      <c r="A118" s="1" t="s">
        <v>430</v>
      </c>
      <c r="B118" t="s">
        <v>599</v>
      </c>
    </row>
    <row r="119" spans="1:2" x14ac:dyDescent="0.3">
      <c r="A119" s="1" t="s">
        <v>454</v>
      </c>
      <c r="B119" t="s">
        <v>599</v>
      </c>
    </row>
    <row r="120" spans="1:2" x14ac:dyDescent="0.3">
      <c r="A120" s="1" t="s">
        <v>459</v>
      </c>
      <c r="B120" t="s">
        <v>599</v>
      </c>
    </row>
    <row r="121" spans="1:2" x14ac:dyDescent="0.3">
      <c r="A121" s="1" t="s">
        <v>483</v>
      </c>
      <c r="B121" t="s">
        <v>599</v>
      </c>
    </row>
    <row r="122" spans="1:2" x14ac:dyDescent="0.3">
      <c r="A122" s="1" t="s">
        <v>496</v>
      </c>
      <c r="B122" t="s">
        <v>599</v>
      </c>
    </row>
    <row r="123" spans="1:2" x14ac:dyDescent="0.3">
      <c r="A123" s="1" t="s">
        <v>530</v>
      </c>
      <c r="B123" t="s">
        <v>599</v>
      </c>
    </row>
    <row r="124" spans="1:2" x14ac:dyDescent="0.3">
      <c r="A124" s="1" t="s">
        <v>532</v>
      </c>
      <c r="B124" t="s">
        <v>599</v>
      </c>
    </row>
    <row r="125" spans="1:2" x14ac:dyDescent="0.3">
      <c r="A125" s="1" t="s">
        <v>535</v>
      </c>
      <c r="B125" t="s">
        <v>599</v>
      </c>
    </row>
    <row r="126" spans="1:2" x14ac:dyDescent="0.3">
      <c r="A126" s="1" t="s">
        <v>558</v>
      </c>
      <c r="B126" t="s">
        <v>599</v>
      </c>
    </row>
    <row r="127" spans="1:2" x14ac:dyDescent="0.3">
      <c r="A127" s="1" t="s">
        <v>566</v>
      </c>
      <c r="B127" t="s">
        <v>599</v>
      </c>
    </row>
    <row r="128" spans="1:2" x14ac:dyDescent="0.3">
      <c r="A128" s="1" t="s">
        <v>578</v>
      </c>
      <c r="B128" t="s">
        <v>599</v>
      </c>
    </row>
    <row r="129" spans="1:2" x14ac:dyDescent="0.3">
      <c r="A129" s="1" t="s">
        <v>423</v>
      </c>
      <c r="B129" t="s">
        <v>606</v>
      </c>
    </row>
    <row r="130" spans="1:2" x14ac:dyDescent="0.3">
      <c r="A130" s="1" t="s">
        <v>479</v>
      </c>
      <c r="B130" t="s">
        <v>606</v>
      </c>
    </row>
    <row r="131" spans="1:2" x14ac:dyDescent="0.3">
      <c r="A131" s="1" t="s">
        <v>513</v>
      </c>
      <c r="B131" t="s">
        <v>606</v>
      </c>
    </row>
    <row r="132" spans="1:2" x14ac:dyDescent="0.3">
      <c r="A132" s="1" t="s">
        <v>550</v>
      </c>
      <c r="B132" t="s">
        <v>606</v>
      </c>
    </row>
    <row r="133" spans="1:2" x14ac:dyDescent="0.3">
      <c r="A133" s="1" t="s">
        <v>516</v>
      </c>
      <c r="B133" t="s">
        <v>603</v>
      </c>
    </row>
    <row r="134" spans="1:2" x14ac:dyDescent="0.3">
      <c r="A134" s="1" t="s">
        <v>567</v>
      </c>
      <c r="B134" t="s">
        <v>603</v>
      </c>
    </row>
    <row r="135" spans="1:2" x14ac:dyDescent="0.3">
      <c r="A135" s="1" t="s">
        <v>594</v>
      </c>
      <c r="B135" t="s">
        <v>601</v>
      </c>
    </row>
    <row r="136" spans="1:2" x14ac:dyDescent="0.3">
      <c r="A136" s="1" t="s">
        <v>433</v>
      </c>
      <c r="B136" t="s">
        <v>601</v>
      </c>
    </row>
    <row r="137" spans="1:2" x14ac:dyDescent="0.3">
      <c r="A137" s="1" t="s">
        <v>445</v>
      </c>
      <c r="B137" t="s">
        <v>601</v>
      </c>
    </row>
    <row r="138" spans="1:2" x14ac:dyDescent="0.3">
      <c r="A138" s="1" t="s">
        <v>446</v>
      </c>
      <c r="B138" t="s">
        <v>601</v>
      </c>
    </row>
    <row r="139" spans="1:2" x14ac:dyDescent="0.3">
      <c r="A139" s="1" t="s">
        <v>510</v>
      </c>
      <c r="B139" t="s">
        <v>601</v>
      </c>
    </row>
    <row r="140" spans="1:2" x14ac:dyDescent="0.3">
      <c r="A140" s="1" t="s">
        <v>571</v>
      </c>
      <c r="B140" t="s">
        <v>601</v>
      </c>
    </row>
    <row r="141" spans="1:2" x14ac:dyDescent="0.3">
      <c r="A141" s="1" t="s">
        <v>572</v>
      </c>
      <c r="B141" t="s">
        <v>601</v>
      </c>
    </row>
    <row r="142" spans="1:2" x14ac:dyDescent="0.3">
      <c r="A142" s="1" t="s">
        <v>575</v>
      </c>
      <c r="B142" t="s">
        <v>601</v>
      </c>
    </row>
    <row r="143" spans="1:2" x14ac:dyDescent="0.3">
      <c r="A143" s="1" t="s">
        <v>480</v>
      </c>
      <c r="B143" t="s">
        <v>604</v>
      </c>
    </row>
    <row r="144" spans="1:2" x14ac:dyDescent="0.3">
      <c r="A144" s="1" t="s">
        <v>472</v>
      </c>
      <c r="B144" t="s">
        <v>600</v>
      </c>
    </row>
    <row r="145" spans="1:2" x14ac:dyDescent="0.3">
      <c r="A145" s="1" t="s">
        <v>482</v>
      </c>
      <c r="B145" t="s">
        <v>600</v>
      </c>
    </row>
    <row r="146" spans="1:2" x14ac:dyDescent="0.3">
      <c r="A146" s="1" t="s">
        <v>404</v>
      </c>
      <c r="B146" t="s">
        <v>602</v>
      </c>
    </row>
    <row r="147" spans="1:2" x14ac:dyDescent="0.3">
      <c r="A147" s="1" t="s">
        <v>589</v>
      </c>
      <c r="B147" t="s">
        <v>599</v>
      </c>
    </row>
    <row r="148" spans="1:2" x14ac:dyDescent="0.3">
      <c r="A148" s="1" t="s">
        <v>559</v>
      </c>
      <c r="B148" t="s">
        <v>599</v>
      </c>
    </row>
    <row r="149" spans="1:2" x14ac:dyDescent="0.3">
      <c r="A149" s="1" t="s">
        <v>569</v>
      </c>
      <c r="B149" t="s">
        <v>599</v>
      </c>
    </row>
    <row r="150" spans="1:2" x14ac:dyDescent="0.3">
      <c r="A150" s="1" t="s">
        <v>585</v>
      </c>
      <c r="B150" t="s">
        <v>599</v>
      </c>
    </row>
    <row r="151" spans="1:2" x14ac:dyDescent="0.3">
      <c r="A151" s="1" t="s">
        <v>400</v>
      </c>
      <c r="B151" t="s">
        <v>605</v>
      </c>
    </row>
    <row r="152" spans="1:2" x14ac:dyDescent="0.3">
      <c r="A152" s="1" t="s">
        <v>456</v>
      </c>
      <c r="B152" t="s">
        <v>605</v>
      </c>
    </row>
    <row r="153" spans="1:2" x14ac:dyDescent="0.3">
      <c r="A153" s="1" t="s">
        <v>485</v>
      </c>
      <c r="B153" t="s">
        <v>605</v>
      </c>
    </row>
    <row r="154" spans="1:2" x14ac:dyDescent="0.3">
      <c r="A154" s="1" t="s">
        <v>486</v>
      </c>
      <c r="B154" t="s">
        <v>605</v>
      </c>
    </row>
    <row r="155" spans="1:2" x14ac:dyDescent="0.3">
      <c r="A155" s="1" t="s">
        <v>555</v>
      </c>
      <c r="B155" t="s">
        <v>605</v>
      </c>
    </row>
    <row r="156" spans="1:2" x14ac:dyDescent="0.3">
      <c r="A156" s="1" t="s">
        <v>564</v>
      </c>
      <c r="B156" t="s">
        <v>605</v>
      </c>
    </row>
    <row r="157" spans="1:2" x14ac:dyDescent="0.3">
      <c r="A157" s="1" t="s">
        <v>417</v>
      </c>
      <c r="B157" t="s">
        <v>599</v>
      </c>
    </row>
    <row r="158" spans="1:2" x14ac:dyDescent="0.3">
      <c r="A158" s="1" t="s">
        <v>432</v>
      </c>
      <c r="B158" t="s">
        <v>599</v>
      </c>
    </row>
    <row r="159" spans="1:2" x14ac:dyDescent="0.3">
      <c r="A159" s="1" t="s">
        <v>503</v>
      </c>
      <c r="B159" t="s">
        <v>599</v>
      </c>
    </row>
    <row r="160" spans="1:2" x14ac:dyDescent="0.3">
      <c r="A160" s="1" t="s">
        <v>506</v>
      </c>
      <c r="B160" t="s">
        <v>599</v>
      </c>
    </row>
    <row r="161" spans="1:2" x14ac:dyDescent="0.3">
      <c r="A161" s="1" t="s">
        <v>537</v>
      </c>
      <c r="B161" t="s">
        <v>599</v>
      </c>
    </row>
    <row r="162" spans="1:2" x14ac:dyDescent="0.3">
      <c r="A162" s="1" t="s">
        <v>538</v>
      </c>
      <c r="B162" t="s">
        <v>599</v>
      </c>
    </row>
    <row r="163" spans="1:2" x14ac:dyDescent="0.3">
      <c r="A163" s="1" t="s">
        <v>570</v>
      </c>
      <c r="B163" t="s">
        <v>599</v>
      </c>
    </row>
    <row r="164" spans="1:2" x14ac:dyDescent="0.3">
      <c r="A164" s="1" t="s">
        <v>583</v>
      </c>
      <c r="B164" t="s">
        <v>599</v>
      </c>
    </row>
    <row r="165" spans="1:2" x14ac:dyDescent="0.3">
      <c r="A165" s="1" t="s">
        <v>413</v>
      </c>
      <c r="B165" t="s">
        <v>606</v>
      </c>
    </row>
    <row r="166" spans="1:2" x14ac:dyDescent="0.3">
      <c r="A166" s="1" t="s">
        <v>411</v>
      </c>
      <c r="B166" t="s">
        <v>603</v>
      </c>
    </row>
    <row r="167" spans="1:2" x14ac:dyDescent="0.3">
      <c r="A167" s="1" t="s">
        <v>531</v>
      </c>
      <c r="B167" t="s">
        <v>603</v>
      </c>
    </row>
    <row r="168" spans="1:2" x14ac:dyDescent="0.3">
      <c r="A168" s="1" t="s">
        <v>447</v>
      </c>
      <c r="B168" t="s">
        <v>601</v>
      </c>
    </row>
    <row r="169" spans="1:2" x14ac:dyDescent="0.3">
      <c r="A169" s="1" t="s">
        <v>477</v>
      </c>
      <c r="B169" t="s">
        <v>601</v>
      </c>
    </row>
    <row r="170" spans="1:2" x14ac:dyDescent="0.3">
      <c r="A170" s="1" t="s">
        <v>481</v>
      </c>
      <c r="B170" t="s">
        <v>601</v>
      </c>
    </row>
    <row r="171" spans="1:2" x14ac:dyDescent="0.3">
      <c r="A171" s="1" t="s">
        <v>577</v>
      </c>
      <c r="B171" t="s">
        <v>601</v>
      </c>
    </row>
    <row r="172" spans="1:2" x14ac:dyDescent="0.3">
      <c r="A172" s="1" t="s">
        <v>584</v>
      </c>
      <c r="B172" t="s">
        <v>601</v>
      </c>
    </row>
    <row r="173" spans="1:2" x14ac:dyDescent="0.3">
      <c r="A173" s="1" t="s">
        <v>478</v>
      </c>
      <c r="B173" t="s">
        <v>604</v>
      </c>
    </row>
    <row r="174" spans="1:2" x14ac:dyDescent="0.3">
      <c r="A174" s="1" t="s">
        <v>457</v>
      </c>
      <c r="B174" t="s">
        <v>600</v>
      </c>
    </row>
    <row r="175" spans="1:2" x14ac:dyDescent="0.3">
      <c r="A175" s="1" t="s">
        <v>465</v>
      </c>
      <c r="B175" t="s">
        <v>602</v>
      </c>
    </row>
    <row r="176" spans="1:2" x14ac:dyDescent="0.3">
      <c r="A176" s="1" t="s">
        <v>592</v>
      </c>
      <c r="B176" t="s">
        <v>599</v>
      </c>
    </row>
    <row r="177" spans="1:2" x14ac:dyDescent="0.3">
      <c r="A177" s="1" t="s">
        <v>401</v>
      </c>
      <c r="B177" t="s">
        <v>599</v>
      </c>
    </row>
    <row r="178" spans="1:2" x14ac:dyDescent="0.3">
      <c r="A178" s="1" t="s">
        <v>449</v>
      </c>
      <c r="B178" t="s">
        <v>605</v>
      </c>
    </row>
    <row r="179" spans="1:2" x14ac:dyDescent="0.3">
      <c r="A179" s="1" t="s">
        <v>525</v>
      </c>
      <c r="B179" t="s">
        <v>605</v>
      </c>
    </row>
    <row r="180" spans="1:2" x14ac:dyDescent="0.3">
      <c r="A180" s="1" t="s">
        <v>463</v>
      </c>
      <c r="B180" t="s">
        <v>599</v>
      </c>
    </row>
    <row r="181" spans="1:2" x14ac:dyDescent="0.3">
      <c r="A181" s="1" t="s">
        <v>464</v>
      </c>
      <c r="B181" t="s">
        <v>599</v>
      </c>
    </row>
    <row r="182" spans="1:2" x14ac:dyDescent="0.3">
      <c r="A182" s="1" t="s">
        <v>476</v>
      </c>
      <c r="B182" t="s">
        <v>599</v>
      </c>
    </row>
    <row r="183" spans="1:2" x14ac:dyDescent="0.3">
      <c r="A183" s="1" t="s">
        <v>540</v>
      </c>
      <c r="B183" t="s">
        <v>599</v>
      </c>
    </row>
    <row r="184" spans="1:2" x14ac:dyDescent="0.3">
      <c r="A184" s="1" t="s">
        <v>587</v>
      </c>
      <c r="B184" t="s">
        <v>599</v>
      </c>
    </row>
    <row r="185" spans="1:2" x14ac:dyDescent="0.3">
      <c r="A185" s="1" t="s">
        <v>492</v>
      </c>
      <c r="B185" t="s">
        <v>606</v>
      </c>
    </row>
    <row r="186" spans="1:2" x14ac:dyDescent="0.3">
      <c r="A186" s="1" t="s">
        <v>528</v>
      </c>
      <c r="B186" t="s">
        <v>603</v>
      </c>
    </row>
    <row r="187" spans="1:2" x14ac:dyDescent="0.3">
      <c r="A187" s="1" t="s">
        <v>593</v>
      </c>
      <c r="B187" t="s">
        <v>601</v>
      </c>
    </row>
    <row r="188" spans="1:2" x14ac:dyDescent="0.3">
      <c r="A188" s="1" t="s">
        <v>596</v>
      </c>
      <c r="B188" t="s">
        <v>601</v>
      </c>
    </row>
    <row r="189" spans="1:2" x14ac:dyDescent="0.3">
      <c r="A189" s="1" t="s">
        <v>442</v>
      </c>
      <c r="B189" t="s">
        <v>601</v>
      </c>
    </row>
    <row r="190" spans="1:2" x14ac:dyDescent="0.3">
      <c r="A190" s="1" t="s">
        <v>586</v>
      </c>
      <c r="B190" t="s">
        <v>601</v>
      </c>
    </row>
    <row r="191" spans="1:2" x14ac:dyDescent="0.3">
      <c r="A191" s="1" t="s">
        <v>573</v>
      </c>
      <c r="B191" t="s">
        <v>604</v>
      </c>
    </row>
    <row r="192" spans="1:2" x14ac:dyDescent="0.3">
      <c r="A192" s="1" t="s">
        <v>501</v>
      </c>
      <c r="B192" t="s">
        <v>600</v>
      </c>
    </row>
    <row r="193" spans="1:2" x14ac:dyDescent="0.3">
      <c r="A193" s="1" t="s">
        <v>488</v>
      </c>
      <c r="B193" t="s">
        <v>602</v>
      </c>
    </row>
    <row r="194" spans="1:2" x14ac:dyDescent="0.3">
      <c r="A194" s="1" t="s">
        <v>451</v>
      </c>
      <c r="B194" t="s">
        <v>599</v>
      </c>
    </row>
    <row r="195" spans="1:2" x14ac:dyDescent="0.3">
      <c r="A195" s="1" t="s">
        <v>541</v>
      </c>
      <c r="B195" t="s">
        <v>599</v>
      </c>
    </row>
    <row r="196" spans="1:2" x14ac:dyDescent="0.3">
      <c r="A196" s="1" t="s">
        <v>580</v>
      </c>
      <c r="B196" t="s">
        <v>606</v>
      </c>
    </row>
    <row r="197" spans="1:2" x14ac:dyDescent="0.3">
      <c r="A197" s="1" t="s">
        <v>588</v>
      </c>
      <c r="B197" t="s">
        <v>603</v>
      </c>
    </row>
    <row r="198" spans="1:2" x14ac:dyDescent="0.3">
      <c r="A198" s="1" t="s">
        <v>453</v>
      </c>
      <c r="B198" t="s">
        <v>601</v>
      </c>
    </row>
    <row r="199" spans="1:2" x14ac:dyDescent="0.3">
      <c r="A199" s="1" t="s">
        <v>498</v>
      </c>
      <c r="B199" t="s">
        <v>601</v>
      </c>
    </row>
    <row r="200" spans="1:2" x14ac:dyDescent="0.3">
      <c r="A200" s="1" t="s">
        <v>484</v>
      </c>
      <c r="B200" t="s">
        <v>599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100F-99FD-6143-9818-54C04E73BDC9}">
  <dimension ref="A1:B200"/>
  <sheetViews>
    <sheetView workbookViewId="0">
      <selection sqref="A1:B1048576"/>
    </sheetView>
  </sheetViews>
  <sheetFormatPr defaultColWidth="10.69921875" defaultRowHeight="15.6" x14ac:dyDescent="0.3"/>
  <cols>
    <col min="1" max="2" width="18.296875" customWidth="1"/>
  </cols>
  <sheetData>
    <row r="1" spans="1:2" x14ac:dyDescent="0.3">
      <c r="A1" s="3" t="s">
        <v>598</v>
      </c>
      <c r="B1" s="4" t="s">
        <v>608</v>
      </c>
    </row>
    <row r="2" spans="1:2" x14ac:dyDescent="0.3">
      <c r="A2" s="1" t="s">
        <v>412</v>
      </c>
      <c r="B2" t="s">
        <v>617</v>
      </c>
    </row>
    <row r="3" spans="1:2" x14ac:dyDescent="0.3">
      <c r="A3" s="1" t="s">
        <v>428</v>
      </c>
      <c r="B3" t="s">
        <v>617</v>
      </c>
    </row>
    <row r="4" spans="1:2" x14ac:dyDescent="0.3">
      <c r="A4" s="1" t="s">
        <v>421</v>
      </c>
      <c r="B4" t="s">
        <v>618</v>
      </c>
    </row>
    <row r="5" spans="1:2" x14ac:dyDescent="0.3">
      <c r="A5" s="1" t="s">
        <v>425</v>
      </c>
      <c r="B5" t="s">
        <v>618</v>
      </c>
    </row>
    <row r="6" spans="1:2" x14ac:dyDescent="0.3">
      <c r="A6" s="1" t="s">
        <v>441</v>
      </c>
      <c r="B6" t="s">
        <v>618</v>
      </c>
    </row>
    <row r="7" spans="1:2" x14ac:dyDescent="0.3">
      <c r="A7" s="1" t="s">
        <v>595</v>
      </c>
      <c r="B7" t="s">
        <v>612</v>
      </c>
    </row>
    <row r="8" spans="1:2" x14ac:dyDescent="0.3">
      <c r="A8" s="1" t="s">
        <v>429</v>
      </c>
      <c r="B8" t="s">
        <v>611</v>
      </c>
    </row>
    <row r="9" spans="1:2" x14ac:dyDescent="0.3">
      <c r="A9" s="1" t="s">
        <v>437</v>
      </c>
      <c r="B9" t="s">
        <v>610</v>
      </c>
    </row>
    <row r="10" spans="1:2" x14ac:dyDescent="0.3">
      <c r="A10" s="1" t="s">
        <v>469</v>
      </c>
      <c r="B10" t="s">
        <v>616</v>
      </c>
    </row>
    <row r="11" spans="1:2" x14ac:dyDescent="0.3">
      <c r="A11" s="1" t="s">
        <v>500</v>
      </c>
      <c r="B11" t="s">
        <v>613</v>
      </c>
    </row>
    <row r="12" spans="1:2" x14ac:dyDescent="0.3">
      <c r="A12" s="1" t="s">
        <v>518</v>
      </c>
      <c r="B12" t="s">
        <v>614</v>
      </c>
    </row>
    <row r="13" spans="1:2" x14ac:dyDescent="0.3">
      <c r="A13" s="1" t="s">
        <v>519</v>
      </c>
      <c r="B13" t="s">
        <v>614</v>
      </c>
    </row>
    <row r="14" spans="1:2" x14ac:dyDescent="0.3">
      <c r="A14" s="1" t="s">
        <v>557</v>
      </c>
      <c r="B14" t="s">
        <v>615</v>
      </c>
    </row>
    <row r="15" spans="1:2" x14ac:dyDescent="0.3">
      <c r="A15" s="1" t="s">
        <v>582</v>
      </c>
      <c r="B15" s="2" t="s">
        <v>618</v>
      </c>
    </row>
    <row r="16" spans="1:2" x14ac:dyDescent="0.3">
      <c r="A16" s="1" t="s">
        <v>493</v>
      </c>
      <c r="B16" t="s">
        <v>609</v>
      </c>
    </row>
    <row r="17" spans="1:2" x14ac:dyDescent="0.3">
      <c r="A17" s="1" t="s">
        <v>522</v>
      </c>
      <c r="B17" t="s">
        <v>617</v>
      </c>
    </row>
    <row r="18" spans="1:2" x14ac:dyDescent="0.3">
      <c r="A18" s="1" t="s">
        <v>405</v>
      </c>
      <c r="B18" t="s">
        <v>617</v>
      </c>
    </row>
    <row r="19" spans="1:2" x14ac:dyDescent="0.3">
      <c r="A19" s="1" t="s">
        <v>414</v>
      </c>
      <c r="B19" t="s">
        <v>618</v>
      </c>
    </row>
    <row r="20" spans="1:2" x14ac:dyDescent="0.3">
      <c r="A20" s="1" t="s">
        <v>590</v>
      </c>
      <c r="B20" t="s">
        <v>612</v>
      </c>
    </row>
    <row r="21" spans="1:2" x14ac:dyDescent="0.3">
      <c r="A21" s="1" t="s">
        <v>424</v>
      </c>
      <c r="B21" t="s">
        <v>611</v>
      </c>
    </row>
    <row r="22" spans="1:2" x14ac:dyDescent="0.3">
      <c r="A22" s="1" t="s">
        <v>435</v>
      </c>
      <c r="B22" t="s">
        <v>610</v>
      </c>
    </row>
    <row r="23" spans="1:2" x14ac:dyDescent="0.3">
      <c r="A23" s="1" t="s">
        <v>467</v>
      </c>
      <c r="B23" t="s">
        <v>616</v>
      </c>
    </row>
    <row r="24" spans="1:2" x14ac:dyDescent="0.3">
      <c r="A24" s="1" t="s">
        <v>499</v>
      </c>
      <c r="B24" t="s">
        <v>613</v>
      </c>
    </row>
    <row r="25" spans="1:2" x14ac:dyDescent="0.3">
      <c r="A25" s="1" t="s">
        <v>517</v>
      </c>
      <c r="B25" t="s">
        <v>614</v>
      </c>
    </row>
    <row r="26" spans="1:2" x14ac:dyDescent="0.3">
      <c r="A26" s="1" t="s">
        <v>556</v>
      </c>
      <c r="B26" t="s">
        <v>615</v>
      </c>
    </row>
    <row r="27" spans="1:2" x14ac:dyDescent="0.3">
      <c r="A27" s="1" t="s">
        <v>399</v>
      </c>
      <c r="B27" t="s">
        <v>615</v>
      </c>
    </row>
    <row r="28" spans="1:2" x14ac:dyDescent="0.3">
      <c r="A28" s="1" t="s">
        <v>448</v>
      </c>
      <c r="B28" t="s">
        <v>613</v>
      </c>
    </row>
    <row r="29" spans="1:2" x14ac:dyDescent="0.3">
      <c r="A29" s="1" t="s">
        <v>562</v>
      </c>
      <c r="B29" t="s">
        <v>618</v>
      </c>
    </row>
    <row r="30" spans="1:2" x14ac:dyDescent="0.3">
      <c r="A30" s="1" t="s">
        <v>565</v>
      </c>
      <c r="B30" t="s">
        <v>618</v>
      </c>
    </row>
    <row r="31" spans="1:2" x14ac:dyDescent="0.3">
      <c r="A31" s="1" t="s">
        <v>410</v>
      </c>
      <c r="B31" t="s">
        <v>613</v>
      </c>
    </row>
    <row r="32" spans="1:2" x14ac:dyDescent="0.3">
      <c r="A32" s="1" t="s">
        <v>462</v>
      </c>
      <c r="B32" t="s">
        <v>618</v>
      </c>
    </row>
    <row r="33" spans="1:2" x14ac:dyDescent="0.3">
      <c r="A33" s="1" t="s">
        <v>520</v>
      </c>
      <c r="B33" t="s">
        <v>609</v>
      </c>
    </row>
    <row r="34" spans="1:2" x14ac:dyDescent="0.3">
      <c r="A34" s="1" t="s">
        <v>553</v>
      </c>
      <c r="B34" t="s">
        <v>618</v>
      </c>
    </row>
    <row r="35" spans="1:2" x14ac:dyDescent="0.3">
      <c r="A35" s="1" t="s">
        <v>576</v>
      </c>
      <c r="B35" t="s">
        <v>618</v>
      </c>
    </row>
    <row r="36" spans="1:2" x14ac:dyDescent="0.3">
      <c r="A36" s="1" t="s">
        <v>581</v>
      </c>
      <c r="B36" t="s">
        <v>618</v>
      </c>
    </row>
    <row r="37" spans="1:2" x14ac:dyDescent="0.3">
      <c r="A37" s="1" t="s">
        <v>491</v>
      </c>
      <c r="B37" t="s">
        <v>618</v>
      </c>
    </row>
    <row r="38" spans="1:2" x14ac:dyDescent="0.3">
      <c r="A38" s="1" t="s">
        <v>497</v>
      </c>
      <c r="B38" t="s">
        <v>618</v>
      </c>
    </row>
    <row r="39" spans="1:2" x14ac:dyDescent="0.3">
      <c r="A39" s="1" t="s">
        <v>434</v>
      </c>
      <c r="B39" t="s">
        <v>617</v>
      </c>
    </row>
    <row r="40" spans="1:2" x14ac:dyDescent="0.3">
      <c r="A40" s="1" t="s">
        <v>443</v>
      </c>
      <c r="B40" t="s">
        <v>617</v>
      </c>
    </row>
    <row r="41" spans="1:2" x14ac:dyDescent="0.3">
      <c r="A41" s="1" t="s">
        <v>444</v>
      </c>
      <c r="B41" t="s">
        <v>617</v>
      </c>
    </row>
    <row r="42" spans="1:2" x14ac:dyDescent="0.3">
      <c r="A42" s="1" t="s">
        <v>489</v>
      </c>
      <c r="B42" t="s">
        <v>617</v>
      </c>
    </row>
    <row r="43" spans="1:2" x14ac:dyDescent="0.3">
      <c r="A43" s="1" t="s">
        <v>494</v>
      </c>
      <c r="B43" t="s">
        <v>617</v>
      </c>
    </row>
    <row r="44" spans="1:2" x14ac:dyDescent="0.3">
      <c r="A44" s="1" t="s">
        <v>545</v>
      </c>
      <c r="B44" t="s">
        <v>617</v>
      </c>
    </row>
    <row r="45" spans="1:2" x14ac:dyDescent="0.3">
      <c r="A45" s="1" t="s">
        <v>548</v>
      </c>
      <c r="B45" t="s">
        <v>617</v>
      </c>
    </row>
    <row r="46" spans="1:2" x14ac:dyDescent="0.3">
      <c r="A46" s="1" t="s">
        <v>552</v>
      </c>
      <c r="B46" t="s">
        <v>617</v>
      </c>
    </row>
    <row r="47" spans="1:2" x14ac:dyDescent="0.3">
      <c r="A47" s="1" t="s">
        <v>460</v>
      </c>
      <c r="B47" t="s">
        <v>618</v>
      </c>
    </row>
    <row r="48" spans="1:2" x14ac:dyDescent="0.3">
      <c r="A48" s="1" t="s">
        <v>461</v>
      </c>
      <c r="B48" t="s">
        <v>618</v>
      </c>
    </row>
    <row r="49" spans="1:2" x14ac:dyDescent="0.3">
      <c r="A49" s="1" t="s">
        <v>468</v>
      </c>
      <c r="B49" t="s">
        <v>618</v>
      </c>
    </row>
    <row r="50" spans="1:2" x14ac:dyDescent="0.3">
      <c r="A50" s="1" t="s">
        <v>470</v>
      </c>
      <c r="B50" t="s">
        <v>618</v>
      </c>
    </row>
    <row r="51" spans="1:2" x14ac:dyDescent="0.3">
      <c r="A51" s="1" t="s">
        <v>471</v>
      </c>
      <c r="B51" t="s">
        <v>618</v>
      </c>
    </row>
    <row r="52" spans="1:2" x14ac:dyDescent="0.3">
      <c r="A52" s="1" t="s">
        <v>502</v>
      </c>
      <c r="B52" t="s">
        <v>618</v>
      </c>
    </row>
    <row r="53" spans="1:2" x14ac:dyDescent="0.3">
      <c r="A53" s="1" t="s">
        <v>407</v>
      </c>
      <c r="B53" t="s">
        <v>615</v>
      </c>
    </row>
    <row r="54" spans="1:2" x14ac:dyDescent="0.3">
      <c r="A54" s="1" t="s">
        <v>439</v>
      </c>
      <c r="B54" t="s">
        <v>613</v>
      </c>
    </row>
    <row r="55" spans="1:2" x14ac:dyDescent="0.3">
      <c r="A55" s="1" t="s">
        <v>466</v>
      </c>
      <c r="B55" t="s">
        <v>617</v>
      </c>
    </row>
    <row r="56" spans="1:2" x14ac:dyDescent="0.3">
      <c r="A56" s="1" t="s">
        <v>549</v>
      </c>
      <c r="B56" t="s">
        <v>618</v>
      </c>
    </row>
    <row r="57" spans="1:2" x14ac:dyDescent="0.3">
      <c r="A57" s="1" t="s">
        <v>591</v>
      </c>
      <c r="B57" t="s">
        <v>612</v>
      </c>
    </row>
    <row r="58" spans="1:2" x14ac:dyDescent="0.3">
      <c r="A58" s="1" t="s">
        <v>403</v>
      </c>
      <c r="B58" t="s">
        <v>612</v>
      </c>
    </row>
    <row r="59" spans="1:2" x14ac:dyDescent="0.3">
      <c r="A59" s="1" t="s">
        <v>406</v>
      </c>
      <c r="B59" t="s">
        <v>612</v>
      </c>
    </row>
    <row r="60" spans="1:2" x14ac:dyDescent="0.3">
      <c r="A60" s="1" t="s">
        <v>419</v>
      </c>
      <c r="B60" t="s">
        <v>611</v>
      </c>
    </row>
    <row r="61" spans="1:2" x14ac:dyDescent="0.3">
      <c r="A61" s="1" t="s">
        <v>438</v>
      </c>
      <c r="B61" t="s">
        <v>610</v>
      </c>
    </row>
    <row r="62" spans="1:2" x14ac:dyDescent="0.3">
      <c r="A62" s="1" t="s">
        <v>455</v>
      </c>
      <c r="B62" t="s">
        <v>610</v>
      </c>
    </row>
    <row r="63" spans="1:2" x14ac:dyDescent="0.3">
      <c r="A63" s="1" t="s">
        <v>507</v>
      </c>
      <c r="B63" t="s">
        <v>613</v>
      </c>
    </row>
    <row r="64" spans="1:2" x14ac:dyDescent="0.3">
      <c r="A64" s="1" t="s">
        <v>508</v>
      </c>
      <c r="B64" t="s">
        <v>613</v>
      </c>
    </row>
    <row r="65" spans="1:2" x14ac:dyDescent="0.3">
      <c r="A65" s="1" t="s">
        <v>512</v>
      </c>
      <c r="B65" t="s">
        <v>614</v>
      </c>
    </row>
    <row r="66" spans="1:2" x14ac:dyDescent="0.3">
      <c r="A66" s="1" t="s">
        <v>521</v>
      </c>
      <c r="B66" t="s">
        <v>614</v>
      </c>
    </row>
    <row r="67" spans="1:2" x14ac:dyDescent="0.3">
      <c r="A67" s="1" t="s">
        <v>523</v>
      </c>
      <c r="B67" t="s">
        <v>614</v>
      </c>
    </row>
    <row r="68" spans="1:2" x14ac:dyDescent="0.3">
      <c r="A68" s="1" t="s">
        <v>526</v>
      </c>
      <c r="B68" t="s">
        <v>614</v>
      </c>
    </row>
    <row r="69" spans="1:2" x14ac:dyDescent="0.3">
      <c r="A69" s="1" t="s">
        <v>529</v>
      </c>
      <c r="B69" t="s">
        <v>614</v>
      </c>
    </row>
    <row r="70" spans="1:2" x14ac:dyDescent="0.3">
      <c r="A70" s="1" t="s">
        <v>543</v>
      </c>
      <c r="B70" t="s">
        <v>614</v>
      </c>
    </row>
    <row r="71" spans="1:2" x14ac:dyDescent="0.3">
      <c r="A71" s="1" t="s">
        <v>547</v>
      </c>
      <c r="B71" t="s">
        <v>615</v>
      </c>
    </row>
    <row r="72" spans="1:2" x14ac:dyDescent="0.3">
      <c r="A72" s="1" t="s">
        <v>560</v>
      </c>
      <c r="B72" t="s">
        <v>615</v>
      </c>
    </row>
    <row r="73" spans="1:2" x14ac:dyDescent="0.3">
      <c r="A73" s="1" t="s">
        <v>579</v>
      </c>
      <c r="B73" t="s">
        <v>615</v>
      </c>
    </row>
    <row r="74" spans="1:2" x14ac:dyDescent="0.3">
      <c r="A74" s="1" t="s">
        <v>422</v>
      </c>
      <c r="B74" t="s">
        <v>615</v>
      </c>
    </row>
    <row r="75" spans="1:2" x14ac:dyDescent="0.3">
      <c r="A75" s="1" t="s">
        <v>436</v>
      </c>
      <c r="B75" t="s">
        <v>613</v>
      </c>
    </row>
    <row r="76" spans="1:2" x14ac:dyDescent="0.3">
      <c r="A76" s="1" t="s">
        <v>475</v>
      </c>
      <c r="B76" t="s">
        <v>615</v>
      </c>
    </row>
    <row r="77" spans="1:2" x14ac:dyDescent="0.3">
      <c r="A77" s="1" t="s">
        <v>495</v>
      </c>
      <c r="B77" t="s">
        <v>614</v>
      </c>
    </row>
    <row r="78" spans="1:2" x14ac:dyDescent="0.3">
      <c r="A78" s="1" t="s">
        <v>418</v>
      </c>
      <c r="B78" t="s">
        <v>615</v>
      </c>
    </row>
    <row r="79" spans="1:2" x14ac:dyDescent="0.3">
      <c r="A79" s="1" t="s">
        <v>452</v>
      </c>
      <c r="B79" t="s">
        <v>613</v>
      </c>
    </row>
    <row r="80" spans="1:2" x14ac:dyDescent="0.3">
      <c r="A80" s="1" t="s">
        <v>487</v>
      </c>
      <c r="B80" t="s">
        <v>617</v>
      </c>
    </row>
    <row r="81" spans="1:2" x14ac:dyDescent="0.3">
      <c r="A81" s="1" t="s">
        <v>490</v>
      </c>
      <c r="B81" t="s">
        <v>617</v>
      </c>
    </row>
    <row r="82" spans="1:2" x14ac:dyDescent="0.3">
      <c r="A82" s="1" t="s">
        <v>524</v>
      </c>
      <c r="B82" t="s">
        <v>618</v>
      </c>
    </row>
    <row r="83" spans="1:2" x14ac:dyDescent="0.3">
      <c r="A83" s="1" t="s">
        <v>536</v>
      </c>
      <c r="B83" t="s">
        <v>618</v>
      </c>
    </row>
    <row r="84" spans="1:2" x14ac:dyDescent="0.3">
      <c r="A84" s="1" t="s">
        <v>544</v>
      </c>
      <c r="B84" t="s">
        <v>618</v>
      </c>
    </row>
    <row r="85" spans="1:2" x14ac:dyDescent="0.3">
      <c r="A85" s="1" t="s">
        <v>568</v>
      </c>
      <c r="B85" t="s">
        <v>618</v>
      </c>
    </row>
    <row r="86" spans="1:2" x14ac:dyDescent="0.3">
      <c r="A86" s="1" t="s">
        <v>408</v>
      </c>
      <c r="B86" t="s">
        <v>614</v>
      </c>
    </row>
    <row r="87" spans="1:2" x14ac:dyDescent="0.3">
      <c r="A87" s="1" t="s">
        <v>450</v>
      </c>
      <c r="B87" t="s">
        <v>617</v>
      </c>
    </row>
    <row r="88" spans="1:2" x14ac:dyDescent="0.3">
      <c r="A88" s="1" t="s">
        <v>546</v>
      </c>
      <c r="B88" t="s">
        <v>618</v>
      </c>
    </row>
    <row r="89" spans="1:2" x14ac:dyDescent="0.3">
      <c r="A89" s="1" t="s">
        <v>597</v>
      </c>
      <c r="B89" t="s">
        <v>615</v>
      </c>
    </row>
    <row r="90" spans="1:2" x14ac:dyDescent="0.3">
      <c r="A90" s="1" t="s">
        <v>402</v>
      </c>
      <c r="B90" t="s">
        <v>614</v>
      </c>
    </row>
    <row r="91" spans="1:2" x14ac:dyDescent="0.3">
      <c r="A91" s="1" t="s">
        <v>420</v>
      </c>
      <c r="B91" t="s">
        <v>617</v>
      </c>
    </row>
    <row r="92" spans="1:2" x14ac:dyDescent="0.3">
      <c r="A92" s="1" t="s">
        <v>440</v>
      </c>
      <c r="B92" t="s">
        <v>617</v>
      </c>
    </row>
    <row r="93" spans="1:2" x14ac:dyDescent="0.3">
      <c r="A93" s="1" t="s">
        <v>509</v>
      </c>
      <c r="B93" t="s">
        <v>618</v>
      </c>
    </row>
    <row r="94" spans="1:2" x14ac:dyDescent="0.3">
      <c r="A94" s="1" t="s">
        <v>511</v>
      </c>
      <c r="B94" t="s">
        <v>618</v>
      </c>
    </row>
    <row r="95" spans="1:2" x14ac:dyDescent="0.3">
      <c r="A95" s="1" t="s">
        <v>409</v>
      </c>
      <c r="B95" t="s">
        <v>615</v>
      </c>
    </row>
    <row r="96" spans="1:2" x14ac:dyDescent="0.3">
      <c r="A96" s="1" t="s">
        <v>427</v>
      </c>
      <c r="B96" t="s">
        <v>614</v>
      </c>
    </row>
    <row r="97" spans="1:2" x14ac:dyDescent="0.3">
      <c r="A97" s="1" t="s">
        <v>431</v>
      </c>
      <c r="B97" t="s">
        <v>613</v>
      </c>
    </row>
    <row r="98" spans="1:2" x14ac:dyDescent="0.3">
      <c r="A98" s="1" t="s">
        <v>473</v>
      </c>
      <c r="B98" t="s">
        <v>617</v>
      </c>
    </row>
    <row r="99" spans="1:2" x14ac:dyDescent="0.3">
      <c r="A99" s="1" t="s">
        <v>533</v>
      </c>
      <c r="B99" t="s">
        <v>618</v>
      </c>
    </row>
    <row r="100" spans="1:2" x14ac:dyDescent="0.3">
      <c r="A100" s="1" t="s">
        <v>534</v>
      </c>
      <c r="B100" t="s">
        <v>618</v>
      </c>
    </row>
    <row r="101" spans="1:2" x14ac:dyDescent="0.3">
      <c r="A101" s="1" t="s">
        <v>561</v>
      </c>
      <c r="B101" t="s">
        <v>618</v>
      </c>
    </row>
    <row r="102" spans="1:2" x14ac:dyDescent="0.3">
      <c r="A102" s="1" t="s">
        <v>554</v>
      </c>
      <c r="B102" t="s">
        <v>617</v>
      </c>
    </row>
    <row r="103" spans="1:2" x14ac:dyDescent="0.3">
      <c r="A103" s="1" t="s">
        <v>563</v>
      </c>
      <c r="B103" t="s">
        <v>617</v>
      </c>
    </row>
    <row r="104" spans="1:2" x14ac:dyDescent="0.3">
      <c r="A104" s="1" t="s">
        <v>574</v>
      </c>
      <c r="B104" t="s">
        <v>617</v>
      </c>
    </row>
    <row r="105" spans="1:2" x14ac:dyDescent="0.3">
      <c r="A105" s="1" t="s">
        <v>504</v>
      </c>
      <c r="B105" t="s">
        <v>618</v>
      </c>
    </row>
    <row r="106" spans="1:2" x14ac:dyDescent="0.3">
      <c r="A106" s="1" t="s">
        <v>505</v>
      </c>
      <c r="B106" t="s">
        <v>618</v>
      </c>
    </row>
    <row r="107" spans="1:2" x14ac:dyDescent="0.3">
      <c r="A107" s="1" t="s">
        <v>514</v>
      </c>
      <c r="B107" t="s">
        <v>618</v>
      </c>
    </row>
    <row r="108" spans="1:2" x14ac:dyDescent="0.3">
      <c r="A108" s="1" t="s">
        <v>515</v>
      </c>
      <c r="B108" t="s">
        <v>618</v>
      </c>
    </row>
    <row r="109" spans="1:2" x14ac:dyDescent="0.3">
      <c r="A109" s="1" t="s">
        <v>542</v>
      </c>
      <c r="B109" t="s">
        <v>618</v>
      </c>
    </row>
    <row r="110" spans="1:2" x14ac:dyDescent="0.3">
      <c r="A110" s="1" t="s">
        <v>426</v>
      </c>
      <c r="B110" t="s">
        <v>614</v>
      </c>
    </row>
    <row r="111" spans="1:2" x14ac:dyDescent="0.3">
      <c r="A111" s="1" t="s">
        <v>458</v>
      </c>
      <c r="B111" t="s">
        <v>617</v>
      </c>
    </row>
    <row r="112" spans="1:2" x14ac:dyDescent="0.3">
      <c r="A112" s="1" t="s">
        <v>474</v>
      </c>
      <c r="B112" t="s">
        <v>615</v>
      </c>
    </row>
    <row r="113" spans="1:2" x14ac:dyDescent="0.3">
      <c r="A113" s="1" t="s">
        <v>527</v>
      </c>
      <c r="B113" t="s">
        <v>618</v>
      </c>
    </row>
    <row r="114" spans="1:2" x14ac:dyDescent="0.3">
      <c r="A114" s="1" t="s">
        <v>539</v>
      </c>
      <c r="B114" t="s">
        <v>618</v>
      </c>
    </row>
    <row r="115" spans="1:2" x14ac:dyDescent="0.3">
      <c r="A115" s="1" t="s">
        <v>551</v>
      </c>
      <c r="B115" t="s">
        <v>618</v>
      </c>
    </row>
    <row r="116" spans="1:2" x14ac:dyDescent="0.3">
      <c r="A116" s="1" t="s">
        <v>415</v>
      </c>
      <c r="B116" t="s">
        <v>612</v>
      </c>
    </row>
    <row r="117" spans="1:2" x14ac:dyDescent="0.3">
      <c r="A117" s="1" t="s">
        <v>416</v>
      </c>
      <c r="B117" t="s">
        <v>612</v>
      </c>
    </row>
    <row r="118" spans="1:2" x14ac:dyDescent="0.3">
      <c r="A118" s="1" t="s">
        <v>430</v>
      </c>
      <c r="B118" t="s">
        <v>611</v>
      </c>
    </row>
    <row r="119" spans="1:2" x14ac:dyDescent="0.3">
      <c r="A119" s="1" t="s">
        <v>454</v>
      </c>
      <c r="B119" t="s">
        <v>610</v>
      </c>
    </row>
    <row r="120" spans="1:2" x14ac:dyDescent="0.3">
      <c r="A120" s="1" t="s">
        <v>459</v>
      </c>
      <c r="B120" t="s">
        <v>610</v>
      </c>
    </row>
    <row r="121" spans="1:2" x14ac:dyDescent="0.3">
      <c r="A121" s="1" t="s">
        <v>483</v>
      </c>
      <c r="B121" t="s">
        <v>616</v>
      </c>
    </row>
    <row r="122" spans="1:2" x14ac:dyDescent="0.3">
      <c r="A122" s="1" t="s">
        <v>496</v>
      </c>
      <c r="B122" t="s">
        <v>613</v>
      </c>
    </row>
    <row r="123" spans="1:2" x14ac:dyDescent="0.3">
      <c r="A123" s="1" t="s">
        <v>530</v>
      </c>
      <c r="B123" t="s">
        <v>614</v>
      </c>
    </row>
    <row r="124" spans="1:2" x14ac:dyDescent="0.3">
      <c r="A124" s="1" t="s">
        <v>532</v>
      </c>
      <c r="B124" t="s">
        <v>614</v>
      </c>
    </row>
    <row r="125" spans="1:2" x14ac:dyDescent="0.3">
      <c r="A125" s="1" t="s">
        <v>535</v>
      </c>
      <c r="B125" t="s">
        <v>614</v>
      </c>
    </row>
    <row r="126" spans="1:2" x14ac:dyDescent="0.3">
      <c r="A126" s="1" t="s">
        <v>558</v>
      </c>
      <c r="B126" t="s">
        <v>615</v>
      </c>
    </row>
    <row r="127" spans="1:2" x14ac:dyDescent="0.3">
      <c r="A127" s="1" t="s">
        <v>566</v>
      </c>
      <c r="B127" t="s">
        <v>615</v>
      </c>
    </row>
    <row r="128" spans="1:2" x14ac:dyDescent="0.3">
      <c r="A128" s="1" t="s">
        <v>578</v>
      </c>
      <c r="B128" t="s">
        <v>615</v>
      </c>
    </row>
    <row r="129" spans="1:2" x14ac:dyDescent="0.3">
      <c r="A129" s="1" t="s">
        <v>423</v>
      </c>
      <c r="B129" t="s">
        <v>614</v>
      </c>
    </row>
    <row r="130" spans="1:2" x14ac:dyDescent="0.3">
      <c r="A130" s="1" t="s">
        <v>479</v>
      </c>
      <c r="B130" t="s">
        <v>617</v>
      </c>
    </row>
    <row r="131" spans="1:2" x14ac:dyDescent="0.3">
      <c r="A131" s="1" t="s">
        <v>513</v>
      </c>
      <c r="B131" t="s">
        <v>618</v>
      </c>
    </row>
    <row r="132" spans="1:2" x14ac:dyDescent="0.3">
      <c r="A132" s="1" t="s">
        <v>550</v>
      </c>
      <c r="B132" t="s">
        <v>618</v>
      </c>
    </row>
    <row r="133" spans="1:2" x14ac:dyDescent="0.3">
      <c r="A133" s="1" t="s">
        <v>516</v>
      </c>
      <c r="B133" t="s">
        <v>613</v>
      </c>
    </row>
    <row r="134" spans="1:2" x14ac:dyDescent="0.3">
      <c r="A134" s="1" t="s">
        <v>567</v>
      </c>
      <c r="B134" t="s">
        <v>618</v>
      </c>
    </row>
    <row r="135" spans="1:2" x14ac:dyDescent="0.3">
      <c r="A135" s="1" t="s">
        <v>594</v>
      </c>
      <c r="B135" t="s">
        <v>616</v>
      </c>
    </row>
    <row r="136" spans="1:2" x14ac:dyDescent="0.3">
      <c r="A136" s="1" t="s">
        <v>433</v>
      </c>
      <c r="B136" t="s">
        <v>615</v>
      </c>
    </row>
    <row r="137" spans="1:2" x14ac:dyDescent="0.3">
      <c r="A137" s="1" t="s">
        <v>445</v>
      </c>
      <c r="B137" t="s">
        <v>614</v>
      </c>
    </row>
    <row r="138" spans="1:2" x14ac:dyDescent="0.3">
      <c r="A138" s="1" t="s">
        <v>446</v>
      </c>
      <c r="B138" t="s">
        <v>614</v>
      </c>
    </row>
    <row r="139" spans="1:2" x14ac:dyDescent="0.3">
      <c r="A139" s="1" t="s">
        <v>510</v>
      </c>
      <c r="B139" t="s">
        <v>618</v>
      </c>
    </row>
    <row r="140" spans="1:2" x14ac:dyDescent="0.3">
      <c r="A140" s="1" t="s">
        <v>571</v>
      </c>
      <c r="B140" t="s">
        <v>618</v>
      </c>
    </row>
    <row r="141" spans="1:2" x14ac:dyDescent="0.3">
      <c r="A141" s="1" t="s">
        <v>572</v>
      </c>
      <c r="B141" t="s">
        <v>618</v>
      </c>
    </row>
    <row r="142" spans="1:2" x14ac:dyDescent="0.3">
      <c r="A142" s="1" t="s">
        <v>575</v>
      </c>
      <c r="B142" t="s">
        <v>618</v>
      </c>
    </row>
    <row r="143" spans="1:2" x14ac:dyDescent="0.3">
      <c r="A143" s="1" t="s">
        <v>480</v>
      </c>
      <c r="B143" t="s">
        <v>616</v>
      </c>
    </row>
    <row r="144" spans="1:2" x14ac:dyDescent="0.3">
      <c r="A144" s="1" t="s">
        <v>472</v>
      </c>
      <c r="B144" t="s">
        <v>616</v>
      </c>
    </row>
    <row r="145" spans="1:2" x14ac:dyDescent="0.3">
      <c r="A145" s="1" t="s">
        <v>482</v>
      </c>
      <c r="B145" t="s">
        <v>618</v>
      </c>
    </row>
    <row r="146" spans="1:2" x14ac:dyDescent="0.3">
      <c r="A146" s="1" t="s">
        <v>404</v>
      </c>
      <c r="B146" t="s">
        <v>616</v>
      </c>
    </row>
    <row r="147" spans="1:2" x14ac:dyDescent="0.3">
      <c r="A147" s="1" t="s">
        <v>589</v>
      </c>
      <c r="B147" t="s">
        <v>617</v>
      </c>
    </row>
    <row r="148" spans="1:2" x14ac:dyDescent="0.3">
      <c r="A148" s="1" t="s">
        <v>559</v>
      </c>
      <c r="B148" t="s">
        <v>618</v>
      </c>
    </row>
    <row r="149" spans="1:2" x14ac:dyDescent="0.3">
      <c r="A149" s="1" t="s">
        <v>569</v>
      </c>
      <c r="B149" t="s">
        <v>618</v>
      </c>
    </row>
    <row r="150" spans="1:2" x14ac:dyDescent="0.3">
      <c r="A150" s="1" t="s">
        <v>585</v>
      </c>
      <c r="B150" t="s">
        <v>618</v>
      </c>
    </row>
    <row r="151" spans="1:2" x14ac:dyDescent="0.3">
      <c r="A151" s="1" t="s">
        <v>400</v>
      </c>
      <c r="B151" t="s">
        <v>616</v>
      </c>
    </row>
    <row r="152" spans="1:2" x14ac:dyDescent="0.3">
      <c r="A152" s="1" t="s">
        <v>456</v>
      </c>
      <c r="B152" t="s">
        <v>617</v>
      </c>
    </row>
    <row r="153" spans="1:2" x14ac:dyDescent="0.3">
      <c r="A153" s="1" t="s">
        <v>485</v>
      </c>
      <c r="B153" t="s">
        <v>614</v>
      </c>
    </row>
    <row r="154" spans="1:2" x14ac:dyDescent="0.3">
      <c r="A154" s="1" t="s">
        <v>486</v>
      </c>
      <c r="B154" t="s">
        <v>613</v>
      </c>
    </row>
    <row r="155" spans="1:2" x14ac:dyDescent="0.3">
      <c r="A155" s="1" t="s">
        <v>555</v>
      </c>
      <c r="B155" t="s">
        <v>618</v>
      </c>
    </row>
    <row r="156" spans="1:2" x14ac:dyDescent="0.3">
      <c r="A156" s="1" t="s">
        <v>564</v>
      </c>
      <c r="B156" t="s">
        <v>618</v>
      </c>
    </row>
    <row r="157" spans="1:2" x14ac:dyDescent="0.3">
      <c r="A157" s="1" t="s">
        <v>417</v>
      </c>
      <c r="B157" t="s">
        <v>612</v>
      </c>
    </row>
    <row r="158" spans="1:2" x14ac:dyDescent="0.3">
      <c r="A158" s="1" t="s">
        <v>432</v>
      </c>
      <c r="B158" t="s">
        <v>611</v>
      </c>
    </row>
    <row r="159" spans="1:2" x14ac:dyDescent="0.3">
      <c r="A159" s="1" t="s">
        <v>503</v>
      </c>
      <c r="B159" t="s">
        <v>613</v>
      </c>
    </row>
    <row r="160" spans="1:2" x14ac:dyDescent="0.3">
      <c r="A160" s="1" t="s">
        <v>506</v>
      </c>
      <c r="B160" t="s">
        <v>613</v>
      </c>
    </row>
    <row r="161" spans="1:2" x14ac:dyDescent="0.3">
      <c r="A161" s="1" t="s">
        <v>537</v>
      </c>
      <c r="B161" t="s">
        <v>614</v>
      </c>
    </row>
    <row r="162" spans="1:2" x14ac:dyDescent="0.3">
      <c r="A162" s="1" t="s">
        <v>538</v>
      </c>
      <c r="B162" t="s">
        <v>614</v>
      </c>
    </row>
    <row r="163" spans="1:2" x14ac:dyDescent="0.3">
      <c r="A163" s="1" t="s">
        <v>570</v>
      </c>
      <c r="B163" t="s">
        <v>615</v>
      </c>
    </row>
    <row r="164" spans="1:2" x14ac:dyDescent="0.3">
      <c r="A164" s="1" t="s">
        <v>583</v>
      </c>
      <c r="B164" t="s">
        <v>617</v>
      </c>
    </row>
    <row r="165" spans="1:2" x14ac:dyDescent="0.3">
      <c r="A165" s="1" t="s">
        <v>413</v>
      </c>
      <c r="B165" t="s">
        <v>616</v>
      </c>
    </row>
    <row r="166" spans="1:2" x14ac:dyDescent="0.3">
      <c r="A166" s="1" t="s">
        <v>411</v>
      </c>
      <c r="B166" t="s">
        <v>616</v>
      </c>
    </row>
    <row r="167" spans="1:2" x14ac:dyDescent="0.3">
      <c r="A167" s="1" t="s">
        <v>531</v>
      </c>
      <c r="B167" t="s">
        <v>618</v>
      </c>
    </row>
    <row r="168" spans="1:2" x14ac:dyDescent="0.3">
      <c r="A168" s="1" t="s">
        <v>447</v>
      </c>
      <c r="B168" t="s">
        <v>613</v>
      </c>
    </row>
    <row r="169" spans="1:2" x14ac:dyDescent="0.3">
      <c r="A169" s="1" t="s">
        <v>477</v>
      </c>
      <c r="B169" t="s">
        <v>617</v>
      </c>
    </row>
    <row r="170" spans="1:2" x14ac:dyDescent="0.3">
      <c r="A170" s="1" t="s">
        <v>481</v>
      </c>
      <c r="B170" t="s">
        <v>617</v>
      </c>
    </row>
    <row r="171" spans="1:2" x14ac:dyDescent="0.3">
      <c r="A171" s="1" t="s">
        <v>577</v>
      </c>
      <c r="B171" t="s">
        <v>618</v>
      </c>
    </row>
    <row r="172" spans="1:2" x14ac:dyDescent="0.3">
      <c r="A172" s="1" t="s">
        <v>584</v>
      </c>
      <c r="B172" t="s">
        <v>618</v>
      </c>
    </row>
    <row r="173" spans="1:2" x14ac:dyDescent="0.3">
      <c r="A173" s="1" t="s">
        <v>478</v>
      </c>
      <c r="B173" t="s">
        <v>617</v>
      </c>
    </row>
    <row r="174" spans="1:2" x14ac:dyDescent="0.3">
      <c r="A174" s="1" t="s">
        <v>457</v>
      </c>
      <c r="B174" t="s">
        <v>617</v>
      </c>
    </row>
    <row r="175" spans="1:2" x14ac:dyDescent="0.3">
      <c r="A175" s="1" t="s">
        <v>465</v>
      </c>
      <c r="B175" t="s">
        <v>617</v>
      </c>
    </row>
    <row r="176" spans="1:2" x14ac:dyDescent="0.3">
      <c r="A176" s="1" t="s">
        <v>592</v>
      </c>
      <c r="B176" t="s">
        <v>618</v>
      </c>
    </row>
    <row r="177" spans="1:2" x14ac:dyDescent="0.3">
      <c r="A177" s="1" t="s">
        <v>401</v>
      </c>
      <c r="B177" t="s">
        <v>618</v>
      </c>
    </row>
    <row r="178" spans="1:2" x14ac:dyDescent="0.3">
      <c r="A178" s="1" t="s">
        <v>449</v>
      </c>
      <c r="B178" t="s">
        <v>617</v>
      </c>
    </row>
    <row r="179" spans="1:2" x14ac:dyDescent="0.3">
      <c r="A179" s="1" t="s">
        <v>525</v>
      </c>
      <c r="B179" t="s">
        <v>618</v>
      </c>
    </row>
    <row r="180" spans="1:2" x14ac:dyDescent="0.3">
      <c r="A180" s="1" t="s">
        <v>463</v>
      </c>
      <c r="B180" t="s">
        <v>610</v>
      </c>
    </row>
    <row r="181" spans="1:2" x14ac:dyDescent="0.3">
      <c r="A181" s="1" t="s">
        <v>464</v>
      </c>
      <c r="B181" t="s">
        <v>616</v>
      </c>
    </row>
    <row r="182" spans="1:2" x14ac:dyDescent="0.3">
      <c r="A182" s="1" t="s">
        <v>476</v>
      </c>
      <c r="B182" t="s">
        <v>616</v>
      </c>
    </row>
    <row r="183" spans="1:2" x14ac:dyDescent="0.3">
      <c r="A183" s="1" t="s">
        <v>540</v>
      </c>
      <c r="B183" t="s">
        <v>614</v>
      </c>
    </row>
    <row r="184" spans="1:2" x14ac:dyDescent="0.3">
      <c r="A184" s="1" t="s">
        <v>587</v>
      </c>
      <c r="B184" t="s">
        <v>617</v>
      </c>
    </row>
    <row r="185" spans="1:2" x14ac:dyDescent="0.3">
      <c r="A185" s="1" t="s">
        <v>492</v>
      </c>
      <c r="B185" t="s">
        <v>617</v>
      </c>
    </row>
    <row r="186" spans="1:2" x14ac:dyDescent="0.3">
      <c r="A186" s="1" t="s">
        <v>528</v>
      </c>
      <c r="B186" t="s">
        <v>617</v>
      </c>
    </row>
    <row r="187" spans="1:2" x14ac:dyDescent="0.3">
      <c r="A187" s="1" t="s">
        <v>593</v>
      </c>
      <c r="B187" t="s">
        <v>616</v>
      </c>
    </row>
    <row r="188" spans="1:2" x14ac:dyDescent="0.3">
      <c r="A188" s="1" t="s">
        <v>596</v>
      </c>
      <c r="B188" t="s">
        <v>615</v>
      </c>
    </row>
    <row r="189" spans="1:2" x14ac:dyDescent="0.3">
      <c r="A189" s="1" t="s">
        <v>442</v>
      </c>
      <c r="B189" t="s">
        <v>614</v>
      </c>
    </row>
    <row r="190" spans="1:2" x14ac:dyDescent="0.3">
      <c r="A190" s="1" t="s">
        <v>586</v>
      </c>
      <c r="B190" t="s">
        <v>618</v>
      </c>
    </row>
    <row r="191" spans="1:2" x14ac:dyDescent="0.3">
      <c r="A191" s="1" t="s">
        <v>573</v>
      </c>
      <c r="B191" t="s">
        <v>618</v>
      </c>
    </row>
    <row r="192" spans="1:2" x14ac:dyDescent="0.3">
      <c r="A192" s="1" t="s">
        <v>501</v>
      </c>
      <c r="B192" t="s">
        <v>618</v>
      </c>
    </row>
    <row r="193" spans="1:2" x14ac:dyDescent="0.3">
      <c r="A193" s="1" t="s">
        <v>488</v>
      </c>
      <c r="B193" t="s">
        <v>618</v>
      </c>
    </row>
    <row r="194" spans="1:2" x14ac:dyDescent="0.3">
      <c r="A194" s="1" t="s">
        <v>451</v>
      </c>
      <c r="B194" t="s">
        <v>618</v>
      </c>
    </row>
    <row r="195" spans="1:2" x14ac:dyDescent="0.3">
      <c r="A195" s="1" t="s">
        <v>541</v>
      </c>
      <c r="B195" t="s">
        <v>614</v>
      </c>
    </row>
    <row r="196" spans="1:2" x14ac:dyDescent="0.3">
      <c r="A196" s="1" t="s">
        <v>580</v>
      </c>
      <c r="B196" t="s">
        <v>618</v>
      </c>
    </row>
    <row r="197" spans="1:2" x14ac:dyDescent="0.3">
      <c r="A197" s="1" t="s">
        <v>588</v>
      </c>
      <c r="B197" t="s">
        <v>618</v>
      </c>
    </row>
    <row r="198" spans="1:2" x14ac:dyDescent="0.3">
      <c r="A198" s="1" t="s">
        <v>453</v>
      </c>
      <c r="B198" t="s">
        <v>617</v>
      </c>
    </row>
    <row r="199" spans="1:2" x14ac:dyDescent="0.3">
      <c r="A199" s="1" t="s">
        <v>498</v>
      </c>
      <c r="B199" t="s">
        <v>618</v>
      </c>
    </row>
    <row r="200" spans="1:2" x14ac:dyDescent="0.3">
      <c r="A200" s="1" t="s">
        <v>484</v>
      </c>
      <c r="B200" t="s">
        <v>609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36944-3730-804B-B926-656A2EA00B50}">
  <dimension ref="A1:B200"/>
  <sheetViews>
    <sheetView workbookViewId="0">
      <selection sqref="A1:B1048576"/>
    </sheetView>
  </sheetViews>
  <sheetFormatPr defaultColWidth="10.69921875" defaultRowHeight="15.6" x14ac:dyDescent="0.3"/>
  <cols>
    <col min="1" max="2" width="13.796875" customWidth="1"/>
  </cols>
  <sheetData>
    <row r="1" spans="1:2" x14ac:dyDescent="0.3">
      <c r="A1" s="3" t="s">
        <v>598</v>
      </c>
      <c r="B1" s="3" t="s">
        <v>201</v>
      </c>
    </row>
    <row r="2" spans="1:2" x14ac:dyDescent="0.3">
      <c r="A2" s="1" t="s">
        <v>412</v>
      </c>
      <c r="B2" s="2" t="s">
        <v>203</v>
      </c>
    </row>
    <row r="3" spans="1:2" x14ac:dyDescent="0.3">
      <c r="A3" s="1" t="s">
        <v>428</v>
      </c>
      <c r="B3" s="2" t="s">
        <v>203</v>
      </c>
    </row>
    <row r="4" spans="1:2" x14ac:dyDescent="0.3">
      <c r="A4" s="1" t="s">
        <v>421</v>
      </c>
      <c r="B4" s="2" t="s">
        <v>202</v>
      </c>
    </row>
    <row r="5" spans="1:2" x14ac:dyDescent="0.3">
      <c r="A5" s="1" t="s">
        <v>425</v>
      </c>
      <c r="B5" s="2" t="s">
        <v>202</v>
      </c>
    </row>
    <row r="6" spans="1:2" x14ac:dyDescent="0.3">
      <c r="A6" s="1" t="s">
        <v>441</v>
      </c>
      <c r="B6" s="2" t="s">
        <v>202</v>
      </c>
    </row>
    <row r="7" spans="1:2" x14ac:dyDescent="0.3">
      <c r="A7" s="1" t="s">
        <v>595</v>
      </c>
      <c r="B7" s="2" t="s">
        <v>203</v>
      </c>
    </row>
    <row r="8" spans="1:2" x14ac:dyDescent="0.3">
      <c r="A8" s="1" t="s">
        <v>429</v>
      </c>
      <c r="B8" s="2" t="s">
        <v>202</v>
      </c>
    </row>
    <row r="9" spans="1:2" x14ac:dyDescent="0.3">
      <c r="A9" s="1" t="s">
        <v>437</v>
      </c>
      <c r="B9" s="2" t="s">
        <v>203</v>
      </c>
    </row>
    <row r="10" spans="1:2" x14ac:dyDescent="0.3">
      <c r="A10" s="1" t="s">
        <v>469</v>
      </c>
      <c r="B10" s="2" t="s">
        <v>203</v>
      </c>
    </row>
    <row r="11" spans="1:2" x14ac:dyDescent="0.3">
      <c r="A11" s="1" t="s">
        <v>500</v>
      </c>
      <c r="B11" s="2" t="s">
        <v>203</v>
      </c>
    </row>
    <row r="12" spans="1:2" x14ac:dyDescent="0.3">
      <c r="A12" s="1" t="s">
        <v>518</v>
      </c>
      <c r="B12" s="2" t="s">
        <v>203</v>
      </c>
    </row>
    <row r="13" spans="1:2" x14ac:dyDescent="0.3">
      <c r="A13" s="1" t="s">
        <v>519</v>
      </c>
      <c r="B13" s="2" t="s">
        <v>202</v>
      </c>
    </row>
    <row r="14" spans="1:2" x14ac:dyDescent="0.3">
      <c r="A14" s="1" t="s">
        <v>557</v>
      </c>
      <c r="B14" s="2" t="s">
        <v>202</v>
      </c>
    </row>
    <row r="15" spans="1:2" x14ac:dyDescent="0.3">
      <c r="A15" s="1" t="s">
        <v>582</v>
      </c>
      <c r="B15" s="2" t="s">
        <v>203</v>
      </c>
    </row>
    <row r="16" spans="1:2" x14ac:dyDescent="0.3">
      <c r="A16" s="1" t="s">
        <v>493</v>
      </c>
      <c r="B16" s="2" t="s">
        <v>202</v>
      </c>
    </row>
    <row r="17" spans="1:2" x14ac:dyDescent="0.3">
      <c r="A17" s="1" t="s">
        <v>522</v>
      </c>
      <c r="B17" s="2" t="s">
        <v>202</v>
      </c>
    </row>
    <row r="18" spans="1:2" x14ac:dyDescent="0.3">
      <c r="A18" s="1" t="s">
        <v>405</v>
      </c>
      <c r="B18" s="2" t="s">
        <v>202</v>
      </c>
    </row>
    <row r="19" spans="1:2" x14ac:dyDescent="0.3">
      <c r="A19" s="1" t="s">
        <v>414</v>
      </c>
      <c r="B19" s="2" t="s">
        <v>202</v>
      </c>
    </row>
    <row r="20" spans="1:2" x14ac:dyDescent="0.3">
      <c r="A20" s="1" t="s">
        <v>590</v>
      </c>
      <c r="B20" s="2" t="s">
        <v>202</v>
      </c>
    </row>
    <row r="21" spans="1:2" x14ac:dyDescent="0.3">
      <c r="A21" s="1" t="s">
        <v>424</v>
      </c>
      <c r="B21" s="2" t="s">
        <v>202</v>
      </c>
    </row>
    <row r="22" spans="1:2" x14ac:dyDescent="0.3">
      <c r="A22" s="1" t="s">
        <v>435</v>
      </c>
      <c r="B22" s="2" t="s">
        <v>203</v>
      </c>
    </row>
    <row r="23" spans="1:2" x14ac:dyDescent="0.3">
      <c r="A23" s="1" t="s">
        <v>467</v>
      </c>
      <c r="B23" s="2" t="s">
        <v>203</v>
      </c>
    </row>
    <row r="24" spans="1:2" x14ac:dyDescent="0.3">
      <c r="A24" s="1" t="s">
        <v>499</v>
      </c>
      <c r="B24" s="2" t="s">
        <v>203</v>
      </c>
    </row>
    <row r="25" spans="1:2" x14ac:dyDescent="0.3">
      <c r="A25" s="1" t="s">
        <v>517</v>
      </c>
      <c r="B25" s="2" t="s">
        <v>203</v>
      </c>
    </row>
    <row r="26" spans="1:2" x14ac:dyDescent="0.3">
      <c r="A26" s="1" t="s">
        <v>556</v>
      </c>
      <c r="B26" s="2" t="s">
        <v>203</v>
      </c>
    </row>
    <row r="27" spans="1:2" x14ac:dyDescent="0.3">
      <c r="A27" s="1" t="s">
        <v>399</v>
      </c>
      <c r="B27" s="2" t="s">
        <v>203</v>
      </c>
    </row>
    <row r="28" spans="1:2" x14ac:dyDescent="0.3">
      <c r="A28" s="1" t="s">
        <v>448</v>
      </c>
      <c r="B28" s="2" t="s">
        <v>203</v>
      </c>
    </row>
    <row r="29" spans="1:2" x14ac:dyDescent="0.3">
      <c r="A29" s="1" t="s">
        <v>562</v>
      </c>
      <c r="B29" s="2" t="s">
        <v>202</v>
      </c>
    </row>
    <row r="30" spans="1:2" x14ac:dyDescent="0.3">
      <c r="A30" s="1" t="s">
        <v>565</v>
      </c>
      <c r="B30" s="2" t="s">
        <v>202</v>
      </c>
    </row>
    <row r="31" spans="1:2" x14ac:dyDescent="0.3">
      <c r="A31" s="1" t="s">
        <v>410</v>
      </c>
      <c r="B31" s="2" t="s">
        <v>203</v>
      </c>
    </row>
    <row r="32" spans="1:2" x14ac:dyDescent="0.3">
      <c r="A32" s="1" t="s">
        <v>462</v>
      </c>
      <c r="B32" s="2" t="s">
        <v>202</v>
      </c>
    </row>
    <row r="33" spans="1:2" x14ac:dyDescent="0.3">
      <c r="A33" s="1" t="s">
        <v>520</v>
      </c>
      <c r="B33" s="2" t="s">
        <v>202</v>
      </c>
    </row>
    <row r="34" spans="1:2" x14ac:dyDescent="0.3">
      <c r="A34" s="1" t="s">
        <v>553</v>
      </c>
      <c r="B34" s="2" t="s">
        <v>203</v>
      </c>
    </row>
    <row r="35" spans="1:2" x14ac:dyDescent="0.3">
      <c r="A35" s="1" t="s">
        <v>576</v>
      </c>
      <c r="B35" s="2" t="s">
        <v>203</v>
      </c>
    </row>
    <row r="36" spans="1:2" x14ac:dyDescent="0.3">
      <c r="A36" s="1" t="s">
        <v>581</v>
      </c>
      <c r="B36" s="2" t="s">
        <v>203</v>
      </c>
    </row>
    <row r="37" spans="1:2" x14ac:dyDescent="0.3">
      <c r="A37" s="1" t="s">
        <v>491</v>
      </c>
      <c r="B37" s="2" t="s">
        <v>202</v>
      </c>
    </row>
    <row r="38" spans="1:2" x14ac:dyDescent="0.3">
      <c r="A38" s="1" t="s">
        <v>497</v>
      </c>
      <c r="B38" s="2" t="s">
        <v>202</v>
      </c>
    </row>
    <row r="39" spans="1:2" x14ac:dyDescent="0.3">
      <c r="A39" s="1" t="s">
        <v>434</v>
      </c>
      <c r="B39" s="2" t="s">
        <v>202</v>
      </c>
    </row>
    <row r="40" spans="1:2" x14ac:dyDescent="0.3">
      <c r="A40" s="1" t="s">
        <v>443</v>
      </c>
      <c r="B40" s="2" t="s">
        <v>203</v>
      </c>
    </row>
    <row r="41" spans="1:2" x14ac:dyDescent="0.3">
      <c r="A41" s="1" t="s">
        <v>444</v>
      </c>
      <c r="B41" s="2" t="s">
        <v>203</v>
      </c>
    </row>
    <row r="42" spans="1:2" x14ac:dyDescent="0.3">
      <c r="A42" s="1" t="s">
        <v>489</v>
      </c>
      <c r="B42" s="2" t="s">
        <v>202</v>
      </c>
    </row>
    <row r="43" spans="1:2" x14ac:dyDescent="0.3">
      <c r="A43" s="1" t="s">
        <v>494</v>
      </c>
      <c r="B43" s="2" t="s">
        <v>203</v>
      </c>
    </row>
    <row r="44" spans="1:2" x14ac:dyDescent="0.3">
      <c r="A44" s="1" t="s">
        <v>545</v>
      </c>
      <c r="B44" s="2" t="s">
        <v>202</v>
      </c>
    </row>
    <row r="45" spans="1:2" x14ac:dyDescent="0.3">
      <c r="A45" s="1" t="s">
        <v>548</v>
      </c>
      <c r="B45" s="2" t="s">
        <v>202</v>
      </c>
    </row>
    <row r="46" spans="1:2" x14ac:dyDescent="0.3">
      <c r="A46" s="1" t="s">
        <v>552</v>
      </c>
      <c r="B46" s="2" t="s">
        <v>202</v>
      </c>
    </row>
    <row r="47" spans="1:2" x14ac:dyDescent="0.3">
      <c r="A47" s="1" t="s">
        <v>460</v>
      </c>
      <c r="B47" s="2" t="s">
        <v>202</v>
      </c>
    </row>
    <row r="48" spans="1:2" x14ac:dyDescent="0.3">
      <c r="A48" s="1" t="s">
        <v>461</v>
      </c>
      <c r="B48" s="2" t="s">
        <v>203</v>
      </c>
    </row>
    <row r="49" spans="1:2" x14ac:dyDescent="0.3">
      <c r="A49" s="1" t="s">
        <v>468</v>
      </c>
      <c r="B49" s="2" t="s">
        <v>202</v>
      </c>
    </row>
    <row r="50" spans="1:2" x14ac:dyDescent="0.3">
      <c r="A50" s="1" t="s">
        <v>470</v>
      </c>
      <c r="B50" s="2" t="s">
        <v>202</v>
      </c>
    </row>
    <row r="51" spans="1:2" x14ac:dyDescent="0.3">
      <c r="A51" s="1" t="s">
        <v>471</v>
      </c>
      <c r="B51" s="2" t="s">
        <v>203</v>
      </c>
    </row>
    <row r="52" spans="1:2" x14ac:dyDescent="0.3">
      <c r="A52" s="1" t="s">
        <v>502</v>
      </c>
      <c r="B52" s="2" t="s">
        <v>202</v>
      </c>
    </row>
    <row r="53" spans="1:2" x14ac:dyDescent="0.3">
      <c r="A53" s="1" t="s">
        <v>407</v>
      </c>
      <c r="B53" s="2" t="s">
        <v>203</v>
      </c>
    </row>
    <row r="54" spans="1:2" x14ac:dyDescent="0.3">
      <c r="A54" s="1" t="s">
        <v>439</v>
      </c>
      <c r="B54" s="2" t="s">
        <v>202</v>
      </c>
    </row>
    <row r="55" spans="1:2" x14ac:dyDescent="0.3">
      <c r="A55" s="1" t="s">
        <v>466</v>
      </c>
      <c r="B55" s="2" t="s">
        <v>202</v>
      </c>
    </row>
    <row r="56" spans="1:2" x14ac:dyDescent="0.3">
      <c r="A56" s="1" t="s">
        <v>549</v>
      </c>
      <c r="B56" s="2" t="s">
        <v>203</v>
      </c>
    </row>
    <row r="57" spans="1:2" x14ac:dyDescent="0.3">
      <c r="A57" s="1" t="s">
        <v>591</v>
      </c>
      <c r="B57" s="2" t="s">
        <v>202</v>
      </c>
    </row>
    <row r="58" spans="1:2" x14ac:dyDescent="0.3">
      <c r="A58" s="1" t="s">
        <v>403</v>
      </c>
      <c r="B58" s="2" t="s">
        <v>203</v>
      </c>
    </row>
    <row r="59" spans="1:2" x14ac:dyDescent="0.3">
      <c r="A59" s="1" t="s">
        <v>406</v>
      </c>
      <c r="B59" s="2" t="s">
        <v>203</v>
      </c>
    </row>
    <row r="60" spans="1:2" x14ac:dyDescent="0.3">
      <c r="A60" s="1" t="s">
        <v>419</v>
      </c>
      <c r="B60" s="2" t="s">
        <v>202</v>
      </c>
    </row>
    <row r="61" spans="1:2" x14ac:dyDescent="0.3">
      <c r="A61" s="1" t="s">
        <v>438</v>
      </c>
      <c r="B61" s="2" t="s">
        <v>203</v>
      </c>
    </row>
    <row r="62" spans="1:2" x14ac:dyDescent="0.3">
      <c r="A62" s="1" t="s">
        <v>455</v>
      </c>
      <c r="B62" s="2" t="s">
        <v>203</v>
      </c>
    </row>
    <row r="63" spans="1:2" x14ac:dyDescent="0.3">
      <c r="A63" s="1" t="s">
        <v>507</v>
      </c>
      <c r="B63" s="2" t="s">
        <v>202</v>
      </c>
    </row>
    <row r="64" spans="1:2" x14ac:dyDescent="0.3">
      <c r="A64" s="1" t="s">
        <v>508</v>
      </c>
      <c r="B64" s="2" t="s">
        <v>202</v>
      </c>
    </row>
    <row r="65" spans="1:2" x14ac:dyDescent="0.3">
      <c r="A65" s="1" t="s">
        <v>512</v>
      </c>
      <c r="B65" s="2" t="s">
        <v>203</v>
      </c>
    </row>
    <row r="66" spans="1:2" x14ac:dyDescent="0.3">
      <c r="A66" s="1" t="s">
        <v>521</v>
      </c>
      <c r="B66" s="2" t="s">
        <v>203</v>
      </c>
    </row>
    <row r="67" spans="1:2" x14ac:dyDescent="0.3">
      <c r="A67" s="1" t="s">
        <v>523</v>
      </c>
      <c r="B67" s="2" t="s">
        <v>202</v>
      </c>
    </row>
    <row r="68" spans="1:2" x14ac:dyDescent="0.3">
      <c r="A68" s="1" t="s">
        <v>526</v>
      </c>
      <c r="B68" s="2" t="s">
        <v>203</v>
      </c>
    </row>
    <row r="69" spans="1:2" x14ac:dyDescent="0.3">
      <c r="A69" s="1" t="s">
        <v>529</v>
      </c>
      <c r="B69" s="2" t="s">
        <v>202</v>
      </c>
    </row>
    <row r="70" spans="1:2" x14ac:dyDescent="0.3">
      <c r="A70" s="1" t="s">
        <v>543</v>
      </c>
      <c r="B70" s="2" t="s">
        <v>202</v>
      </c>
    </row>
    <row r="71" spans="1:2" x14ac:dyDescent="0.3">
      <c r="A71" s="1" t="s">
        <v>547</v>
      </c>
      <c r="B71" s="2" t="s">
        <v>203</v>
      </c>
    </row>
    <row r="72" spans="1:2" x14ac:dyDescent="0.3">
      <c r="A72" s="1" t="s">
        <v>560</v>
      </c>
      <c r="B72" s="2" t="s">
        <v>203</v>
      </c>
    </row>
    <row r="73" spans="1:2" x14ac:dyDescent="0.3">
      <c r="A73" s="1" t="s">
        <v>579</v>
      </c>
      <c r="B73" s="2" t="s">
        <v>202</v>
      </c>
    </row>
    <row r="74" spans="1:2" x14ac:dyDescent="0.3">
      <c r="A74" s="1" t="s">
        <v>422</v>
      </c>
      <c r="B74" s="2" t="s">
        <v>202</v>
      </c>
    </row>
    <row r="75" spans="1:2" x14ac:dyDescent="0.3">
      <c r="A75" s="1" t="s">
        <v>436</v>
      </c>
      <c r="B75" s="2" t="s">
        <v>202</v>
      </c>
    </row>
    <row r="76" spans="1:2" x14ac:dyDescent="0.3">
      <c r="A76" s="1" t="s">
        <v>475</v>
      </c>
      <c r="B76" s="2" t="s">
        <v>203</v>
      </c>
    </row>
    <row r="77" spans="1:2" x14ac:dyDescent="0.3">
      <c r="A77" s="1" t="s">
        <v>495</v>
      </c>
      <c r="B77" s="2" t="s">
        <v>202</v>
      </c>
    </row>
    <row r="78" spans="1:2" x14ac:dyDescent="0.3">
      <c r="A78" s="1" t="s">
        <v>418</v>
      </c>
      <c r="B78" s="2" t="s">
        <v>202</v>
      </c>
    </row>
    <row r="79" spans="1:2" x14ac:dyDescent="0.3">
      <c r="A79" s="1" t="s">
        <v>452</v>
      </c>
      <c r="B79" s="2" t="s">
        <v>202</v>
      </c>
    </row>
    <row r="80" spans="1:2" x14ac:dyDescent="0.3">
      <c r="A80" s="1" t="s">
        <v>487</v>
      </c>
      <c r="B80" s="2" t="s">
        <v>203</v>
      </c>
    </row>
    <row r="81" spans="1:2" x14ac:dyDescent="0.3">
      <c r="A81" s="1" t="s">
        <v>490</v>
      </c>
      <c r="B81" s="2" t="s">
        <v>202</v>
      </c>
    </row>
    <row r="82" spans="1:2" x14ac:dyDescent="0.3">
      <c r="A82" s="1" t="s">
        <v>524</v>
      </c>
      <c r="B82" s="2" t="s">
        <v>202</v>
      </c>
    </row>
    <row r="83" spans="1:2" x14ac:dyDescent="0.3">
      <c r="A83" s="1" t="s">
        <v>536</v>
      </c>
      <c r="B83" s="2" t="s">
        <v>202</v>
      </c>
    </row>
    <row r="84" spans="1:2" x14ac:dyDescent="0.3">
      <c r="A84" s="1" t="s">
        <v>544</v>
      </c>
      <c r="B84" s="2" t="s">
        <v>202</v>
      </c>
    </row>
    <row r="85" spans="1:2" x14ac:dyDescent="0.3">
      <c r="A85" s="1" t="s">
        <v>568</v>
      </c>
      <c r="B85" s="2" t="s">
        <v>202</v>
      </c>
    </row>
    <row r="86" spans="1:2" x14ac:dyDescent="0.3">
      <c r="A86" s="1" t="s">
        <v>408</v>
      </c>
      <c r="B86" s="2" t="s">
        <v>203</v>
      </c>
    </row>
    <row r="87" spans="1:2" x14ac:dyDescent="0.3">
      <c r="A87" s="1" t="s">
        <v>450</v>
      </c>
      <c r="B87" s="2" t="s">
        <v>203</v>
      </c>
    </row>
    <row r="88" spans="1:2" x14ac:dyDescent="0.3">
      <c r="A88" s="1" t="s">
        <v>546</v>
      </c>
      <c r="B88" s="2" t="s">
        <v>203</v>
      </c>
    </row>
    <row r="89" spans="1:2" x14ac:dyDescent="0.3">
      <c r="A89" s="1" t="s">
        <v>597</v>
      </c>
      <c r="B89" s="2" t="s">
        <v>202</v>
      </c>
    </row>
    <row r="90" spans="1:2" x14ac:dyDescent="0.3">
      <c r="A90" s="1" t="s">
        <v>402</v>
      </c>
      <c r="B90" s="2" t="s">
        <v>203</v>
      </c>
    </row>
    <row r="91" spans="1:2" x14ac:dyDescent="0.3">
      <c r="A91" s="1" t="s">
        <v>420</v>
      </c>
      <c r="B91" s="2" t="s">
        <v>202</v>
      </c>
    </row>
    <row r="92" spans="1:2" x14ac:dyDescent="0.3">
      <c r="A92" s="1" t="s">
        <v>440</v>
      </c>
      <c r="B92" s="2" t="s">
        <v>202</v>
      </c>
    </row>
    <row r="93" spans="1:2" x14ac:dyDescent="0.3">
      <c r="A93" s="1" t="s">
        <v>509</v>
      </c>
      <c r="B93" s="2" t="s">
        <v>203</v>
      </c>
    </row>
    <row r="94" spans="1:2" x14ac:dyDescent="0.3">
      <c r="A94" s="1" t="s">
        <v>511</v>
      </c>
      <c r="B94" s="2" t="s">
        <v>202</v>
      </c>
    </row>
    <row r="95" spans="1:2" x14ac:dyDescent="0.3">
      <c r="A95" s="1" t="s">
        <v>409</v>
      </c>
      <c r="B95" s="2" t="s">
        <v>203</v>
      </c>
    </row>
    <row r="96" spans="1:2" x14ac:dyDescent="0.3">
      <c r="A96" s="1" t="s">
        <v>427</v>
      </c>
      <c r="B96" s="2" t="s">
        <v>202</v>
      </c>
    </row>
    <row r="97" spans="1:2" x14ac:dyDescent="0.3">
      <c r="A97" s="1" t="s">
        <v>431</v>
      </c>
      <c r="B97" s="2" t="s">
        <v>203</v>
      </c>
    </row>
    <row r="98" spans="1:2" x14ac:dyDescent="0.3">
      <c r="A98" s="1" t="s">
        <v>473</v>
      </c>
      <c r="B98" s="2" t="s">
        <v>202</v>
      </c>
    </row>
    <row r="99" spans="1:2" x14ac:dyDescent="0.3">
      <c r="A99" s="1" t="s">
        <v>533</v>
      </c>
      <c r="B99" s="2" t="s">
        <v>203</v>
      </c>
    </row>
    <row r="100" spans="1:2" x14ac:dyDescent="0.3">
      <c r="A100" s="1" t="s">
        <v>534</v>
      </c>
      <c r="B100" s="2" t="s">
        <v>203</v>
      </c>
    </row>
    <row r="101" spans="1:2" x14ac:dyDescent="0.3">
      <c r="A101" s="1" t="s">
        <v>561</v>
      </c>
      <c r="B101" s="2" t="s">
        <v>202</v>
      </c>
    </row>
    <row r="102" spans="1:2" x14ac:dyDescent="0.3">
      <c r="A102" s="1" t="s">
        <v>554</v>
      </c>
      <c r="B102" s="2" t="s">
        <v>203</v>
      </c>
    </row>
    <row r="103" spans="1:2" x14ac:dyDescent="0.3">
      <c r="A103" s="1" t="s">
        <v>563</v>
      </c>
      <c r="B103" s="2" t="s">
        <v>203</v>
      </c>
    </row>
    <row r="104" spans="1:2" x14ac:dyDescent="0.3">
      <c r="A104" s="1" t="s">
        <v>574</v>
      </c>
      <c r="B104" s="2" t="s">
        <v>202</v>
      </c>
    </row>
    <row r="105" spans="1:2" x14ac:dyDescent="0.3">
      <c r="A105" s="1" t="s">
        <v>504</v>
      </c>
      <c r="B105" s="2" t="s">
        <v>203</v>
      </c>
    </row>
    <row r="106" spans="1:2" x14ac:dyDescent="0.3">
      <c r="A106" s="1" t="s">
        <v>505</v>
      </c>
      <c r="B106" s="2" t="s">
        <v>203</v>
      </c>
    </row>
    <row r="107" spans="1:2" x14ac:dyDescent="0.3">
      <c r="A107" s="1" t="s">
        <v>514</v>
      </c>
      <c r="B107" s="2" t="s">
        <v>203</v>
      </c>
    </row>
    <row r="108" spans="1:2" x14ac:dyDescent="0.3">
      <c r="A108" s="1" t="s">
        <v>515</v>
      </c>
      <c r="B108" s="2" t="s">
        <v>203</v>
      </c>
    </row>
    <row r="109" spans="1:2" x14ac:dyDescent="0.3">
      <c r="A109" s="1" t="s">
        <v>542</v>
      </c>
      <c r="B109" s="2" t="s">
        <v>203</v>
      </c>
    </row>
    <row r="110" spans="1:2" x14ac:dyDescent="0.3">
      <c r="A110" s="1" t="s">
        <v>426</v>
      </c>
      <c r="B110" s="2" t="s">
        <v>203</v>
      </c>
    </row>
    <row r="111" spans="1:2" x14ac:dyDescent="0.3">
      <c r="A111" s="1" t="s">
        <v>458</v>
      </c>
      <c r="B111" s="2" t="s">
        <v>203</v>
      </c>
    </row>
    <row r="112" spans="1:2" x14ac:dyDescent="0.3">
      <c r="A112" s="1" t="s">
        <v>474</v>
      </c>
      <c r="B112" s="2" t="s">
        <v>202</v>
      </c>
    </row>
    <row r="113" spans="1:2" x14ac:dyDescent="0.3">
      <c r="A113" s="1" t="s">
        <v>527</v>
      </c>
      <c r="B113" s="2" t="s">
        <v>203</v>
      </c>
    </row>
    <row r="114" spans="1:2" x14ac:dyDescent="0.3">
      <c r="A114" s="1" t="s">
        <v>539</v>
      </c>
      <c r="B114" s="2" t="s">
        <v>203</v>
      </c>
    </row>
    <row r="115" spans="1:2" x14ac:dyDescent="0.3">
      <c r="A115" s="1" t="s">
        <v>551</v>
      </c>
      <c r="B115" s="2" t="s">
        <v>202</v>
      </c>
    </row>
    <row r="116" spans="1:2" x14ac:dyDescent="0.3">
      <c r="A116" s="1" t="s">
        <v>415</v>
      </c>
      <c r="B116" s="2" t="s">
        <v>202</v>
      </c>
    </row>
    <row r="117" spans="1:2" x14ac:dyDescent="0.3">
      <c r="A117" s="1" t="s">
        <v>416</v>
      </c>
      <c r="B117" s="2" t="s">
        <v>203</v>
      </c>
    </row>
    <row r="118" spans="1:2" x14ac:dyDescent="0.3">
      <c r="A118" s="1" t="s">
        <v>430</v>
      </c>
      <c r="B118" s="2" t="s">
        <v>203</v>
      </c>
    </row>
    <row r="119" spans="1:2" x14ac:dyDescent="0.3">
      <c r="A119" s="1" t="s">
        <v>454</v>
      </c>
      <c r="B119" s="2" t="s">
        <v>203</v>
      </c>
    </row>
    <row r="120" spans="1:2" x14ac:dyDescent="0.3">
      <c r="A120" s="1" t="s">
        <v>459</v>
      </c>
      <c r="B120" s="2" t="s">
        <v>202</v>
      </c>
    </row>
    <row r="121" spans="1:2" x14ac:dyDescent="0.3">
      <c r="A121" s="1" t="s">
        <v>483</v>
      </c>
      <c r="B121" s="2" t="s">
        <v>202</v>
      </c>
    </row>
    <row r="122" spans="1:2" x14ac:dyDescent="0.3">
      <c r="A122" s="1" t="s">
        <v>496</v>
      </c>
      <c r="B122" s="2" t="s">
        <v>203</v>
      </c>
    </row>
    <row r="123" spans="1:2" x14ac:dyDescent="0.3">
      <c r="A123" s="1" t="s">
        <v>530</v>
      </c>
      <c r="B123" s="2" t="s">
        <v>202</v>
      </c>
    </row>
    <row r="124" spans="1:2" x14ac:dyDescent="0.3">
      <c r="A124" s="1" t="s">
        <v>532</v>
      </c>
      <c r="B124" s="2" t="s">
        <v>202</v>
      </c>
    </row>
    <row r="125" spans="1:2" x14ac:dyDescent="0.3">
      <c r="A125" s="1" t="s">
        <v>535</v>
      </c>
      <c r="B125" s="2" t="s">
        <v>202</v>
      </c>
    </row>
    <row r="126" spans="1:2" x14ac:dyDescent="0.3">
      <c r="A126" s="1" t="s">
        <v>558</v>
      </c>
      <c r="B126" s="2" t="s">
        <v>203</v>
      </c>
    </row>
    <row r="127" spans="1:2" x14ac:dyDescent="0.3">
      <c r="A127" s="1" t="s">
        <v>566</v>
      </c>
      <c r="B127" s="2" t="s">
        <v>203</v>
      </c>
    </row>
    <row r="128" spans="1:2" x14ac:dyDescent="0.3">
      <c r="A128" s="1" t="s">
        <v>578</v>
      </c>
      <c r="B128" s="2" t="s">
        <v>202</v>
      </c>
    </row>
    <row r="129" spans="1:2" x14ac:dyDescent="0.3">
      <c r="A129" s="1" t="s">
        <v>423</v>
      </c>
      <c r="B129" s="2" t="s">
        <v>202</v>
      </c>
    </row>
    <row r="130" spans="1:2" x14ac:dyDescent="0.3">
      <c r="A130" s="1" t="s">
        <v>479</v>
      </c>
      <c r="B130" s="2" t="s">
        <v>203</v>
      </c>
    </row>
    <row r="131" spans="1:2" x14ac:dyDescent="0.3">
      <c r="A131" s="1" t="s">
        <v>513</v>
      </c>
      <c r="B131" s="2" t="s">
        <v>202</v>
      </c>
    </row>
    <row r="132" spans="1:2" x14ac:dyDescent="0.3">
      <c r="A132" s="1" t="s">
        <v>550</v>
      </c>
      <c r="B132" s="2" t="s">
        <v>202</v>
      </c>
    </row>
    <row r="133" spans="1:2" x14ac:dyDescent="0.3">
      <c r="A133" s="1" t="s">
        <v>516</v>
      </c>
      <c r="B133" s="2" t="s">
        <v>202</v>
      </c>
    </row>
    <row r="134" spans="1:2" x14ac:dyDescent="0.3">
      <c r="A134" s="1" t="s">
        <v>567</v>
      </c>
      <c r="B134" s="2" t="s">
        <v>203</v>
      </c>
    </row>
    <row r="135" spans="1:2" x14ac:dyDescent="0.3">
      <c r="A135" s="1" t="s">
        <v>594</v>
      </c>
      <c r="B135" s="2" t="s">
        <v>203</v>
      </c>
    </row>
    <row r="136" spans="1:2" x14ac:dyDescent="0.3">
      <c r="A136" s="1" t="s">
        <v>433</v>
      </c>
      <c r="B136" s="2" t="s">
        <v>202</v>
      </c>
    </row>
    <row r="137" spans="1:2" x14ac:dyDescent="0.3">
      <c r="A137" s="1" t="s">
        <v>445</v>
      </c>
      <c r="B137" s="2" t="s">
        <v>202</v>
      </c>
    </row>
    <row r="138" spans="1:2" x14ac:dyDescent="0.3">
      <c r="A138" s="1" t="s">
        <v>446</v>
      </c>
      <c r="B138" s="2" t="s">
        <v>203</v>
      </c>
    </row>
    <row r="139" spans="1:2" x14ac:dyDescent="0.3">
      <c r="A139" s="1" t="s">
        <v>510</v>
      </c>
      <c r="B139" s="2" t="s">
        <v>203</v>
      </c>
    </row>
    <row r="140" spans="1:2" x14ac:dyDescent="0.3">
      <c r="A140" s="1" t="s">
        <v>571</v>
      </c>
      <c r="B140" s="2" t="s">
        <v>202</v>
      </c>
    </row>
    <row r="141" spans="1:2" x14ac:dyDescent="0.3">
      <c r="A141" s="1" t="s">
        <v>572</v>
      </c>
      <c r="B141" s="2" t="s">
        <v>202</v>
      </c>
    </row>
    <row r="142" spans="1:2" x14ac:dyDescent="0.3">
      <c r="A142" s="1" t="s">
        <v>575</v>
      </c>
      <c r="B142" s="2" t="s">
        <v>202</v>
      </c>
    </row>
    <row r="143" spans="1:2" x14ac:dyDescent="0.3">
      <c r="A143" s="1" t="s">
        <v>480</v>
      </c>
      <c r="B143" s="2" t="s">
        <v>203</v>
      </c>
    </row>
    <row r="144" spans="1:2" x14ac:dyDescent="0.3">
      <c r="A144" s="1" t="s">
        <v>472</v>
      </c>
      <c r="B144" s="2" t="s">
        <v>203</v>
      </c>
    </row>
    <row r="145" spans="1:2" x14ac:dyDescent="0.3">
      <c r="A145" s="1" t="s">
        <v>482</v>
      </c>
      <c r="B145" s="2" t="s">
        <v>203</v>
      </c>
    </row>
    <row r="146" spans="1:2" x14ac:dyDescent="0.3">
      <c r="A146" s="1" t="s">
        <v>404</v>
      </c>
      <c r="B146" s="2" t="s">
        <v>203</v>
      </c>
    </row>
    <row r="147" spans="1:2" x14ac:dyDescent="0.3">
      <c r="A147" s="1" t="s">
        <v>589</v>
      </c>
      <c r="B147" s="2" t="s">
        <v>203</v>
      </c>
    </row>
    <row r="148" spans="1:2" x14ac:dyDescent="0.3">
      <c r="A148" s="1" t="s">
        <v>559</v>
      </c>
      <c r="B148" s="2" t="s">
        <v>203</v>
      </c>
    </row>
    <row r="149" spans="1:2" x14ac:dyDescent="0.3">
      <c r="A149" s="1" t="s">
        <v>569</v>
      </c>
      <c r="B149" s="2" t="s">
        <v>203</v>
      </c>
    </row>
    <row r="150" spans="1:2" x14ac:dyDescent="0.3">
      <c r="A150" s="1" t="s">
        <v>585</v>
      </c>
      <c r="B150" s="2" t="s">
        <v>202</v>
      </c>
    </row>
    <row r="151" spans="1:2" x14ac:dyDescent="0.3">
      <c r="A151" s="1" t="s">
        <v>400</v>
      </c>
      <c r="B151" s="2" t="s">
        <v>203</v>
      </c>
    </row>
    <row r="152" spans="1:2" x14ac:dyDescent="0.3">
      <c r="A152" s="1" t="s">
        <v>456</v>
      </c>
      <c r="B152" s="2" t="s">
        <v>203</v>
      </c>
    </row>
    <row r="153" spans="1:2" x14ac:dyDescent="0.3">
      <c r="A153" s="1" t="s">
        <v>485</v>
      </c>
      <c r="B153" s="2" t="s">
        <v>202</v>
      </c>
    </row>
    <row r="154" spans="1:2" x14ac:dyDescent="0.3">
      <c r="A154" s="1" t="s">
        <v>486</v>
      </c>
      <c r="B154" s="2" t="s">
        <v>202</v>
      </c>
    </row>
    <row r="155" spans="1:2" x14ac:dyDescent="0.3">
      <c r="A155" s="1" t="s">
        <v>555</v>
      </c>
      <c r="B155" s="2" t="s">
        <v>203</v>
      </c>
    </row>
    <row r="156" spans="1:2" x14ac:dyDescent="0.3">
      <c r="A156" s="1" t="s">
        <v>564</v>
      </c>
      <c r="B156" s="2" t="s">
        <v>202</v>
      </c>
    </row>
    <row r="157" spans="1:2" x14ac:dyDescent="0.3">
      <c r="A157" s="1" t="s">
        <v>417</v>
      </c>
      <c r="B157" s="2" t="s">
        <v>202</v>
      </c>
    </row>
    <row r="158" spans="1:2" x14ac:dyDescent="0.3">
      <c r="A158" s="1" t="s">
        <v>432</v>
      </c>
      <c r="B158" s="2" t="s">
        <v>202</v>
      </c>
    </row>
    <row r="159" spans="1:2" x14ac:dyDescent="0.3">
      <c r="A159" s="1" t="s">
        <v>503</v>
      </c>
      <c r="B159" s="2" t="s">
        <v>202</v>
      </c>
    </row>
    <row r="160" spans="1:2" x14ac:dyDescent="0.3">
      <c r="A160" s="1" t="s">
        <v>506</v>
      </c>
      <c r="B160" s="2" t="s">
        <v>202</v>
      </c>
    </row>
    <row r="161" spans="1:2" x14ac:dyDescent="0.3">
      <c r="A161" s="1" t="s">
        <v>537</v>
      </c>
      <c r="B161" s="2" t="s">
        <v>203</v>
      </c>
    </row>
    <row r="162" spans="1:2" x14ac:dyDescent="0.3">
      <c r="A162" s="1" t="s">
        <v>538</v>
      </c>
      <c r="B162" s="2" t="s">
        <v>203</v>
      </c>
    </row>
    <row r="163" spans="1:2" x14ac:dyDescent="0.3">
      <c r="A163" s="1" t="s">
        <v>570</v>
      </c>
      <c r="B163" s="2" t="s">
        <v>202</v>
      </c>
    </row>
    <row r="164" spans="1:2" x14ac:dyDescent="0.3">
      <c r="A164" s="1" t="s">
        <v>583</v>
      </c>
      <c r="B164" s="2" t="s">
        <v>203</v>
      </c>
    </row>
    <row r="165" spans="1:2" x14ac:dyDescent="0.3">
      <c r="A165" s="1" t="s">
        <v>413</v>
      </c>
      <c r="B165" s="2" t="s">
        <v>202</v>
      </c>
    </row>
    <row r="166" spans="1:2" x14ac:dyDescent="0.3">
      <c r="A166" s="1" t="s">
        <v>411</v>
      </c>
      <c r="B166" s="2" t="s">
        <v>203</v>
      </c>
    </row>
    <row r="167" spans="1:2" x14ac:dyDescent="0.3">
      <c r="A167" s="1" t="s">
        <v>531</v>
      </c>
      <c r="B167" s="2" t="s">
        <v>203</v>
      </c>
    </row>
    <row r="168" spans="1:2" x14ac:dyDescent="0.3">
      <c r="A168" s="1" t="s">
        <v>447</v>
      </c>
      <c r="B168" s="2" t="s">
        <v>202</v>
      </c>
    </row>
    <row r="169" spans="1:2" x14ac:dyDescent="0.3">
      <c r="A169" s="1" t="s">
        <v>477</v>
      </c>
      <c r="B169" s="2" t="s">
        <v>202</v>
      </c>
    </row>
    <row r="170" spans="1:2" x14ac:dyDescent="0.3">
      <c r="A170" s="1" t="s">
        <v>481</v>
      </c>
      <c r="B170" s="2" t="s">
        <v>202</v>
      </c>
    </row>
    <row r="171" spans="1:2" x14ac:dyDescent="0.3">
      <c r="A171" s="1" t="s">
        <v>577</v>
      </c>
      <c r="B171" s="2" t="s">
        <v>202</v>
      </c>
    </row>
    <row r="172" spans="1:2" x14ac:dyDescent="0.3">
      <c r="A172" s="1" t="s">
        <v>584</v>
      </c>
      <c r="B172" s="2" t="s">
        <v>203</v>
      </c>
    </row>
    <row r="173" spans="1:2" x14ac:dyDescent="0.3">
      <c r="A173" s="1" t="s">
        <v>478</v>
      </c>
      <c r="B173" s="2" t="s">
        <v>203</v>
      </c>
    </row>
    <row r="174" spans="1:2" x14ac:dyDescent="0.3">
      <c r="A174" s="1" t="s">
        <v>457</v>
      </c>
      <c r="B174" s="2" t="s">
        <v>202</v>
      </c>
    </row>
    <row r="175" spans="1:2" x14ac:dyDescent="0.3">
      <c r="A175" s="1" t="s">
        <v>465</v>
      </c>
      <c r="B175" s="2" t="s">
        <v>203</v>
      </c>
    </row>
    <row r="176" spans="1:2" x14ac:dyDescent="0.3">
      <c r="A176" s="1" t="s">
        <v>592</v>
      </c>
      <c r="B176" s="2" t="s">
        <v>203</v>
      </c>
    </row>
    <row r="177" spans="1:2" x14ac:dyDescent="0.3">
      <c r="A177" s="1" t="s">
        <v>401</v>
      </c>
      <c r="B177" s="2" t="s">
        <v>203</v>
      </c>
    </row>
    <row r="178" spans="1:2" x14ac:dyDescent="0.3">
      <c r="A178" s="1" t="s">
        <v>449</v>
      </c>
      <c r="B178" s="2" t="s">
        <v>202</v>
      </c>
    </row>
    <row r="179" spans="1:2" x14ac:dyDescent="0.3">
      <c r="A179" s="1" t="s">
        <v>525</v>
      </c>
      <c r="B179" s="2" t="s">
        <v>202</v>
      </c>
    </row>
    <row r="180" spans="1:2" x14ac:dyDescent="0.3">
      <c r="A180" s="1" t="s">
        <v>463</v>
      </c>
      <c r="B180" s="2" t="s">
        <v>203</v>
      </c>
    </row>
    <row r="181" spans="1:2" x14ac:dyDescent="0.3">
      <c r="A181" s="1" t="s">
        <v>464</v>
      </c>
      <c r="B181" s="2" t="s">
        <v>203</v>
      </c>
    </row>
    <row r="182" spans="1:2" x14ac:dyDescent="0.3">
      <c r="A182" s="1" t="s">
        <v>476</v>
      </c>
      <c r="B182" s="2" t="s">
        <v>202</v>
      </c>
    </row>
    <row r="183" spans="1:2" x14ac:dyDescent="0.3">
      <c r="A183" s="1" t="s">
        <v>540</v>
      </c>
      <c r="B183" s="2" t="s">
        <v>203</v>
      </c>
    </row>
    <row r="184" spans="1:2" x14ac:dyDescent="0.3">
      <c r="A184" s="1" t="s">
        <v>587</v>
      </c>
      <c r="B184" s="2" t="s">
        <v>203</v>
      </c>
    </row>
    <row r="185" spans="1:2" x14ac:dyDescent="0.3">
      <c r="A185" s="1" t="s">
        <v>492</v>
      </c>
      <c r="B185" s="2" t="s">
        <v>202</v>
      </c>
    </row>
    <row r="186" spans="1:2" x14ac:dyDescent="0.3">
      <c r="A186" s="1" t="s">
        <v>528</v>
      </c>
      <c r="B186" s="2" t="s">
        <v>202</v>
      </c>
    </row>
    <row r="187" spans="1:2" x14ac:dyDescent="0.3">
      <c r="A187" s="1" t="s">
        <v>593</v>
      </c>
      <c r="B187" s="2" t="s">
        <v>202</v>
      </c>
    </row>
    <row r="188" spans="1:2" x14ac:dyDescent="0.3">
      <c r="A188" s="1" t="s">
        <v>596</v>
      </c>
      <c r="B188" s="2" t="s">
        <v>202</v>
      </c>
    </row>
    <row r="189" spans="1:2" x14ac:dyDescent="0.3">
      <c r="A189" s="1" t="s">
        <v>442</v>
      </c>
      <c r="B189" s="2" t="s">
        <v>203</v>
      </c>
    </row>
    <row r="190" spans="1:2" x14ac:dyDescent="0.3">
      <c r="A190" s="1" t="s">
        <v>586</v>
      </c>
      <c r="B190" s="2" t="s">
        <v>203</v>
      </c>
    </row>
    <row r="191" spans="1:2" x14ac:dyDescent="0.3">
      <c r="A191" s="1" t="s">
        <v>573</v>
      </c>
      <c r="B191" s="2" t="s">
        <v>203</v>
      </c>
    </row>
    <row r="192" spans="1:2" x14ac:dyDescent="0.3">
      <c r="A192" s="1" t="s">
        <v>501</v>
      </c>
      <c r="B192" s="2" t="s">
        <v>202</v>
      </c>
    </row>
    <row r="193" spans="1:2" x14ac:dyDescent="0.3">
      <c r="A193" s="1" t="s">
        <v>488</v>
      </c>
      <c r="B193" s="2" t="s">
        <v>202</v>
      </c>
    </row>
    <row r="194" spans="1:2" x14ac:dyDescent="0.3">
      <c r="A194" s="1" t="s">
        <v>451</v>
      </c>
      <c r="B194" s="2" t="s">
        <v>202</v>
      </c>
    </row>
    <row r="195" spans="1:2" x14ac:dyDescent="0.3">
      <c r="A195" s="1" t="s">
        <v>541</v>
      </c>
      <c r="B195" s="2" t="s">
        <v>202</v>
      </c>
    </row>
    <row r="196" spans="1:2" x14ac:dyDescent="0.3">
      <c r="A196" s="1" t="s">
        <v>580</v>
      </c>
      <c r="B196" s="2" t="s">
        <v>203</v>
      </c>
    </row>
    <row r="197" spans="1:2" x14ac:dyDescent="0.3">
      <c r="A197" s="1" t="s">
        <v>588</v>
      </c>
      <c r="B197" s="2" t="s">
        <v>203</v>
      </c>
    </row>
    <row r="198" spans="1:2" x14ac:dyDescent="0.3">
      <c r="A198" s="1" t="s">
        <v>453</v>
      </c>
      <c r="B198" s="2" t="s">
        <v>203</v>
      </c>
    </row>
    <row r="199" spans="1:2" x14ac:dyDescent="0.3">
      <c r="A199" s="1" t="s">
        <v>498</v>
      </c>
      <c r="B199" s="2" t="s">
        <v>203</v>
      </c>
    </row>
    <row r="200" spans="1:2" x14ac:dyDescent="0.3">
      <c r="A200" s="1" t="s">
        <v>484</v>
      </c>
      <c r="B200" s="2" t="s">
        <v>202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DC48F-ABBA-CB4A-8DB4-AD859935AF8D}">
  <dimension ref="A1:D12"/>
  <sheetViews>
    <sheetView workbookViewId="0">
      <selection sqref="A1:D12"/>
    </sheetView>
  </sheetViews>
  <sheetFormatPr defaultColWidth="10.69921875" defaultRowHeight="15.6" x14ac:dyDescent="0.3"/>
  <cols>
    <col min="1" max="4" width="13" customWidth="1"/>
  </cols>
  <sheetData>
    <row r="1" spans="1:4" x14ac:dyDescent="0.3">
      <c r="A1" s="3" t="s">
        <v>598</v>
      </c>
      <c r="B1" s="3" t="s">
        <v>199</v>
      </c>
      <c r="C1" s="3" t="s">
        <v>200</v>
      </c>
      <c r="D1" s="4" t="s">
        <v>619</v>
      </c>
    </row>
    <row r="2" spans="1:4" x14ac:dyDescent="0.3">
      <c r="A2" s="1" t="s">
        <v>582</v>
      </c>
      <c r="B2" s="2" t="s">
        <v>109</v>
      </c>
      <c r="C2" s="1" t="s">
        <v>332</v>
      </c>
      <c r="D2" t="s">
        <v>627</v>
      </c>
    </row>
    <row r="3" spans="1:4" x14ac:dyDescent="0.3">
      <c r="A3" s="1" t="s">
        <v>493</v>
      </c>
      <c r="B3" s="2" t="s">
        <v>172</v>
      </c>
      <c r="C3" s="1" t="s">
        <v>286</v>
      </c>
      <c r="D3" t="s">
        <v>635</v>
      </c>
    </row>
    <row r="4" spans="1:4" x14ac:dyDescent="0.3">
      <c r="A4" s="1" t="s">
        <v>522</v>
      </c>
      <c r="B4" s="2" t="s">
        <v>92</v>
      </c>
      <c r="C4" s="1" t="s">
        <v>248</v>
      </c>
      <c r="D4" t="s">
        <v>627</v>
      </c>
    </row>
    <row r="5" spans="1:4" x14ac:dyDescent="0.3">
      <c r="A5" s="1" t="s">
        <v>590</v>
      </c>
      <c r="B5" s="2" t="s">
        <v>6</v>
      </c>
      <c r="C5" s="1" t="s">
        <v>207</v>
      </c>
      <c r="D5" t="s">
        <v>624</v>
      </c>
    </row>
    <row r="6" spans="1:4" x14ac:dyDescent="0.3">
      <c r="A6" s="1" t="s">
        <v>424</v>
      </c>
      <c r="B6" s="2" t="s">
        <v>32</v>
      </c>
      <c r="C6" s="1" t="s">
        <v>219</v>
      </c>
      <c r="D6" t="s">
        <v>624</v>
      </c>
    </row>
    <row r="7" spans="1:4" x14ac:dyDescent="0.3">
      <c r="A7" s="1" t="s">
        <v>435</v>
      </c>
      <c r="B7" s="2" t="s">
        <v>67</v>
      </c>
      <c r="C7" s="1" t="s">
        <v>366</v>
      </c>
      <c r="D7" t="s">
        <v>624</v>
      </c>
    </row>
    <row r="8" spans="1:4" x14ac:dyDescent="0.3">
      <c r="A8" s="1" t="s">
        <v>467</v>
      </c>
      <c r="B8" s="2" t="s">
        <v>117</v>
      </c>
      <c r="C8" s="1" t="s">
        <v>348</v>
      </c>
      <c r="D8" t="s">
        <v>624</v>
      </c>
    </row>
    <row r="9" spans="1:4" x14ac:dyDescent="0.3">
      <c r="A9" s="1" t="s">
        <v>499</v>
      </c>
      <c r="B9" s="2" t="s">
        <v>141</v>
      </c>
      <c r="C9" s="1" t="s">
        <v>337</v>
      </c>
      <c r="D9" t="s">
        <v>624</v>
      </c>
    </row>
    <row r="10" spans="1:4" x14ac:dyDescent="0.3">
      <c r="A10" s="1" t="s">
        <v>517</v>
      </c>
      <c r="B10" s="2" t="s">
        <v>167</v>
      </c>
      <c r="C10" s="1" t="s">
        <v>384</v>
      </c>
      <c r="D10" t="s">
        <v>624</v>
      </c>
    </row>
    <row r="11" spans="1:4" x14ac:dyDescent="0.3">
      <c r="A11" s="1" t="s">
        <v>556</v>
      </c>
      <c r="B11" s="2" t="s">
        <v>41</v>
      </c>
      <c r="C11" s="1" t="s">
        <v>320</v>
      </c>
      <c r="D11" t="s">
        <v>624</v>
      </c>
    </row>
    <row r="12" spans="1:4" x14ac:dyDescent="0.3">
      <c r="A12" s="1" t="s">
        <v>484</v>
      </c>
      <c r="B12" s="2" t="s">
        <v>90</v>
      </c>
      <c r="C12" s="1" t="s">
        <v>247</v>
      </c>
      <c r="D12" t="s">
        <v>626</v>
      </c>
    </row>
  </sheetData>
  <sortState xmlns:xlrd2="http://schemas.microsoft.com/office/spreadsheetml/2017/richdata2" ref="A2:D12">
    <sortCondition ref="D2:D12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B7B0-E03D-DF4B-A0B0-729958928974}">
  <dimension ref="A1:D200"/>
  <sheetViews>
    <sheetView workbookViewId="0">
      <selection activeCell="A2" sqref="A2:D147"/>
    </sheetView>
  </sheetViews>
  <sheetFormatPr defaultColWidth="10.69921875" defaultRowHeight="15.6" x14ac:dyDescent="0.3"/>
  <cols>
    <col min="1" max="4" width="15.296875" customWidth="1"/>
  </cols>
  <sheetData>
    <row r="1" spans="1:4" x14ac:dyDescent="0.3">
      <c r="A1" s="3" t="s">
        <v>598</v>
      </c>
      <c r="B1" s="3" t="s">
        <v>199</v>
      </c>
      <c r="C1" s="3" t="s">
        <v>200</v>
      </c>
      <c r="D1" s="4" t="s">
        <v>619</v>
      </c>
    </row>
    <row r="2" spans="1:4" x14ac:dyDescent="0.3">
      <c r="A2" s="1" t="s">
        <v>399</v>
      </c>
      <c r="B2" s="2" t="s">
        <v>101</v>
      </c>
      <c r="C2" s="1" t="s">
        <v>375</v>
      </c>
      <c r="D2" t="s">
        <v>620</v>
      </c>
    </row>
    <row r="3" spans="1:4" x14ac:dyDescent="0.3">
      <c r="A3" s="1" t="s">
        <v>448</v>
      </c>
      <c r="B3" s="2" t="s">
        <v>37</v>
      </c>
      <c r="C3" s="1" t="s">
        <v>318</v>
      </c>
      <c r="D3" t="s">
        <v>620</v>
      </c>
    </row>
    <row r="4" spans="1:4" x14ac:dyDescent="0.3">
      <c r="A4" s="1" t="s">
        <v>562</v>
      </c>
      <c r="B4" s="2" t="s">
        <v>74</v>
      </c>
      <c r="C4" s="1" t="s">
        <v>239</v>
      </c>
      <c r="D4" t="s">
        <v>620</v>
      </c>
    </row>
    <row r="5" spans="1:4" x14ac:dyDescent="0.3">
      <c r="A5" s="1" t="s">
        <v>565</v>
      </c>
      <c r="B5" s="2" t="s">
        <v>170</v>
      </c>
      <c r="C5" s="1" t="s">
        <v>285</v>
      </c>
      <c r="D5" t="s">
        <v>620</v>
      </c>
    </row>
    <row r="6" spans="1:4" x14ac:dyDescent="0.3">
      <c r="A6" s="1" t="s">
        <v>410</v>
      </c>
      <c r="B6" s="2" t="s">
        <v>135</v>
      </c>
      <c r="C6" s="1" t="s">
        <v>325</v>
      </c>
      <c r="D6" t="s">
        <v>620</v>
      </c>
    </row>
    <row r="7" spans="1:4" x14ac:dyDescent="0.3">
      <c r="A7" s="1" t="s">
        <v>462</v>
      </c>
      <c r="B7" s="2" t="s">
        <v>104</v>
      </c>
      <c r="C7" s="1" t="s">
        <v>254</v>
      </c>
      <c r="D7" t="s">
        <v>620</v>
      </c>
    </row>
    <row r="8" spans="1:4" x14ac:dyDescent="0.3">
      <c r="A8" s="1" t="s">
        <v>520</v>
      </c>
      <c r="B8" s="2" t="s">
        <v>86</v>
      </c>
      <c r="C8" s="1" t="s">
        <v>245</v>
      </c>
      <c r="D8" t="s">
        <v>620</v>
      </c>
    </row>
    <row r="9" spans="1:4" x14ac:dyDescent="0.3">
      <c r="A9" s="1" t="s">
        <v>553</v>
      </c>
      <c r="B9" s="2" t="s">
        <v>161</v>
      </c>
      <c r="C9" s="1" t="s">
        <v>377</v>
      </c>
      <c r="D9" t="s">
        <v>620</v>
      </c>
    </row>
    <row r="10" spans="1:4" x14ac:dyDescent="0.3">
      <c r="A10" s="1" t="s">
        <v>576</v>
      </c>
      <c r="B10" s="2" t="s">
        <v>175</v>
      </c>
      <c r="C10" s="1" t="s">
        <v>395</v>
      </c>
      <c r="D10" t="s">
        <v>620</v>
      </c>
    </row>
    <row r="11" spans="1:4" x14ac:dyDescent="0.3">
      <c r="A11" s="1" t="s">
        <v>581</v>
      </c>
      <c r="B11" s="2" t="s">
        <v>185</v>
      </c>
      <c r="C11" s="1" t="s">
        <v>390</v>
      </c>
      <c r="D11" t="s">
        <v>620</v>
      </c>
    </row>
    <row r="12" spans="1:4" x14ac:dyDescent="0.3">
      <c r="A12" s="1" t="s">
        <v>491</v>
      </c>
      <c r="B12" s="2" t="s">
        <v>68</v>
      </c>
      <c r="C12" s="1" t="s">
        <v>76</v>
      </c>
      <c r="D12" t="s">
        <v>620</v>
      </c>
    </row>
    <row r="13" spans="1:4" x14ac:dyDescent="0.3">
      <c r="A13" s="1" t="s">
        <v>497</v>
      </c>
      <c r="B13" s="2" t="s">
        <v>154</v>
      </c>
      <c r="C13" s="1" t="s">
        <v>278</v>
      </c>
      <c r="D13" t="s">
        <v>620</v>
      </c>
    </row>
    <row r="14" spans="1:4" x14ac:dyDescent="0.3">
      <c r="A14" s="1" t="s">
        <v>434</v>
      </c>
      <c r="B14" s="2" t="s">
        <v>190</v>
      </c>
      <c r="C14" s="1" t="s">
        <v>295</v>
      </c>
      <c r="D14" t="s">
        <v>620</v>
      </c>
    </row>
    <row r="15" spans="1:4" x14ac:dyDescent="0.3">
      <c r="A15" s="1" t="s">
        <v>443</v>
      </c>
      <c r="B15" s="2" t="s">
        <v>35</v>
      </c>
      <c r="C15" s="1" t="s">
        <v>317</v>
      </c>
      <c r="D15" t="s">
        <v>620</v>
      </c>
    </row>
    <row r="16" spans="1:4" x14ac:dyDescent="0.3">
      <c r="A16" s="1" t="s">
        <v>444</v>
      </c>
      <c r="B16" s="2" t="s">
        <v>119</v>
      </c>
      <c r="C16" s="1" t="s">
        <v>352</v>
      </c>
      <c r="D16" t="s">
        <v>620</v>
      </c>
    </row>
    <row r="17" spans="1:4" x14ac:dyDescent="0.3">
      <c r="A17" s="1" t="s">
        <v>489</v>
      </c>
      <c r="B17" s="2" t="s">
        <v>22</v>
      </c>
      <c r="C17" s="1" t="s">
        <v>215</v>
      </c>
      <c r="D17" t="s">
        <v>620</v>
      </c>
    </row>
    <row r="18" spans="1:4" x14ac:dyDescent="0.3">
      <c r="A18" s="1" t="s">
        <v>494</v>
      </c>
      <c r="B18" s="2" t="s">
        <v>131</v>
      </c>
      <c r="C18" s="1" t="s">
        <v>376</v>
      </c>
      <c r="D18" t="s">
        <v>620</v>
      </c>
    </row>
    <row r="19" spans="1:4" x14ac:dyDescent="0.3">
      <c r="A19" s="1" t="s">
        <v>545</v>
      </c>
      <c r="B19" s="2" t="s">
        <v>18</v>
      </c>
      <c r="C19" s="1" t="s">
        <v>213</v>
      </c>
      <c r="D19" t="s">
        <v>620</v>
      </c>
    </row>
    <row r="20" spans="1:4" x14ac:dyDescent="0.3">
      <c r="A20" s="1" t="s">
        <v>548</v>
      </c>
      <c r="B20" s="2" t="s">
        <v>38</v>
      </c>
      <c r="C20" s="1" t="s">
        <v>222</v>
      </c>
      <c r="D20" t="s">
        <v>620</v>
      </c>
    </row>
    <row r="21" spans="1:4" x14ac:dyDescent="0.3">
      <c r="A21" s="1" t="s">
        <v>552</v>
      </c>
      <c r="B21" s="2" t="s">
        <v>116</v>
      </c>
      <c r="C21" s="1" t="s">
        <v>260</v>
      </c>
      <c r="D21" t="s">
        <v>620</v>
      </c>
    </row>
    <row r="22" spans="1:4" x14ac:dyDescent="0.3">
      <c r="A22" s="1" t="s">
        <v>460</v>
      </c>
      <c r="B22" s="2" t="s">
        <v>188</v>
      </c>
      <c r="C22" s="1" t="s">
        <v>294</v>
      </c>
      <c r="D22" t="s">
        <v>620</v>
      </c>
    </row>
    <row r="23" spans="1:4" x14ac:dyDescent="0.3">
      <c r="A23" s="1" t="s">
        <v>461</v>
      </c>
      <c r="B23" s="2" t="s">
        <v>139</v>
      </c>
      <c r="C23" s="1" t="s">
        <v>333</v>
      </c>
      <c r="D23" t="s">
        <v>620</v>
      </c>
    </row>
    <row r="24" spans="1:4" x14ac:dyDescent="0.3">
      <c r="A24" s="1" t="s">
        <v>468</v>
      </c>
      <c r="B24" s="2" t="s">
        <v>194</v>
      </c>
      <c r="C24" s="1" t="s">
        <v>297</v>
      </c>
      <c r="D24" t="s">
        <v>620</v>
      </c>
    </row>
    <row r="25" spans="1:4" x14ac:dyDescent="0.3">
      <c r="A25" s="1" t="s">
        <v>470</v>
      </c>
      <c r="B25" s="2" t="s">
        <v>168</v>
      </c>
      <c r="C25" s="1" t="s">
        <v>284</v>
      </c>
      <c r="D25" t="s">
        <v>620</v>
      </c>
    </row>
    <row r="26" spans="1:4" x14ac:dyDescent="0.3">
      <c r="A26" s="1" t="s">
        <v>471</v>
      </c>
      <c r="B26" s="2" t="s">
        <v>95</v>
      </c>
      <c r="C26" s="1" t="s">
        <v>363</v>
      </c>
      <c r="D26" t="s">
        <v>620</v>
      </c>
    </row>
    <row r="27" spans="1:4" x14ac:dyDescent="0.3">
      <c r="A27" s="1" t="s">
        <v>502</v>
      </c>
      <c r="B27" s="2" t="s">
        <v>108</v>
      </c>
      <c r="C27" s="1" t="s">
        <v>256</v>
      </c>
      <c r="D27" t="s">
        <v>620</v>
      </c>
    </row>
    <row r="28" spans="1:4" x14ac:dyDescent="0.3">
      <c r="A28" s="1" t="s">
        <v>407</v>
      </c>
      <c r="B28" s="2" t="s">
        <v>43</v>
      </c>
      <c r="C28" s="1" t="s">
        <v>321</v>
      </c>
      <c r="D28" t="s">
        <v>620</v>
      </c>
    </row>
    <row r="29" spans="1:4" x14ac:dyDescent="0.3">
      <c r="A29" s="1" t="s">
        <v>439</v>
      </c>
      <c r="B29" s="2" t="s">
        <v>88</v>
      </c>
      <c r="C29" s="1" t="s">
        <v>246</v>
      </c>
      <c r="D29" t="s">
        <v>620</v>
      </c>
    </row>
    <row r="30" spans="1:4" x14ac:dyDescent="0.3">
      <c r="A30" s="1" t="s">
        <v>466</v>
      </c>
      <c r="B30" s="2" t="s">
        <v>138</v>
      </c>
      <c r="C30" s="1" t="s">
        <v>271</v>
      </c>
      <c r="D30" t="s">
        <v>620</v>
      </c>
    </row>
    <row r="31" spans="1:4" x14ac:dyDescent="0.3">
      <c r="A31" s="1" t="s">
        <v>549</v>
      </c>
      <c r="B31" s="2" t="s">
        <v>125</v>
      </c>
      <c r="C31" s="1" t="s">
        <v>364</v>
      </c>
      <c r="D31" t="s">
        <v>620</v>
      </c>
    </row>
    <row r="32" spans="1:4" x14ac:dyDescent="0.3">
      <c r="A32" s="1" t="s">
        <v>591</v>
      </c>
      <c r="B32" s="2" t="s">
        <v>44</v>
      </c>
      <c r="C32" s="1" t="s">
        <v>225</v>
      </c>
      <c r="D32" t="s">
        <v>620</v>
      </c>
    </row>
    <row r="33" spans="1:4" x14ac:dyDescent="0.3">
      <c r="A33" s="1" t="s">
        <v>403</v>
      </c>
      <c r="B33" s="2" t="s">
        <v>75</v>
      </c>
      <c r="C33" s="1" t="s">
        <v>323</v>
      </c>
      <c r="D33" t="s">
        <v>620</v>
      </c>
    </row>
    <row r="34" spans="1:4" x14ac:dyDescent="0.3">
      <c r="A34" s="1" t="s">
        <v>406</v>
      </c>
      <c r="B34" s="2" t="s">
        <v>13</v>
      </c>
      <c r="C34" s="1" t="s">
        <v>304</v>
      </c>
      <c r="D34" t="s">
        <v>620</v>
      </c>
    </row>
    <row r="35" spans="1:4" x14ac:dyDescent="0.3">
      <c r="A35" s="1" t="s">
        <v>419</v>
      </c>
      <c r="B35" s="2" t="s">
        <v>24</v>
      </c>
      <c r="C35" s="1" t="s">
        <v>216</v>
      </c>
      <c r="D35" t="s">
        <v>620</v>
      </c>
    </row>
    <row r="36" spans="1:4" x14ac:dyDescent="0.3">
      <c r="A36" s="1" t="s">
        <v>438</v>
      </c>
      <c r="B36" s="2" t="s">
        <v>137</v>
      </c>
      <c r="C36" s="1" t="s">
        <v>329</v>
      </c>
      <c r="D36" t="s">
        <v>620</v>
      </c>
    </row>
    <row r="37" spans="1:4" x14ac:dyDescent="0.3">
      <c r="A37" s="1" t="s">
        <v>455</v>
      </c>
      <c r="B37" s="2" t="s">
        <v>59</v>
      </c>
      <c r="C37" s="1" t="s">
        <v>350</v>
      </c>
      <c r="D37" t="s">
        <v>620</v>
      </c>
    </row>
    <row r="38" spans="1:4" x14ac:dyDescent="0.3">
      <c r="A38" s="1" t="s">
        <v>507</v>
      </c>
      <c r="B38" s="2" t="s">
        <v>142</v>
      </c>
      <c r="C38" s="1" t="s">
        <v>273</v>
      </c>
      <c r="D38" t="s">
        <v>620</v>
      </c>
    </row>
    <row r="39" spans="1:4" x14ac:dyDescent="0.3">
      <c r="A39" s="1" t="s">
        <v>508</v>
      </c>
      <c r="B39" s="2" t="s">
        <v>102</v>
      </c>
      <c r="C39" s="1" t="s">
        <v>253</v>
      </c>
      <c r="D39" t="s">
        <v>620</v>
      </c>
    </row>
    <row r="40" spans="1:4" x14ac:dyDescent="0.3">
      <c r="A40" s="1" t="s">
        <v>512</v>
      </c>
      <c r="B40" s="2" t="s">
        <v>5</v>
      </c>
      <c r="C40" s="1" t="s">
        <v>303</v>
      </c>
      <c r="D40" t="s">
        <v>620</v>
      </c>
    </row>
    <row r="41" spans="1:4" x14ac:dyDescent="0.3">
      <c r="A41" s="1" t="s">
        <v>521</v>
      </c>
      <c r="B41" s="2" t="s">
        <v>145</v>
      </c>
      <c r="C41" s="1" t="s">
        <v>345</v>
      </c>
      <c r="D41" t="s">
        <v>620</v>
      </c>
    </row>
    <row r="42" spans="1:4" x14ac:dyDescent="0.3">
      <c r="A42" s="1" t="s">
        <v>523</v>
      </c>
      <c r="B42" s="2" t="s">
        <v>46</v>
      </c>
      <c r="C42" s="1" t="s">
        <v>226</v>
      </c>
      <c r="D42" t="s">
        <v>620</v>
      </c>
    </row>
    <row r="43" spans="1:4" x14ac:dyDescent="0.3">
      <c r="A43" s="1" t="s">
        <v>526</v>
      </c>
      <c r="B43" s="2" t="s">
        <v>163</v>
      </c>
      <c r="C43" s="1" t="s">
        <v>381</v>
      </c>
      <c r="D43" t="s">
        <v>620</v>
      </c>
    </row>
    <row r="44" spans="1:4" x14ac:dyDescent="0.3">
      <c r="A44" s="1" t="s">
        <v>529</v>
      </c>
      <c r="B44" s="2" t="s">
        <v>160</v>
      </c>
      <c r="C44" s="1" t="s">
        <v>281</v>
      </c>
      <c r="D44" t="s">
        <v>620</v>
      </c>
    </row>
    <row r="45" spans="1:4" x14ac:dyDescent="0.3">
      <c r="A45" s="1" t="s">
        <v>543</v>
      </c>
      <c r="B45" s="2" t="s">
        <v>110</v>
      </c>
      <c r="C45" s="1" t="s">
        <v>257</v>
      </c>
      <c r="D45" t="s">
        <v>620</v>
      </c>
    </row>
    <row r="46" spans="1:4" x14ac:dyDescent="0.3">
      <c r="A46" s="1" t="s">
        <v>547</v>
      </c>
      <c r="B46" s="2" t="s">
        <v>189</v>
      </c>
      <c r="C46" s="1" t="s">
        <v>396</v>
      </c>
      <c r="D46" t="s">
        <v>620</v>
      </c>
    </row>
    <row r="47" spans="1:4" x14ac:dyDescent="0.3">
      <c r="A47" s="1" t="s">
        <v>560</v>
      </c>
      <c r="B47" s="2" t="s">
        <v>123</v>
      </c>
      <c r="C47" s="1" t="s">
        <v>360</v>
      </c>
      <c r="D47" t="s">
        <v>620</v>
      </c>
    </row>
    <row r="48" spans="1:4" x14ac:dyDescent="0.3">
      <c r="A48" s="1" t="s">
        <v>579</v>
      </c>
      <c r="B48" s="2" t="s">
        <v>166</v>
      </c>
      <c r="C48" s="1" t="s">
        <v>0</v>
      </c>
      <c r="D48" t="s">
        <v>620</v>
      </c>
    </row>
    <row r="49" spans="1:4" x14ac:dyDescent="0.3">
      <c r="A49" s="1" t="s">
        <v>422</v>
      </c>
      <c r="B49" s="2" t="s">
        <v>36</v>
      </c>
      <c r="C49" s="1" t="s">
        <v>221</v>
      </c>
      <c r="D49" t="s">
        <v>620</v>
      </c>
    </row>
    <row r="50" spans="1:4" x14ac:dyDescent="0.3">
      <c r="A50" s="1" t="s">
        <v>436</v>
      </c>
      <c r="B50" s="2" t="s">
        <v>94</v>
      </c>
      <c r="C50" s="1" t="s">
        <v>249</v>
      </c>
      <c r="D50" t="s">
        <v>620</v>
      </c>
    </row>
    <row r="51" spans="1:4" x14ac:dyDescent="0.3">
      <c r="A51" s="1" t="s">
        <v>475</v>
      </c>
      <c r="B51" s="2" t="s">
        <v>17</v>
      </c>
      <c r="C51" s="1" t="s">
        <v>314</v>
      </c>
      <c r="D51" t="s">
        <v>620</v>
      </c>
    </row>
    <row r="52" spans="1:4" x14ac:dyDescent="0.3">
      <c r="A52" s="1" t="s">
        <v>495</v>
      </c>
      <c r="B52" s="2" t="s">
        <v>126</v>
      </c>
      <c r="C52" s="1" t="s">
        <v>265</v>
      </c>
      <c r="D52" t="s">
        <v>620</v>
      </c>
    </row>
    <row r="53" spans="1:4" x14ac:dyDescent="0.3">
      <c r="A53" s="1" t="s">
        <v>418</v>
      </c>
      <c r="B53" s="2" t="s">
        <v>82</v>
      </c>
      <c r="C53" s="1" t="s">
        <v>243</v>
      </c>
      <c r="D53" t="s">
        <v>620</v>
      </c>
    </row>
    <row r="54" spans="1:4" x14ac:dyDescent="0.3">
      <c r="A54" s="1" t="s">
        <v>452</v>
      </c>
      <c r="B54" s="2" t="s">
        <v>50</v>
      </c>
      <c r="C54" s="1" t="s">
        <v>228</v>
      </c>
      <c r="D54" t="s">
        <v>620</v>
      </c>
    </row>
    <row r="55" spans="1:4" x14ac:dyDescent="0.3">
      <c r="A55" s="1" t="s">
        <v>487</v>
      </c>
      <c r="B55" s="2" t="s">
        <v>31</v>
      </c>
      <c r="C55" s="1" t="s">
        <v>311</v>
      </c>
      <c r="D55" t="s">
        <v>620</v>
      </c>
    </row>
    <row r="56" spans="1:4" x14ac:dyDescent="0.3">
      <c r="A56" s="1" t="s">
        <v>490</v>
      </c>
      <c r="B56" s="2" t="s">
        <v>136</v>
      </c>
      <c r="C56" s="1" t="s">
        <v>270</v>
      </c>
      <c r="D56" t="s">
        <v>620</v>
      </c>
    </row>
    <row r="57" spans="1:4" x14ac:dyDescent="0.3">
      <c r="A57" s="1" t="s">
        <v>524</v>
      </c>
      <c r="B57" s="2" t="s">
        <v>158</v>
      </c>
      <c r="C57" s="1" t="s">
        <v>280</v>
      </c>
      <c r="D57" t="s">
        <v>620</v>
      </c>
    </row>
    <row r="58" spans="1:4" x14ac:dyDescent="0.3">
      <c r="A58" s="1" t="s">
        <v>536</v>
      </c>
      <c r="B58" s="2" t="s">
        <v>144</v>
      </c>
      <c r="C58" s="1" t="s">
        <v>117</v>
      </c>
      <c r="D58" t="s">
        <v>620</v>
      </c>
    </row>
    <row r="59" spans="1:4" x14ac:dyDescent="0.3">
      <c r="A59" s="1" t="s">
        <v>544</v>
      </c>
      <c r="B59" s="2" t="s">
        <v>52</v>
      </c>
      <c r="C59" s="1" t="s">
        <v>229</v>
      </c>
      <c r="D59" t="s">
        <v>620</v>
      </c>
    </row>
    <row r="60" spans="1:4" x14ac:dyDescent="0.3">
      <c r="A60" s="1" t="s">
        <v>568</v>
      </c>
      <c r="B60" s="2" t="s">
        <v>54</v>
      </c>
      <c r="C60" s="1" t="s">
        <v>230</v>
      </c>
      <c r="D60" t="s">
        <v>620</v>
      </c>
    </row>
    <row r="61" spans="1:4" x14ac:dyDescent="0.3">
      <c r="A61" s="1" t="s">
        <v>408</v>
      </c>
      <c r="B61" s="2" t="s">
        <v>21</v>
      </c>
      <c r="C61" s="1" t="s">
        <v>305</v>
      </c>
      <c r="D61" t="s">
        <v>621</v>
      </c>
    </row>
    <row r="62" spans="1:4" x14ac:dyDescent="0.3">
      <c r="A62" s="1" t="s">
        <v>450</v>
      </c>
      <c r="B62" s="2" t="s">
        <v>23</v>
      </c>
      <c r="C62" s="1" t="s">
        <v>310</v>
      </c>
      <c r="D62" t="s">
        <v>621</v>
      </c>
    </row>
    <row r="63" spans="1:4" x14ac:dyDescent="0.3">
      <c r="A63" s="1" t="s">
        <v>546</v>
      </c>
      <c r="B63" s="2" t="s">
        <v>73</v>
      </c>
      <c r="C63" s="1" t="s">
        <v>378</v>
      </c>
      <c r="D63" t="s">
        <v>621</v>
      </c>
    </row>
    <row r="64" spans="1:4" x14ac:dyDescent="0.3">
      <c r="A64" s="1" t="s">
        <v>597</v>
      </c>
      <c r="B64" s="2" t="s">
        <v>10</v>
      </c>
      <c r="C64" s="1" t="s">
        <v>209</v>
      </c>
      <c r="D64" t="s">
        <v>621</v>
      </c>
    </row>
    <row r="65" spans="1:4" x14ac:dyDescent="0.3">
      <c r="A65" s="1" t="s">
        <v>402</v>
      </c>
      <c r="B65" s="2" t="s">
        <v>127</v>
      </c>
      <c r="C65" s="1" t="s">
        <v>368</v>
      </c>
      <c r="D65" t="s">
        <v>621</v>
      </c>
    </row>
    <row r="66" spans="1:4" x14ac:dyDescent="0.3">
      <c r="A66" s="1" t="s">
        <v>420</v>
      </c>
      <c r="B66" s="2" t="s">
        <v>8</v>
      </c>
      <c r="C66" s="1" t="s">
        <v>208</v>
      </c>
      <c r="D66" t="s">
        <v>621</v>
      </c>
    </row>
    <row r="67" spans="1:4" x14ac:dyDescent="0.3">
      <c r="A67" s="1" t="s">
        <v>440</v>
      </c>
      <c r="B67" s="2" t="s">
        <v>4</v>
      </c>
      <c r="C67" s="1" t="s">
        <v>206</v>
      </c>
      <c r="D67" t="s">
        <v>621</v>
      </c>
    </row>
    <row r="68" spans="1:4" x14ac:dyDescent="0.3">
      <c r="A68" s="1" t="s">
        <v>509</v>
      </c>
      <c r="B68" s="2" t="s">
        <v>147</v>
      </c>
      <c r="C68" s="1" t="s">
        <v>349</v>
      </c>
      <c r="D68" t="s">
        <v>621</v>
      </c>
    </row>
    <row r="69" spans="1:4" x14ac:dyDescent="0.3">
      <c r="A69" s="1" t="s">
        <v>511</v>
      </c>
      <c r="B69" s="2" t="s">
        <v>100</v>
      </c>
      <c r="C69" s="1" t="s">
        <v>252</v>
      </c>
      <c r="D69" t="s">
        <v>621</v>
      </c>
    </row>
    <row r="70" spans="1:4" x14ac:dyDescent="0.3">
      <c r="A70" s="1" t="s">
        <v>409</v>
      </c>
      <c r="B70" s="2" t="s">
        <v>55</v>
      </c>
      <c r="C70" s="1" t="s">
        <v>342</v>
      </c>
      <c r="D70" t="s">
        <v>621</v>
      </c>
    </row>
    <row r="71" spans="1:4" x14ac:dyDescent="0.3">
      <c r="A71" s="1" t="s">
        <v>427</v>
      </c>
      <c r="B71" s="2" t="s">
        <v>148</v>
      </c>
      <c r="C71" s="1" t="s">
        <v>275</v>
      </c>
      <c r="D71" t="s">
        <v>621</v>
      </c>
    </row>
    <row r="72" spans="1:4" x14ac:dyDescent="0.3">
      <c r="A72" s="1" t="s">
        <v>431</v>
      </c>
      <c r="B72" s="2" t="s">
        <v>143</v>
      </c>
      <c r="C72" s="1" t="s">
        <v>341</v>
      </c>
      <c r="D72" t="s">
        <v>621</v>
      </c>
    </row>
    <row r="73" spans="1:4" x14ac:dyDescent="0.3">
      <c r="A73" s="1" t="s">
        <v>473</v>
      </c>
      <c r="B73" s="2" t="s">
        <v>60</v>
      </c>
      <c r="C73" s="1" t="s">
        <v>233</v>
      </c>
      <c r="D73" t="s">
        <v>621</v>
      </c>
    </row>
    <row r="74" spans="1:4" x14ac:dyDescent="0.3">
      <c r="A74" s="1" t="s">
        <v>533</v>
      </c>
      <c r="B74" s="2" t="s">
        <v>7</v>
      </c>
      <c r="C74" s="1" t="s">
        <v>308</v>
      </c>
      <c r="D74" t="s">
        <v>621</v>
      </c>
    </row>
    <row r="75" spans="1:4" x14ac:dyDescent="0.3">
      <c r="A75" s="1" t="s">
        <v>534</v>
      </c>
      <c r="B75" s="2" t="s">
        <v>47</v>
      </c>
      <c r="C75" s="1" t="s">
        <v>326</v>
      </c>
      <c r="D75" t="s">
        <v>621</v>
      </c>
    </row>
    <row r="76" spans="1:4" x14ac:dyDescent="0.3">
      <c r="A76" s="1" t="s">
        <v>561</v>
      </c>
      <c r="B76" s="2" t="s">
        <v>156</v>
      </c>
      <c r="C76" s="1" t="s">
        <v>279</v>
      </c>
      <c r="D76" t="s">
        <v>621</v>
      </c>
    </row>
    <row r="77" spans="1:4" x14ac:dyDescent="0.3">
      <c r="A77" s="1" t="s">
        <v>554</v>
      </c>
      <c r="B77" s="2" t="s">
        <v>45</v>
      </c>
      <c r="C77" s="1" t="s">
        <v>322</v>
      </c>
      <c r="D77" t="s">
        <v>621</v>
      </c>
    </row>
    <row r="78" spans="1:4" x14ac:dyDescent="0.3">
      <c r="A78" s="1" t="s">
        <v>563</v>
      </c>
      <c r="B78" s="2" t="s">
        <v>61</v>
      </c>
      <c r="C78" s="1" t="s">
        <v>354</v>
      </c>
      <c r="D78" t="s">
        <v>621</v>
      </c>
    </row>
    <row r="79" spans="1:4" x14ac:dyDescent="0.3">
      <c r="A79" s="1" t="s">
        <v>574</v>
      </c>
      <c r="B79" s="2" t="s">
        <v>48</v>
      </c>
      <c r="C79" s="1" t="s">
        <v>227</v>
      </c>
      <c r="D79" t="s">
        <v>621</v>
      </c>
    </row>
    <row r="80" spans="1:4" x14ac:dyDescent="0.3">
      <c r="A80" s="1" t="s">
        <v>504</v>
      </c>
      <c r="B80" s="2" t="s">
        <v>9</v>
      </c>
      <c r="C80" s="1" t="s">
        <v>313</v>
      </c>
      <c r="D80" t="s">
        <v>621</v>
      </c>
    </row>
    <row r="81" spans="1:4" x14ac:dyDescent="0.3">
      <c r="A81" s="1" t="s">
        <v>505</v>
      </c>
      <c r="B81" s="2" t="s">
        <v>3</v>
      </c>
      <c r="C81" s="1" t="s">
        <v>312</v>
      </c>
      <c r="D81" t="s">
        <v>621</v>
      </c>
    </row>
    <row r="82" spans="1:4" x14ac:dyDescent="0.3">
      <c r="A82" s="1" t="s">
        <v>514</v>
      </c>
      <c r="B82" s="2" t="s">
        <v>169</v>
      </c>
      <c r="C82" s="1" t="s">
        <v>386</v>
      </c>
      <c r="D82" t="s">
        <v>621</v>
      </c>
    </row>
    <row r="83" spans="1:4" x14ac:dyDescent="0.3">
      <c r="A83" s="1" t="s">
        <v>515</v>
      </c>
      <c r="B83" s="2" t="s">
        <v>93</v>
      </c>
      <c r="C83" s="1" t="s">
        <v>359</v>
      </c>
      <c r="D83" t="s">
        <v>621</v>
      </c>
    </row>
    <row r="84" spans="1:4" x14ac:dyDescent="0.3">
      <c r="A84" s="1" t="s">
        <v>542</v>
      </c>
      <c r="B84" s="2" t="s">
        <v>107</v>
      </c>
      <c r="C84" s="1" t="s">
        <v>328</v>
      </c>
      <c r="D84" t="s">
        <v>621</v>
      </c>
    </row>
    <row r="85" spans="1:4" x14ac:dyDescent="0.3">
      <c r="A85" s="1" t="s">
        <v>426</v>
      </c>
      <c r="B85" s="2" t="s">
        <v>111</v>
      </c>
      <c r="C85" s="1" t="s">
        <v>336</v>
      </c>
      <c r="D85" t="s">
        <v>621</v>
      </c>
    </row>
    <row r="86" spans="1:4" x14ac:dyDescent="0.3">
      <c r="A86" s="1" t="s">
        <v>458</v>
      </c>
      <c r="B86" s="2" t="s">
        <v>153</v>
      </c>
      <c r="C86" s="1" t="s">
        <v>361</v>
      </c>
      <c r="D86" t="s">
        <v>621</v>
      </c>
    </row>
    <row r="87" spans="1:4" x14ac:dyDescent="0.3">
      <c r="A87" s="1" t="s">
        <v>474</v>
      </c>
      <c r="B87" s="2" t="s">
        <v>122</v>
      </c>
      <c r="C87" s="1" t="s">
        <v>263</v>
      </c>
      <c r="D87" t="s">
        <v>621</v>
      </c>
    </row>
    <row r="88" spans="1:4" x14ac:dyDescent="0.3">
      <c r="A88" s="1" t="s">
        <v>527</v>
      </c>
      <c r="B88" s="2" t="s">
        <v>15</v>
      </c>
      <c r="C88" s="1" t="s">
        <v>309</v>
      </c>
      <c r="D88" t="s">
        <v>621</v>
      </c>
    </row>
    <row r="89" spans="1:4" x14ac:dyDescent="0.3">
      <c r="A89" s="1" t="s">
        <v>539</v>
      </c>
      <c r="B89" s="2" t="s">
        <v>173</v>
      </c>
      <c r="C89" s="1" t="s">
        <v>392</v>
      </c>
      <c r="D89" t="s">
        <v>621</v>
      </c>
    </row>
    <row r="90" spans="1:4" x14ac:dyDescent="0.3">
      <c r="A90" s="1" t="s">
        <v>551</v>
      </c>
      <c r="B90" s="2" t="s">
        <v>42</v>
      </c>
      <c r="C90" s="1" t="s">
        <v>224</v>
      </c>
      <c r="D90" t="s">
        <v>621</v>
      </c>
    </row>
    <row r="91" spans="1:4" x14ac:dyDescent="0.3">
      <c r="A91" s="1" t="s">
        <v>415</v>
      </c>
      <c r="B91" s="2" t="s">
        <v>66</v>
      </c>
      <c r="C91" s="1" t="s">
        <v>236</v>
      </c>
      <c r="D91" t="s">
        <v>621</v>
      </c>
    </row>
    <row r="92" spans="1:4" x14ac:dyDescent="0.3">
      <c r="A92" s="1" t="s">
        <v>416</v>
      </c>
      <c r="B92" s="2" t="s">
        <v>157</v>
      </c>
      <c r="C92" s="1" t="s">
        <v>369</v>
      </c>
      <c r="D92" t="s">
        <v>621</v>
      </c>
    </row>
    <row r="93" spans="1:4" x14ac:dyDescent="0.3">
      <c r="A93" s="1" t="s">
        <v>430</v>
      </c>
      <c r="B93" s="2" t="s">
        <v>155</v>
      </c>
      <c r="C93" s="1" t="s">
        <v>365</v>
      </c>
      <c r="D93" t="s">
        <v>621</v>
      </c>
    </row>
    <row r="94" spans="1:4" x14ac:dyDescent="0.3">
      <c r="A94" s="1" t="s">
        <v>454</v>
      </c>
      <c r="B94" s="2" t="s">
        <v>197</v>
      </c>
      <c r="C94" s="1" t="s">
        <v>394</v>
      </c>
      <c r="D94" t="s">
        <v>621</v>
      </c>
    </row>
    <row r="95" spans="1:4" x14ac:dyDescent="0.3">
      <c r="A95" s="1" t="s">
        <v>459</v>
      </c>
      <c r="B95" s="2" t="s">
        <v>80</v>
      </c>
      <c r="C95" s="1" t="s">
        <v>242</v>
      </c>
      <c r="D95" t="s">
        <v>621</v>
      </c>
    </row>
    <row r="96" spans="1:4" x14ac:dyDescent="0.3">
      <c r="A96" s="1" t="s">
        <v>483</v>
      </c>
      <c r="B96" s="2" t="s">
        <v>182</v>
      </c>
      <c r="C96" s="1" t="s">
        <v>291</v>
      </c>
      <c r="D96" t="s">
        <v>621</v>
      </c>
    </row>
    <row r="97" spans="1:4" x14ac:dyDescent="0.3">
      <c r="A97" s="1" t="s">
        <v>496</v>
      </c>
      <c r="B97" s="2" t="s">
        <v>11</v>
      </c>
      <c r="C97" s="1" t="s">
        <v>299</v>
      </c>
      <c r="D97" t="s">
        <v>621</v>
      </c>
    </row>
    <row r="98" spans="1:4" x14ac:dyDescent="0.3">
      <c r="A98" s="1" t="s">
        <v>530</v>
      </c>
      <c r="B98" s="2" t="s">
        <v>34</v>
      </c>
      <c r="C98" s="1" t="s">
        <v>220</v>
      </c>
      <c r="D98" t="s">
        <v>621</v>
      </c>
    </row>
    <row r="99" spans="1:4" x14ac:dyDescent="0.3">
      <c r="A99" s="1" t="s">
        <v>532</v>
      </c>
      <c r="B99" s="2" t="s">
        <v>178</v>
      </c>
      <c r="C99" s="1" t="s">
        <v>289</v>
      </c>
      <c r="D99" t="s">
        <v>621</v>
      </c>
    </row>
    <row r="100" spans="1:4" x14ac:dyDescent="0.3">
      <c r="A100" s="1" t="s">
        <v>535</v>
      </c>
      <c r="B100" s="2" t="s">
        <v>192</v>
      </c>
      <c r="C100" s="1" t="s">
        <v>296</v>
      </c>
      <c r="D100" t="s">
        <v>621</v>
      </c>
    </row>
    <row r="101" spans="1:4" x14ac:dyDescent="0.3">
      <c r="A101" s="1" t="s">
        <v>558</v>
      </c>
      <c r="B101" s="2" t="s">
        <v>65</v>
      </c>
      <c r="C101" s="1" t="s">
        <v>362</v>
      </c>
      <c r="D101" t="s">
        <v>621</v>
      </c>
    </row>
    <row r="102" spans="1:4" x14ac:dyDescent="0.3">
      <c r="A102" s="1" t="s">
        <v>566</v>
      </c>
      <c r="B102" s="2" t="s">
        <v>183</v>
      </c>
      <c r="C102" s="1" t="s">
        <v>387</v>
      </c>
      <c r="D102" t="s">
        <v>621</v>
      </c>
    </row>
    <row r="103" spans="1:4" x14ac:dyDescent="0.3">
      <c r="A103" s="1" t="s">
        <v>578</v>
      </c>
      <c r="B103" s="2" t="s">
        <v>0</v>
      </c>
      <c r="C103" s="1" t="s">
        <v>204</v>
      </c>
      <c r="D103" t="s">
        <v>621</v>
      </c>
    </row>
    <row r="104" spans="1:4" x14ac:dyDescent="0.3">
      <c r="A104" s="1" t="s">
        <v>423</v>
      </c>
      <c r="B104" s="2" t="s">
        <v>176</v>
      </c>
      <c r="C104" s="1" t="s">
        <v>288</v>
      </c>
      <c r="D104" t="s">
        <v>621</v>
      </c>
    </row>
    <row r="105" spans="1:4" x14ac:dyDescent="0.3">
      <c r="A105" s="1" t="s">
        <v>479</v>
      </c>
      <c r="B105" s="2" t="s">
        <v>1</v>
      </c>
      <c r="C105" s="1" t="s">
        <v>307</v>
      </c>
      <c r="D105" t="s">
        <v>621</v>
      </c>
    </row>
    <row r="106" spans="1:4" x14ac:dyDescent="0.3">
      <c r="A106" s="1" t="s">
        <v>513</v>
      </c>
      <c r="B106" s="2" t="s">
        <v>76</v>
      </c>
      <c r="C106" s="1" t="s">
        <v>240</v>
      </c>
      <c r="D106" t="s">
        <v>621</v>
      </c>
    </row>
    <row r="107" spans="1:4" x14ac:dyDescent="0.3">
      <c r="A107" s="1" t="s">
        <v>550</v>
      </c>
      <c r="B107" s="2" t="s">
        <v>40</v>
      </c>
      <c r="C107" s="1" t="s">
        <v>223</v>
      </c>
      <c r="D107" t="s">
        <v>621</v>
      </c>
    </row>
    <row r="108" spans="1:4" x14ac:dyDescent="0.3">
      <c r="A108" s="1" t="s">
        <v>516</v>
      </c>
      <c r="B108" s="2" t="s">
        <v>56</v>
      </c>
      <c r="C108" s="1" t="s">
        <v>231</v>
      </c>
      <c r="D108" t="s">
        <v>621</v>
      </c>
    </row>
    <row r="109" spans="1:4" x14ac:dyDescent="0.3">
      <c r="A109" s="1" t="s">
        <v>567</v>
      </c>
      <c r="B109" s="2" t="s">
        <v>133</v>
      </c>
      <c r="C109" s="1" t="s">
        <v>380</v>
      </c>
      <c r="D109" t="s">
        <v>621</v>
      </c>
    </row>
    <row r="110" spans="1:4" x14ac:dyDescent="0.3">
      <c r="A110" s="1" t="s">
        <v>594</v>
      </c>
      <c r="B110" s="2" t="s">
        <v>121</v>
      </c>
      <c r="C110" s="1" t="s">
        <v>356</v>
      </c>
      <c r="D110" t="s">
        <v>621</v>
      </c>
    </row>
    <row r="111" spans="1:4" x14ac:dyDescent="0.3">
      <c r="A111" s="1" t="s">
        <v>433</v>
      </c>
      <c r="B111" s="2" t="s">
        <v>180</v>
      </c>
      <c r="C111" s="1" t="s">
        <v>290</v>
      </c>
      <c r="D111" t="s">
        <v>621</v>
      </c>
    </row>
    <row r="112" spans="1:4" x14ac:dyDescent="0.3">
      <c r="A112" s="1" t="s">
        <v>445</v>
      </c>
      <c r="B112" s="2" t="s">
        <v>152</v>
      </c>
      <c r="C112" s="1" t="s">
        <v>277</v>
      </c>
      <c r="D112" t="s">
        <v>621</v>
      </c>
    </row>
    <row r="113" spans="1:4" x14ac:dyDescent="0.3">
      <c r="A113" s="1" t="s">
        <v>446</v>
      </c>
      <c r="B113" s="2" t="s">
        <v>115</v>
      </c>
      <c r="C113" s="1" t="s">
        <v>344</v>
      </c>
      <c r="D113" t="s">
        <v>621</v>
      </c>
    </row>
    <row r="114" spans="1:4" x14ac:dyDescent="0.3">
      <c r="A114" s="1" t="s">
        <v>510</v>
      </c>
      <c r="B114" s="2" t="s">
        <v>53</v>
      </c>
      <c r="C114" s="1" t="s">
        <v>338</v>
      </c>
      <c r="D114" t="s">
        <v>621</v>
      </c>
    </row>
    <row r="115" spans="1:4" x14ac:dyDescent="0.3">
      <c r="A115" s="1" t="s">
        <v>571</v>
      </c>
      <c r="B115" s="2" t="s">
        <v>150</v>
      </c>
      <c r="C115" s="1" t="s">
        <v>276</v>
      </c>
      <c r="D115" t="s">
        <v>621</v>
      </c>
    </row>
    <row r="116" spans="1:4" x14ac:dyDescent="0.3">
      <c r="A116" s="1" t="s">
        <v>572</v>
      </c>
      <c r="B116" s="2" t="s">
        <v>64</v>
      </c>
      <c r="C116" s="1" t="s">
        <v>235</v>
      </c>
      <c r="D116" t="s">
        <v>621</v>
      </c>
    </row>
    <row r="117" spans="1:4" x14ac:dyDescent="0.3">
      <c r="A117" s="1" t="s">
        <v>575</v>
      </c>
      <c r="B117" s="2" t="s">
        <v>146</v>
      </c>
      <c r="C117" s="1" t="s">
        <v>274</v>
      </c>
      <c r="D117" t="s">
        <v>621</v>
      </c>
    </row>
    <row r="118" spans="1:4" x14ac:dyDescent="0.3">
      <c r="A118" s="1" t="s">
        <v>480</v>
      </c>
      <c r="B118" s="2" t="s">
        <v>51</v>
      </c>
      <c r="C118" s="1" t="s">
        <v>334</v>
      </c>
      <c r="D118" t="s">
        <v>622</v>
      </c>
    </row>
    <row r="119" spans="1:4" x14ac:dyDescent="0.3">
      <c r="A119" s="1" t="s">
        <v>472</v>
      </c>
      <c r="B119" s="2" t="s">
        <v>39</v>
      </c>
      <c r="C119" s="1" t="s">
        <v>319</v>
      </c>
      <c r="D119" t="s">
        <v>622</v>
      </c>
    </row>
    <row r="120" spans="1:4" x14ac:dyDescent="0.3">
      <c r="A120" s="1" t="s">
        <v>482</v>
      </c>
      <c r="B120" s="2" t="s">
        <v>129</v>
      </c>
      <c r="C120" s="1" t="s">
        <v>372</v>
      </c>
      <c r="D120" t="s">
        <v>622</v>
      </c>
    </row>
    <row r="121" spans="1:4" x14ac:dyDescent="0.3">
      <c r="A121" s="1" t="s">
        <v>404</v>
      </c>
      <c r="B121" s="2" t="s">
        <v>191</v>
      </c>
      <c r="C121" s="1" t="s">
        <v>398</v>
      </c>
      <c r="D121" t="s">
        <v>622</v>
      </c>
    </row>
    <row r="122" spans="1:4" x14ac:dyDescent="0.3">
      <c r="A122" s="1" t="s">
        <v>589</v>
      </c>
      <c r="B122" s="2" t="s">
        <v>195</v>
      </c>
      <c r="C122" s="1" t="s">
        <v>391</v>
      </c>
      <c r="D122" t="s">
        <v>622</v>
      </c>
    </row>
    <row r="123" spans="1:4" x14ac:dyDescent="0.3">
      <c r="A123" s="1" t="s">
        <v>559</v>
      </c>
      <c r="B123" s="2" t="s">
        <v>113</v>
      </c>
      <c r="C123" s="1" t="s">
        <v>340</v>
      </c>
      <c r="D123" t="s">
        <v>622</v>
      </c>
    </row>
    <row r="124" spans="1:4" x14ac:dyDescent="0.3">
      <c r="A124" s="1" t="s">
        <v>569</v>
      </c>
      <c r="B124" s="2" t="s">
        <v>25</v>
      </c>
      <c r="C124" s="1" t="s">
        <v>315</v>
      </c>
      <c r="D124" t="s">
        <v>622</v>
      </c>
    </row>
    <row r="125" spans="1:4" x14ac:dyDescent="0.3">
      <c r="A125" s="1" t="s">
        <v>585</v>
      </c>
      <c r="B125" s="2" t="s">
        <v>20</v>
      </c>
      <c r="C125" s="1" t="s">
        <v>214</v>
      </c>
      <c r="D125" t="s">
        <v>622</v>
      </c>
    </row>
    <row r="126" spans="1:4" x14ac:dyDescent="0.3">
      <c r="A126" s="1" t="s">
        <v>400</v>
      </c>
      <c r="B126" s="2" t="s">
        <v>69</v>
      </c>
      <c r="C126" s="1" t="s">
        <v>370</v>
      </c>
      <c r="D126" t="s">
        <v>622</v>
      </c>
    </row>
    <row r="127" spans="1:4" x14ac:dyDescent="0.3">
      <c r="A127" s="1" t="s">
        <v>456</v>
      </c>
      <c r="B127" s="2" t="s">
        <v>97</v>
      </c>
      <c r="C127" s="1" t="s">
        <v>367</v>
      </c>
      <c r="D127" t="s">
        <v>622</v>
      </c>
    </row>
    <row r="128" spans="1:4" x14ac:dyDescent="0.3">
      <c r="A128" s="1" t="s">
        <v>485</v>
      </c>
      <c r="B128" s="2" t="s">
        <v>124</v>
      </c>
      <c r="C128" s="1" t="s">
        <v>264</v>
      </c>
      <c r="D128" t="s">
        <v>622</v>
      </c>
    </row>
    <row r="129" spans="1:4" x14ac:dyDescent="0.3">
      <c r="A129" s="1" t="s">
        <v>486</v>
      </c>
      <c r="B129" s="2" t="s">
        <v>164</v>
      </c>
      <c r="C129" s="1" t="s">
        <v>283</v>
      </c>
      <c r="D129" t="s">
        <v>622</v>
      </c>
    </row>
    <row r="130" spans="1:4" x14ac:dyDescent="0.3">
      <c r="A130" s="1" t="s">
        <v>555</v>
      </c>
      <c r="B130" s="2" t="s">
        <v>105</v>
      </c>
      <c r="C130" s="1" t="s">
        <v>324</v>
      </c>
      <c r="D130" t="s">
        <v>622</v>
      </c>
    </row>
    <row r="131" spans="1:4" x14ac:dyDescent="0.3">
      <c r="A131" s="1" t="s">
        <v>564</v>
      </c>
      <c r="B131" s="2" t="s">
        <v>196</v>
      </c>
      <c r="C131" s="1" t="s">
        <v>298</v>
      </c>
      <c r="D131" t="s">
        <v>622</v>
      </c>
    </row>
    <row r="132" spans="1:4" x14ac:dyDescent="0.3">
      <c r="A132" s="1" t="s">
        <v>417</v>
      </c>
      <c r="B132" s="2" t="s">
        <v>84</v>
      </c>
      <c r="C132" s="1" t="s">
        <v>244</v>
      </c>
      <c r="D132" t="s">
        <v>622</v>
      </c>
    </row>
    <row r="133" spans="1:4" x14ac:dyDescent="0.3">
      <c r="A133" s="1" t="s">
        <v>432</v>
      </c>
      <c r="B133" s="2" t="s">
        <v>184</v>
      </c>
      <c r="C133" s="1" t="s">
        <v>292</v>
      </c>
      <c r="D133" t="s">
        <v>622</v>
      </c>
    </row>
    <row r="134" spans="1:4" x14ac:dyDescent="0.3">
      <c r="A134" s="1" t="s">
        <v>503</v>
      </c>
      <c r="B134" s="2" t="s">
        <v>16</v>
      </c>
      <c r="C134" s="1" t="s">
        <v>212</v>
      </c>
      <c r="D134" t="s">
        <v>622</v>
      </c>
    </row>
    <row r="135" spans="1:4" x14ac:dyDescent="0.3">
      <c r="A135" s="1" t="s">
        <v>506</v>
      </c>
      <c r="B135" s="2" t="s">
        <v>12</v>
      </c>
      <c r="C135" s="1" t="s">
        <v>210</v>
      </c>
      <c r="D135" t="s">
        <v>622</v>
      </c>
    </row>
    <row r="136" spans="1:4" x14ac:dyDescent="0.3">
      <c r="A136" s="1" t="s">
        <v>537</v>
      </c>
      <c r="B136" s="2" t="s">
        <v>177</v>
      </c>
      <c r="C136" s="1" t="s">
        <v>397</v>
      </c>
      <c r="D136" t="s">
        <v>622</v>
      </c>
    </row>
    <row r="137" spans="1:4" x14ac:dyDescent="0.3">
      <c r="A137" s="1" t="s">
        <v>538</v>
      </c>
      <c r="B137" s="2" t="s">
        <v>71</v>
      </c>
      <c r="C137" s="1" t="s">
        <v>374</v>
      </c>
      <c r="D137" t="s">
        <v>622</v>
      </c>
    </row>
    <row r="138" spans="1:4" x14ac:dyDescent="0.3">
      <c r="A138" s="1" t="s">
        <v>570</v>
      </c>
      <c r="B138" s="2" t="s">
        <v>72</v>
      </c>
      <c r="C138" s="1" t="s">
        <v>238</v>
      </c>
      <c r="D138" t="s">
        <v>622</v>
      </c>
    </row>
    <row r="139" spans="1:4" x14ac:dyDescent="0.3">
      <c r="A139" s="1" t="s">
        <v>583</v>
      </c>
      <c r="B139" s="2" t="s">
        <v>33</v>
      </c>
      <c r="C139" s="1" t="s">
        <v>316</v>
      </c>
      <c r="D139" t="s">
        <v>622</v>
      </c>
    </row>
    <row r="140" spans="1:4" x14ac:dyDescent="0.3">
      <c r="A140" s="1" t="s">
        <v>413</v>
      </c>
      <c r="B140" s="2" t="s">
        <v>62</v>
      </c>
      <c r="C140" s="1" t="s">
        <v>234</v>
      </c>
      <c r="D140" t="s">
        <v>622</v>
      </c>
    </row>
    <row r="141" spans="1:4" x14ac:dyDescent="0.3">
      <c r="A141" s="1" t="s">
        <v>411</v>
      </c>
      <c r="B141" s="2" t="s">
        <v>87</v>
      </c>
      <c r="C141" s="1" t="s">
        <v>347</v>
      </c>
      <c r="D141" t="s">
        <v>622</v>
      </c>
    </row>
    <row r="142" spans="1:4" x14ac:dyDescent="0.3">
      <c r="A142" s="1" t="s">
        <v>531</v>
      </c>
      <c r="B142" s="2" t="s">
        <v>149</v>
      </c>
      <c r="C142" s="1" t="s">
        <v>353</v>
      </c>
      <c r="D142" t="s">
        <v>622</v>
      </c>
    </row>
    <row r="143" spans="1:4" x14ac:dyDescent="0.3">
      <c r="A143" s="1" t="s">
        <v>447</v>
      </c>
      <c r="B143" s="2" t="s">
        <v>114</v>
      </c>
      <c r="C143" s="1" t="s">
        <v>259</v>
      </c>
      <c r="D143" t="s">
        <v>622</v>
      </c>
    </row>
    <row r="144" spans="1:4" x14ac:dyDescent="0.3">
      <c r="A144" s="1" t="s">
        <v>477</v>
      </c>
      <c r="B144" s="2" t="s">
        <v>96</v>
      </c>
      <c r="C144" s="1" t="s">
        <v>250</v>
      </c>
      <c r="D144" t="s">
        <v>622</v>
      </c>
    </row>
    <row r="145" spans="1:4" x14ac:dyDescent="0.3">
      <c r="A145" s="1" t="s">
        <v>481</v>
      </c>
      <c r="B145" s="2" t="s">
        <v>118</v>
      </c>
      <c r="C145" s="1" t="s">
        <v>261</v>
      </c>
      <c r="D145" t="s">
        <v>622</v>
      </c>
    </row>
    <row r="146" spans="1:4" x14ac:dyDescent="0.3">
      <c r="A146" s="1" t="s">
        <v>577</v>
      </c>
      <c r="B146" s="2" t="s">
        <v>58</v>
      </c>
      <c r="C146" s="1" t="s">
        <v>232</v>
      </c>
      <c r="D146" t="s">
        <v>622</v>
      </c>
    </row>
    <row r="147" spans="1:4" x14ac:dyDescent="0.3">
      <c r="A147" s="1" t="s">
        <v>584</v>
      </c>
      <c r="B147" s="2" t="s">
        <v>49</v>
      </c>
      <c r="C147" s="1" t="s">
        <v>330</v>
      </c>
      <c r="D147" t="s">
        <v>622</v>
      </c>
    </row>
    <row r="148" spans="1:4" x14ac:dyDescent="0.3">
      <c r="A148" s="1"/>
      <c r="B148" s="2"/>
      <c r="C148" s="1"/>
    </row>
    <row r="149" spans="1:4" x14ac:dyDescent="0.3">
      <c r="A149" s="1"/>
      <c r="B149" s="2"/>
      <c r="C149" s="1"/>
    </row>
    <row r="150" spans="1:4" x14ac:dyDescent="0.3">
      <c r="A150" s="1"/>
      <c r="B150" s="2"/>
      <c r="C150" s="1"/>
    </row>
    <row r="151" spans="1:4" x14ac:dyDescent="0.3">
      <c r="A151" s="1"/>
      <c r="B151" s="2"/>
      <c r="C151" s="1"/>
    </row>
    <row r="152" spans="1:4" x14ac:dyDescent="0.3">
      <c r="A152" s="1"/>
      <c r="B152" s="2"/>
      <c r="C152" s="1"/>
    </row>
    <row r="153" spans="1:4" x14ac:dyDescent="0.3">
      <c r="A153" s="1"/>
      <c r="B153" s="2"/>
      <c r="C153" s="1"/>
    </row>
    <row r="154" spans="1:4" x14ac:dyDescent="0.3">
      <c r="A154" s="1"/>
      <c r="B154" s="2"/>
      <c r="C154" s="1"/>
    </row>
    <row r="155" spans="1:4" x14ac:dyDescent="0.3">
      <c r="A155" s="1"/>
      <c r="B155" s="2"/>
      <c r="C155" s="1"/>
    </row>
    <row r="156" spans="1:4" x14ac:dyDescent="0.3">
      <c r="A156" s="1"/>
      <c r="B156" s="2"/>
      <c r="C156" s="1"/>
    </row>
    <row r="157" spans="1:4" x14ac:dyDescent="0.3">
      <c r="A157" s="1"/>
      <c r="B157" s="2"/>
      <c r="C157" s="1"/>
    </row>
    <row r="158" spans="1:4" x14ac:dyDescent="0.3">
      <c r="A158" s="1"/>
      <c r="B158" s="2"/>
      <c r="C158" s="1"/>
    </row>
    <row r="159" spans="1:4" x14ac:dyDescent="0.3">
      <c r="A159" s="1"/>
      <c r="B159" s="2"/>
      <c r="C159" s="1"/>
    </row>
    <row r="160" spans="1:4" x14ac:dyDescent="0.3">
      <c r="A160" s="1"/>
      <c r="B160" s="2"/>
      <c r="C160" s="1"/>
    </row>
    <row r="161" spans="1:3" x14ac:dyDescent="0.3">
      <c r="A161" s="1"/>
      <c r="B161" s="2"/>
      <c r="C161" s="1"/>
    </row>
    <row r="162" spans="1:3" x14ac:dyDescent="0.3">
      <c r="A162" s="1"/>
      <c r="B162" s="2"/>
      <c r="C162" s="1"/>
    </row>
    <row r="163" spans="1:3" x14ac:dyDescent="0.3">
      <c r="A163" s="1"/>
      <c r="B163" s="2"/>
      <c r="C163" s="1"/>
    </row>
    <row r="164" spans="1:3" x14ac:dyDescent="0.3">
      <c r="A164" s="1"/>
      <c r="B164" s="2"/>
      <c r="C164" s="1"/>
    </row>
    <row r="165" spans="1:3" x14ac:dyDescent="0.3">
      <c r="A165" s="1"/>
      <c r="B165" s="2"/>
      <c r="C165" s="1"/>
    </row>
    <row r="166" spans="1:3" x14ac:dyDescent="0.3">
      <c r="A166" s="1"/>
      <c r="B166" s="2"/>
      <c r="C166" s="1"/>
    </row>
    <row r="167" spans="1:3" x14ac:dyDescent="0.3">
      <c r="A167" s="1"/>
      <c r="B167" s="2"/>
      <c r="C167" s="1"/>
    </row>
    <row r="168" spans="1:3" x14ac:dyDescent="0.3">
      <c r="A168" s="1"/>
      <c r="B168" s="2"/>
      <c r="C168" s="1"/>
    </row>
    <row r="169" spans="1:3" x14ac:dyDescent="0.3">
      <c r="A169" s="1"/>
      <c r="B169" s="2"/>
      <c r="C169" s="1"/>
    </row>
    <row r="170" spans="1:3" x14ac:dyDescent="0.3">
      <c r="A170" s="1"/>
      <c r="B170" s="2"/>
      <c r="C170" s="1"/>
    </row>
    <row r="171" spans="1:3" x14ac:dyDescent="0.3">
      <c r="A171" s="1"/>
      <c r="B171" s="2"/>
      <c r="C171" s="1"/>
    </row>
    <row r="172" spans="1:3" x14ac:dyDescent="0.3">
      <c r="A172" s="1"/>
      <c r="B172" s="2"/>
      <c r="C172" s="1"/>
    </row>
    <row r="173" spans="1:3" x14ac:dyDescent="0.3">
      <c r="A173" s="1"/>
      <c r="B173" s="2"/>
      <c r="C173" s="1"/>
    </row>
    <row r="174" spans="1:3" x14ac:dyDescent="0.3">
      <c r="A174" s="1"/>
      <c r="B174" s="2"/>
      <c r="C174" s="1"/>
    </row>
    <row r="175" spans="1:3" x14ac:dyDescent="0.3">
      <c r="A175" s="1"/>
      <c r="B175" s="2"/>
      <c r="C175" s="1"/>
    </row>
    <row r="176" spans="1:3" x14ac:dyDescent="0.3">
      <c r="A176" s="1"/>
      <c r="B176" s="2"/>
      <c r="C176" s="1"/>
    </row>
    <row r="177" spans="1:3" x14ac:dyDescent="0.3">
      <c r="A177" s="1"/>
      <c r="B177" s="2"/>
      <c r="C177" s="1"/>
    </row>
    <row r="178" spans="1:3" x14ac:dyDescent="0.3">
      <c r="A178" s="1"/>
      <c r="B178" s="2"/>
      <c r="C178" s="1"/>
    </row>
    <row r="179" spans="1:3" x14ac:dyDescent="0.3">
      <c r="A179" s="1"/>
      <c r="B179" s="2"/>
      <c r="C179" s="1"/>
    </row>
    <row r="180" spans="1:3" x14ac:dyDescent="0.3">
      <c r="A180" s="1"/>
      <c r="B180" s="2"/>
      <c r="C180" s="1"/>
    </row>
    <row r="181" spans="1:3" x14ac:dyDescent="0.3">
      <c r="A181" s="1"/>
      <c r="B181" s="2"/>
      <c r="C181" s="1"/>
    </row>
    <row r="182" spans="1:3" x14ac:dyDescent="0.3">
      <c r="A182" s="1"/>
      <c r="B182" s="2"/>
      <c r="C182" s="1"/>
    </row>
    <row r="183" spans="1:3" x14ac:dyDescent="0.3">
      <c r="A183" s="1"/>
      <c r="B183" s="2"/>
      <c r="C183" s="1"/>
    </row>
    <row r="184" spans="1:3" x14ac:dyDescent="0.3">
      <c r="A184" s="1"/>
      <c r="B184" s="2"/>
      <c r="C184" s="1"/>
    </row>
    <row r="185" spans="1:3" x14ac:dyDescent="0.3">
      <c r="A185" s="1"/>
      <c r="B185" s="2"/>
      <c r="C185" s="1"/>
    </row>
    <row r="186" spans="1:3" x14ac:dyDescent="0.3">
      <c r="A186" s="1"/>
      <c r="B186" s="2"/>
      <c r="C186" s="1"/>
    </row>
    <row r="187" spans="1:3" x14ac:dyDescent="0.3">
      <c r="A187" s="1"/>
      <c r="B187" s="2"/>
      <c r="C187" s="1"/>
    </row>
    <row r="188" spans="1:3" x14ac:dyDescent="0.3">
      <c r="A188" s="1"/>
      <c r="B188" s="2"/>
      <c r="C188" s="1"/>
    </row>
    <row r="189" spans="1:3" x14ac:dyDescent="0.3">
      <c r="A189" s="1"/>
      <c r="B189" s="2"/>
      <c r="C189" s="1"/>
    </row>
    <row r="190" spans="1:3" x14ac:dyDescent="0.3">
      <c r="A190" s="1"/>
      <c r="B190" s="2"/>
      <c r="C190" s="1"/>
    </row>
    <row r="191" spans="1:3" x14ac:dyDescent="0.3">
      <c r="A191" s="1"/>
      <c r="B191" s="2"/>
      <c r="C191" s="1"/>
    </row>
    <row r="192" spans="1:3" x14ac:dyDescent="0.3">
      <c r="A192" s="1"/>
      <c r="B192" s="2"/>
      <c r="C192" s="1"/>
    </row>
    <row r="193" spans="1:3" x14ac:dyDescent="0.3">
      <c r="A193" s="1"/>
      <c r="B193" s="2"/>
      <c r="C193" s="1"/>
    </row>
    <row r="194" spans="1:3" x14ac:dyDescent="0.3">
      <c r="A194" s="1"/>
      <c r="B194" s="2"/>
      <c r="C194" s="1"/>
    </row>
    <row r="195" spans="1:3" x14ac:dyDescent="0.3">
      <c r="A195" s="1"/>
      <c r="B195" s="2"/>
      <c r="C195" s="1"/>
    </row>
    <row r="196" spans="1:3" x14ac:dyDescent="0.3">
      <c r="A196" s="1"/>
      <c r="B196" s="2"/>
      <c r="C196" s="1"/>
    </row>
    <row r="197" spans="1:3" x14ac:dyDescent="0.3">
      <c r="A197" s="1"/>
      <c r="B197" s="2"/>
      <c r="C197" s="1"/>
    </row>
    <row r="198" spans="1:3" x14ac:dyDescent="0.3">
      <c r="A198" s="1"/>
      <c r="B198" s="2"/>
      <c r="C198" s="1"/>
    </row>
    <row r="199" spans="1:3" x14ac:dyDescent="0.3">
      <c r="A199" s="1"/>
      <c r="B199" s="2"/>
      <c r="C199" s="1"/>
    </row>
    <row r="200" spans="1:3" x14ac:dyDescent="0.3">
      <c r="A200" s="1"/>
      <c r="B200" s="2"/>
      <c r="C200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58F7-72A7-D946-A673-B680A9D8296E}">
  <dimension ref="A1:D200"/>
  <sheetViews>
    <sheetView workbookViewId="0">
      <selection activeCell="K36" sqref="K36"/>
    </sheetView>
  </sheetViews>
  <sheetFormatPr defaultColWidth="10.69921875" defaultRowHeight="15.6" x14ac:dyDescent="0.3"/>
  <cols>
    <col min="1" max="4" width="14.796875" customWidth="1"/>
  </cols>
  <sheetData>
    <row r="1" spans="1:4" x14ac:dyDescent="0.3">
      <c r="A1" s="3" t="s">
        <v>598</v>
      </c>
      <c r="B1" s="3" t="s">
        <v>199</v>
      </c>
      <c r="C1" s="3" t="s">
        <v>200</v>
      </c>
      <c r="D1" s="4" t="s">
        <v>619</v>
      </c>
    </row>
    <row r="2" spans="1:4" x14ac:dyDescent="0.3">
      <c r="A2" s="1" t="s">
        <v>412</v>
      </c>
      <c r="B2" s="2" t="s">
        <v>193</v>
      </c>
      <c r="C2" s="1" t="s">
        <v>388</v>
      </c>
      <c r="D2" t="s">
        <v>625</v>
      </c>
    </row>
    <row r="3" spans="1:4" x14ac:dyDescent="0.3">
      <c r="A3" s="1" t="s">
        <v>428</v>
      </c>
      <c r="B3" s="2" t="s">
        <v>187</v>
      </c>
      <c r="C3" s="1" t="s">
        <v>393</v>
      </c>
      <c r="D3" t="s">
        <v>625</v>
      </c>
    </row>
    <row r="4" spans="1:4" x14ac:dyDescent="0.3">
      <c r="A4" s="1" t="s">
        <v>421</v>
      </c>
      <c r="B4" s="2" t="s">
        <v>112</v>
      </c>
      <c r="C4" s="1" t="s">
        <v>258</v>
      </c>
      <c r="D4" t="s">
        <v>625</v>
      </c>
    </row>
    <row r="5" spans="1:4" x14ac:dyDescent="0.3">
      <c r="A5" s="1" t="s">
        <v>425</v>
      </c>
      <c r="B5" s="2" t="s">
        <v>132</v>
      </c>
      <c r="C5" s="1" t="s">
        <v>268</v>
      </c>
      <c r="D5" t="s">
        <v>625</v>
      </c>
    </row>
    <row r="6" spans="1:4" x14ac:dyDescent="0.3">
      <c r="A6" s="1" t="s">
        <v>441</v>
      </c>
      <c r="B6" s="2" t="s">
        <v>174</v>
      </c>
      <c r="C6" s="1" t="s">
        <v>287</v>
      </c>
      <c r="D6" t="s">
        <v>625</v>
      </c>
    </row>
    <row r="7" spans="1:4" x14ac:dyDescent="0.3">
      <c r="A7" s="1" t="s">
        <v>595</v>
      </c>
      <c r="B7" s="2" t="s">
        <v>57</v>
      </c>
      <c r="C7" s="1" t="s">
        <v>346</v>
      </c>
      <c r="D7" t="s">
        <v>625</v>
      </c>
    </row>
    <row r="8" spans="1:4" x14ac:dyDescent="0.3">
      <c r="A8" s="1" t="s">
        <v>429</v>
      </c>
      <c r="B8" s="2" t="s">
        <v>186</v>
      </c>
      <c r="C8" s="1" t="s">
        <v>293</v>
      </c>
      <c r="D8" t="s">
        <v>625</v>
      </c>
    </row>
    <row r="9" spans="1:4" x14ac:dyDescent="0.3">
      <c r="A9" s="1" t="s">
        <v>437</v>
      </c>
      <c r="B9" s="2" t="s">
        <v>63</v>
      </c>
      <c r="C9" s="1" t="s">
        <v>358</v>
      </c>
      <c r="D9" t="s">
        <v>625</v>
      </c>
    </row>
    <row r="10" spans="1:4" x14ac:dyDescent="0.3">
      <c r="A10" s="1" t="s">
        <v>469</v>
      </c>
      <c r="B10" s="2" t="s">
        <v>99</v>
      </c>
      <c r="C10" s="1" t="s">
        <v>371</v>
      </c>
      <c r="D10" t="s">
        <v>625</v>
      </c>
    </row>
    <row r="11" spans="1:4" x14ac:dyDescent="0.3">
      <c r="A11" s="1" t="s">
        <v>500</v>
      </c>
      <c r="B11" s="2" t="s">
        <v>171</v>
      </c>
      <c r="C11" s="1" t="s">
        <v>389</v>
      </c>
      <c r="D11" t="s">
        <v>625</v>
      </c>
    </row>
    <row r="12" spans="1:4" x14ac:dyDescent="0.3">
      <c r="A12" s="1" t="s">
        <v>518</v>
      </c>
      <c r="B12" s="2" t="s">
        <v>83</v>
      </c>
      <c r="C12" s="1" t="s">
        <v>339</v>
      </c>
      <c r="D12" t="s">
        <v>625</v>
      </c>
    </row>
    <row r="13" spans="1:4" x14ac:dyDescent="0.3">
      <c r="A13" s="1" t="s">
        <v>519</v>
      </c>
      <c r="B13" s="2" t="s">
        <v>28</v>
      </c>
      <c r="C13" s="1" t="s">
        <v>16</v>
      </c>
      <c r="D13" t="s">
        <v>625</v>
      </c>
    </row>
    <row r="14" spans="1:4" x14ac:dyDescent="0.3">
      <c r="A14" s="1" t="s">
        <v>557</v>
      </c>
      <c r="B14" s="2" t="s">
        <v>26</v>
      </c>
      <c r="C14" s="1" t="s">
        <v>217</v>
      </c>
      <c r="D14" t="s">
        <v>625</v>
      </c>
    </row>
    <row r="15" spans="1:4" x14ac:dyDescent="0.3">
      <c r="A15" s="1" t="s">
        <v>405</v>
      </c>
      <c r="B15" s="2" t="s">
        <v>30</v>
      </c>
      <c r="C15" s="1" t="s">
        <v>218</v>
      </c>
      <c r="D15" t="s">
        <v>625</v>
      </c>
    </row>
    <row r="16" spans="1:4" x14ac:dyDescent="0.3">
      <c r="A16" s="1" t="s">
        <v>414</v>
      </c>
      <c r="B16" s="2" t="s">
        <v>14</v>
      </c>
      <c r="C16" s="1" t="s">
        <v>211</v>
      </c>
      <c r="D16" t="s">
        <v>625</v>
      </c>
    </row>
    <row r="17" spans="1:4" x14ac:dyDescent="0.3">
      <c r="A17" s="1" t="s">
        <v>478</v>
      </c>
      <c r="B17" s="2" t="s">
        <v>27</v>
      </c>
      <c r="C17" s="1" t="s">
        <v>301</v>
      </c>
      <c r="D17" t="s">
        <v>623</v>
      </c>
    </row>
    <row r="18" spans="1:4" x14ac:dyDescent="0.3">
      <c r="A18" s="1" t="s">
        <v>457</v>
      </c>
      <c r="B18" s="2" t="s">
        <v>198</v>
      </c>
      <c r="C18" s="1" t="s">
        <v>302</v>
      </c>
      <c r="D18" t="s">
        <v>623</v>
      </c>
    </row>
    <row r="19" spans="1:4" x14ac:dyDescent="0.3">
      <c r="A19" s="1" t="s">
        <v>465</v>
      </c>
      <c r="B19" s="2" t="s">
        <v>81</v>
      </c>
      <c r="C19" s="1" t="s">
        <v>335</v>
      </c>
      <c r="D19" t="s">
        <v>623</v>
      </c>
    </row>
    <row r="20" spans="1:4" x14ac:dyDescent="0.3">
      <c r="A20" s="1" t="s">
        <v>592</v>
      </c>
      <c r="B20" s="2" t="s">
        <v>89</v>
      </c>
      <c r="C20" s="1" t="s">
        <v>351</v>
      </c>
      <c r="D20" t="s">
        <v>623</v>
      </c>
    </row>
    <row r="21" spans="1:4" x14ac:dyDescent="0.3">
      <c r="A21" s="1" t="s">
        <v>401</v>
      </c>
      <c r="B21" s="2" t="s">
        <v>179</v>
      </c>
      <c r="C21" s="1" t="s">
        <v>383</v>
      </c>
      <c r="D21" t="s">
        <v>623</v>
      </c>
    </row>
    <row r="22" spans="1:4" x14ac:dyDescent="0.3">
      <c r="A22" s="1" t="s">
        <v>449</v>
      </c>
      <c r="B22" s="2" t="s">
        <v>162</v>
      </c>
      <c r="C22" s="1" t="s">
        <v>282</v>
      </c>
      <c r="D22" t="s">
        <v>623</v>
      </c>
    </row>
    <row r="23" spans="1:4" x14ac:dyDescent="0.3">
      <c r="A23" s="1" t="s">
        <v>525</v>
      </c>
      <c r="B23" s="2" t="s">
        <v>140</v>
      </c>
      <c r="C23" s="1" t="s">
        <v>272</v>
      </c>
      <c r="D23" t="s">
        <v>623</v>
      </c>
    </row>
    <row r="24" spans="1:4" x14ac:dyDescent="0.3">
      <c r="A24" s="1" t="s">
        <v>463</v>
      </c>
      <c r="B24" s="2" t="s">
        <v>159</v>
      </c>
      <c r="C24" s="1" t="s">
        <v>373</v>
      </c>
      <c r="D24" t="s">
        <v>623</v>
      </c>
    </row>
    <row r="25" spans="1:4" x14ac:dyDescent="0.3">
      <c r="A25" s="1" t="s">
        <v>464</v>
      </c>
      <c r="B25" s="2" t="s">
        <v>19</v>
      </c>
      <c r="C25" s="1" t="s">
        <v>300</v>
      </c>
      <c r="D25" t="s">
        <v>623</v>
      </c>
    </row>
    <row r="26" spans="1:4" x14ac:dyDescent="0.3">
      <c r="A26" s="1" t="s">
        <v>476</v>
      </c>
      <c r="B26" s="2" t="s">
        <v>2</v>
      </c>
      <c r="C26" s="1" t="s">
        <v>205</v>
      </c>
      <c r="D26" t="s">
        <v>623</v>
      </c>
    </row>
    <row r="27" spans="1:4" x14ac:dyDescent="0.3">
      <c r="A27" s="1" t="s">
        <v>540</v>
      </c>
      <c r="B27" s="2" t="s">
        <v>29</v>
      </c>
      <c r="C27" s="1" t="s">
        <v>306</v>
      </c>
      <c r="D27" t="s">
        <v>623</v>
      </c>
    </row>
    <row r="28" spans="1:4" x14ac:dyDescent="0.3">
      <c r="A28" s="1" t="s">
        <v>587</v>
      </c>
      <c r="B28" s="2" t="s">
        <v>91</v>
      </c>
      <c r="C28" s="1" t="s">
        <v>355</v>
      </c>
      <c r="D28" t="s">
        <v>623</v>
      </c>
    </row>
    <row r="29" spans="1:4" x14ac:dyDescent="0.3">
      <c r="A29" s="1" t="s">
        <v>492</v>
      </c>
      <c r="B29" s="2" t="s">
        <v>134</v>
      </c>
      <c r="C29" s="1" t="s">
        <v>269</v>
      </c>
      <c r="D29" t="s">
        <v>623</v>
      </c>
    </row>
    <row r="30" spans="1:4" x14ac:dyDescent="0.3">
      <c r="A30" s="1" t="s">
        <v>528</v>
      </c>
      <c r="B30" s="2" t="s">
        <v>128</v>
      </c>
      <c r="C30" s="1" t="s">
        <v>266</v>
      </c>
      <c r="D30" t="s">
        <v>623</v>
      </c>
    </row>
    <row r="31" spans="1:4" x14ac:dyDescent="0.3">
      <c r="A31" s="1" t="s">
        <v>593</v>
      </c>
      <c r="B31" s="2" t="s">
        <v>106</v>
      </c>
      <c r="C31" s="1" t="s">
        <v>255</v>
      </c>
      <c r="D31" t="s">
        <v>623</v>
      </c>
    </row>
    <row r="32" spans="1:4" x14ac:dyDescent="0.3">
      <c r="A32" s="1" t="s">
        <v>596</v>
      </c>
      <c r="B32" s="2" t="s">
        <v>130</v>
      </c>
      <c r="C32" s="1" t="s">
        <v>267</v>
      </c>
      <c r="D32" t="s">
        <v>623</v>
      </c>
    </row>
    <row r="33" spans="1:4" x14ac:dyDescent="0.3">
      <c r="A33" s="1" t="s">
        <v>442</v>
      </c>
      <c r="B33" s="2" t="s">
        <v>181</v>
      </c>
      <c r="C33" s="1" t="s">
        <v>385</v>
      </c>
      <c r="D33" t="s">
        <v>623</v>
      </c>
    </row>
    <row r="34" spans="1:4" x14ac:dyDescent="0.3">
      <c r="A34" s="1" t="s">
        <v>586</v>
      </c>
      <c r="B34" s="2" t="s">
        <v>165</v>
      </c>
      <c r="C34" s="1" t="s">
        <v>382</v>
      </c>
      <c r="D34" t="s">
        <v>623</v>
      </c>
    </row>
    <row r="35" spans="1:4" x14ac:dyDescent="0.3">
      <c r="A35" s="1" t="s">
        <v>573</v>
      </c>
      <c r="B35" s="2" t="s">
        <v>79</v>
      </c>
      <c r="C35" s="1" t="s">
        <v>331</v>
      </c>
      <c r="D35" t="s">
        <v>628</v>
      </c>
    </row>
    <row r="36" spans="1:4" x14ac:dyDescent="0.3">
      <c r="A36" s="1" t="s">
        <v>501</v>
      </c>
      <c r="B36" s="2" t="s">
        <v>98</v>
      </c>
      <c r="C36" s="1" t="s">
        <v>251</v>
      </c>
      <c r="D36" t="s">
        <v>628</v>
      </c>
    </row>
    <row r="37" spans="1:4" x14ac:dyDescent="0.3">
      <c r="A37" s="1" t="s">
        <v>488</v>
      </c>
      <c r="B37" s="2" t="s">
        <v>70</v>
      </c>
      <c r="C37" s="1" t="s">
        <v>237</v>
      </c>
      <c r="D37" t="s">
        <v>628</v>
      </c>
    </row>
    <row r="38" spans="1:4" x14ac:dyDescent="0.3">
      <c r="A38" s="1" t="s">
        <v>451</v>
      </c>
      <c r="B38" s="2" t="s">
        <v>78</v>
      </c>
      <c r="C38" s="1" t="s">
        <v>241</v>
      </c>
      <c r="D38" t="s">
        <v>628</v>
      </c>
    </row>
    <row r="39" spans="1:4" x14ac:dyDescent="0.3">
      <c r="A39" s="1" t="s">
        <v>541</v>
      </c>
      <c r="B39" s="2" t="s">
        <v>120</v>
      </c>
      <c r="C39" s="1" t="s">
        <v>262</v>
      </c>
      <c r="D39" t="s">
        <v>628</v>
      </c>
    </row>
    <row r="40" spans="1:4" x14ac:dyDescent="0.3">
      <c r="A40" s="1" t="s">
        <v>580</v>
      </c>
      <c r="B40" s="2" t="s">
        <v>77</v>
      </c>
      <c r="C40" s="1" t="s">
        <v>327</v>
      </c>
      <c r="D40" t="s">
        <v>628</v>
      </c>
    </row>
    <row r="41" spans="1:4" x14ac:dyDescent="0.3">
      <c r="A41" s="1" t="s">
        <v>588</v>
      </c>
      <c r="B41" s="2" t="s">
        <v>103</v>
      </c>
      <c r="C41" s="1" t="s">
        <v>379</v>
      </c>
      <c r="D41" t="s">
        <v>628</v>
      </c>
    </row>
    <row r="42" spans="1:4" x14ac:dyDescent="0.3">
      <c r="A42" s="1" t="s">
        <v>453</v>
      </c>
      <c r="B42" s="2" t="s">
        <v>85</v>
      </c>
      <c r="C42" s="1" t="s">
        <v>343</v>
      </c>
      <c r="D42" t="s">
        <v>628</v>
      </c>
    </row>
    <row r="43" spans="1:4" x14ac:dyDescent="0.3">
      <c r="A43" s="1" t="s">
        <v>498</v>
      </c>
      <c r="B43" s="2" t="s">
        <v>151</v>
      </c>
      <c r="C43" s="1" t="s">
        <v>357</v>
      </c>
      <c r="D43" t="s">
        <v>628</v>
      </c>
    </row>
    <row r="44" spans="1:4" x14ac:dyDescent="0.3">
      <c r="A44" s="1"/>
      <c r="B44" s="2"/>
      <c r="C44" s="1"/>
    </row>
    <row r="45" spans="1:4" x14ac:dyDescent="0.3">
      <c r="A45" s="1"/>
      <c r="B45" s="2"/>
      <c r="C45" s="1"/>
    </row>
    <row r="46" spans="1:4" x14ac:dyDescent="0.3">
      <c r="A46" s="1"/>
      <c r="B46" s="2"/>
      <c r="C46" s="1"/>
    </row>
    <row r="47" spans="1:4" x14ac:dyDescent="0.3">
      <c r="A47" s="1"/>
      <c r="B47" s="2"/>
      <c r="C47" s="1"/>
    </row>
    <row r="48" spans="1:4" x14ac:dyDescent="0.3">
      <c r="A48" s="1"/>
      <c r="B48" s="2"/>
      <c r="C48" s="1"/>
    </row>
    <row r="49" spans="1:3" x14ac:dyDescent="0.3">
      <c r="A49" s="1"/>
      <c r="B49" s="2"/>
      <c r="C49" s="1"/>
    </row>
    <row r="50" spans="1:3" x14ac:dyDescent="0.3">
      <c r="A50" s="1"/>
      <c r="B50" s="2"/>
      <c r="C50" s="1"/>
    </row>
    <row r="51" spans="1:3" x14ac:dyDescent="0.3">
      <c r="A51" s="1"/>
      <c r="B51" s="2"/>
      <c r="C51" s="1"/>
    </row>
    <row r="52" spans="1:3" x14ac:dyDescent="0.3">
      <c r="A52" s="1"/>
      <c r="B52" s="2"/>
      <c r="C52" s="1"/>
    </row>
    <row r="53" spans="1:3" x14ac:dyDescent="0.3">
      <c r="A53" s="1"/>
      <c r="B53" s="2"/>
      <c r="C53" s="1"/>
    </row>
    <row r="54" spans="1:3" x14ac:dyDescent="0.3">
      <c r="A54" s="1"/>
      <c r="B54" s="2"/>
      <c r="C54" s="1"/>
    </row>
    <row r="55" spans="1:3" x14ac:dyDescent="0.3">
      <c r="A55" s="1"/>
      <c r="B55" s="2"/>
      <c r="C55" s="1"/>
    </row>
    <row r="56" spans="1:3" x14ac:dyDescent="0.3">
      <c r="A56" s="1"/>
      <c r="B56" s="2"/>
      <c r="C56" s="1"/>
    </row>
    <row r="57" spans="1:3" x14ac:dyDescent="0.3">
      <c r="A57" s="1"/>
      <c r="B57" s="2"/>
      <c r="C57" s="1"/>
    </row>
    <row r="58" spans="1:3" x14ac:dyDescent="0.3">
      <c r="A58" s="1"/>
      <c r="B58" s="2"/>
      <c r="C58" s="1"/>
    </row>
    <row r="59" spans="1:3" x14ac:dyDescent="0.3">
      <c r="A59" s="1"/>
      <c r="B59" s="2"/>
      <c r="C59" s="1"/>
    </row>
    <row r="60" spans="1:3" x14ac:dyDescent="0.3">
      <c r="A60" s="1"/>
      <c r="B60" s="2"/>
      <c r="C60" s="1"/>
    </row>
    <row r="61" spans="1:3" x14ac:dyDescent="0.3">
      <c r="A61" s="1"/>
      <c r="B61" s="2"/>
      <c r="C61" s="1"/>
    </row>
    <row r="62" spans="1:3" x14ac:dyDescent="0.3">
      <c r="A62" s="1"/>
      <c r="B62" s="2"/>
      <c r="C62" s="1"/>
    </row>
    <row r="63" spans="1:3" x14ac:dyDescent="0.3">
      <c r="A63" s="1"/>
      <c r="B63" s="2"/>
      <c r="C63" s="1"/>
    </row>
    <row r="64" spans="1:3" x14ac:dyDescent="0.3">
      <c r="A64" s="1"/>
      <c r="B64" s="2"/>
      <c r="C64" s="1"/>
    </row>
    <row r="65" spans="1:3" x14ac:dyDescent="0.3">
      <c r="A65" s="1"/>
      <c r="B65" s="2"/>
      <c r="C65" s="1"/>
    </row>
    <row r="66" spans="1:3" x14ac:dyDescent="0.3">
      <c r="A66" s="1"/>
      <c r="B66" s="2"/>
      <c r="C66" s="1"/>
    </row>
    <row r="67" spans="1:3" x14ac:dyDescent="0.3">
      <c r="A67" s="1"/>
      <c r="B67" s="2"/>
      <c r="C67" s="1"/>
    </row>
    <row r="68" spans="1:3" x14ac:dyDescent="0.3">
      <c r="A68" s="1"/>
      <c r="B68" s="2"/>
      <c r="C68" s="1"/>
    </row>
    <row r="69" spans="1:3" x14ac:dyDescent="0.3">
      <c r="A69" s="1"/>
      <c r="B69" s="2"/>
      <c r="C69" s="1"/>
    </row>
    <row r="70" spans="1:3" x14ac:dyDescent="0.3">
      <c r="A70" s="1"/>
      <c r="B70" s="2"/>
      <c r="C70" s="1"/>
    </row>
    <row r="71" spans="1:3" x14ac:dyDescent="0.3">
      <c r="A71" s="1"/>
      <c r="B71" s="2"/>
      <c r="C71" s="1"/>
    </row>
    <row r="72" spans="1:3" x14ac:dyDescent="0.3">
      <c r="A72" s="1"/>
      <c r="B72" s="2"/>
      <c r="C72" s="1"/>
    </row>
    <row r="73" spans="1:3" x14ac:dyDescent="0.3">
      <c r="A73" s="1"/>
      <c r="B73" s="2"/>
      <c r="C73" s="1"/>
    </row>
    <row r="74" spans="1:3" x14ac:dyDescent="0.3">
      <c r="A74" s="1"/>
      <c r="B74" s="2"/>
      <c r="C74" s="1"/>
    </row>
    <row r="75" spans="1:3" x14ac:dyDescent="0.3">
      <c r="A75" s="1"/>
      <c r="B75" s="2"/>
      <c r="C75" s="1"/>
    </row>
    <row r="76" spans="1:3" x14ac:dyDescent="0.3">
      <c r="A76" s="1"/>
      <c r="B76" s="2"/>
      <c r="C76" s="1"/>
    </row>
    <row r="77" spans="1:3" x14ac:dyDescent="0.3">
      <c r="A77" s="1"/>
      <c r="B77" s="2"/>
      <c r="C77" s="1"/>
    </row>
    <row r="78" spans="1:3" x14ac:dyDescent="0.3">
      <c r="A78" s="1"/>
      <c r="B78" s="2"/>
      <c r="C78" s="1"/>
    </row>
    <row r="79" spans="1:3" x14ac:dyDescent="0.3">
      <c r="A79" s="1"/>
      <c r="B79" s="2"/>
      <c r="C79" s="1"/>
    </row>
    <row r="80" spans="1:3" x14ac:dyDescent="0.3">
      <c r="A80" s="1"/>
      <c r="B80" s="2"/>
      <c r="C80" s="1"/>
    </row>
    <row r="81" spans="1:3" x14ac:dyDescent="0.3">
      <c r="A81" s="1"/>
      <c r="B81" s="2"/>
      <c r="C81" s="1"/>
    </row>
    <row r="82" spans="1:3" x14ac:dyDescent="0.3">
      <c r="A82" s="1"/>
      <c r="B82" s="2"/>
      <c r="C82" s="1"/>
    </row>
    <row r="83" spans="1:3" x14ac:dyDescent="0.3">
      <c r="A83" s="1"/>
      <c r="B83" s="2"/>
      <c r="C83" s="1"/>
    </row>
    <row r="84" spans="1:3" x14ac:dyDescent="0.3">
      <c r="A84" s="1"/>
      <c r="B84" s="2"/>
      <c r="C84" s="1"/>
    </row>
    <row r="85" spans="1:3" x14ac:dyDescent="0.3">
      <c r="A85" s="1"/>
      <c r="B85" s="2"/>
      <c r="C85" s="1"/>
    </row>
    <row r="86" spans="1:3" x14ac:dyDescent="0.3">
      <c r="A86" s="1"/>
      <c r="B86" s="2"/>
      <c r="C86" s="1"/>
    </row>
    <row r="87" spans="1:3" x14ac:dyDescent="0.3">
      <c r="A87" s="1"/>
      <c r="B87" s="2"/>
      <c r="C87" s="1"/>
    </row>
    <row r="88" spans="1:3" x14ac:dyDescent="0.3">
      <c r="A88" s="1"/>
      <c r="B88" s="2"/>
      <c r="C88" s="1"/>
    </row>
    <row r="89" spans="1:3" x14ac:dyDescent="0.3">
      <c r="A89" s="1"/>
      <c r="B89" s="2"/>
      <c r="C89" s="1"/>
    </row>
    <row r="90" spans="1:3" x14ac:dyDescent="0.3">
      <c r="A90" s="1"/>
      <c r="B90" s="2"/>
      <c r="C90" s="1"/>
    </row>
    <row r="91" spans="1:3" x14ac:dyDescent="0.3">
      <c r="A91" s="1"/>
      <c r="B91" s="2"/>
      <c r="C91" s="1"/>
    </row>
    <row r="92" spans="1:3" x14ac:dyDescent="0.3">
      <c r="A92" s="1"/>
      <c r="B92" s="2"/>
      <c r="C92" s="1"/>
    </row>
    <row r="93" spans="1:3" x14ac:dyDescent="0.3">
      <c r="A93" s="1"/>
      <c r="B93" s="2"/>
      <c r="C93" s="1"/>
    </row>
    <row r="94" spans="1:3" x14ac:dyDescent="0.3">
      <c r="A94" s="1"/>
      <c r="B94" s="2"/>
      <c r="C94" s="1"/>
    </row>
    <row r="95" spans="1:3" x14ac:dyDescent="0.3">
      <c r="A95" s="1"/>
      <c r="B95" s="2"/>
      <c r="C95" s="1"/>
    </row>
    <row r="96" spans="1:3" x14ac:dyDescent="0.3">
      <c r="A96" s="1"/>
      <c r="B96" s="2"/>
      <c r="C96" s="1"/>
    </row>
    <row r="97" spans="1:3" x14ac:dyDescent="0.3">
      <c r="A97" s="1"/>
      <c r="B97" s="2"/>
      <c r="C97" s="1"/>
    </row>
    <row r="98" spans="1:3" x14ac:dyDescent="0.3">
      <c r="A98" s="1"/>
      <c r="B98" s="2"/>
      <c r="C98" s="1"/>
    </row>
    <row r="99" spans="1:3" x14ac:dyDescent="0.3">
      <c r="A99" s="1"/>
      <c r="B99" s="2"/>
      <c r="C99" s="1"/>
    </row>
    <row r="100" spans="1:3" x14ac:dyDescent="0.3">
      <c r="A100" s="1"/>
      <c r="B100" s="2"/>
      <c r="C100" s="1"/>
    </row>
    <row r="101" spans="1:3" x14ac:dyDescent="0.3">
      <c r="A101" s="1"/>
      <c r="B101" s="2"/>
      <c r="C101" s="1"/>
    </row>
    <row r="102" spans="1:3" x14ac:dyDescent="0.3">
      <c r="A102" s="1"/>
      <c r="B102" s="2"/>
      <c r="C102" s="1"/>
    </row>
    <row r="103" spans="1:3" x14ac:dyDescent="0.3">
      <c r="A103" s="1"/>
      <c r="B103" s="2"/>
      <c r="C103" s="1"/>
    </row>
    <row r="104" spans="1:3" x14ac:dyDescent="0.3">
      <c r="A104" s="1"/>
      <c r="B104" s="2"/>
      <c r="C104" s="1"/>
    </row>
    <row r="105" spans="1:3" x14ac:dyDescent="0.3">
      <c r="A105" s="1"/>
      <c r="B105" s="2"/>
      <c r="C105" s="1"/>
    </row>
    <row r="106" spans="1:3" x14ac:dyDescent="0.3">
      <c r="A106" s="1"/>
      <c r="B106" s="2"/>
      <c r="C106" s="1"/>
    </row>
    <row r="107" spans="1:3" x14ac:dyDescent="0.3">
      <c r="A107" s="1"/>
      <c r="B107" s="2"/>
      <c r="C107" s="1"/>
    </row>
    <row r="108" spans="1:3" x14ac:dyDescent="0.3">
      <c r="A108" s="1"/>
      <c r="B108" s="2"/>
      <c r="C108" s="1"/>
    </row>
    <row r="109" spans="1:3" x14ac:dyDescent="0.3">
      <c r="A109" s="1"/>
      <c r="B109" s="2"/>
      <c r="C109" s="1"/>
    </row>
    <row r="110" spans="1:3" x14ac:dyDescent="0.3">
      <c r="A110" s="1"/>
      <c r="B110" s="2"/>
      <c r="C110" s="1"/>
    </row>
    <row r="111" spans="1:3" x14ac:dyDescent="0.3">
      <c r="A111" s="1"/>
      <c r="B111" s="2"/>
      <c r="C111" s="1"/>
    </row>
    <row r="112" spans="1:3" x14ac:dyDescent="0.3">
      <c r="A112" s="1"/>
      <c r="B112" s="2"/>
      <c r="C112" s="1"/>
    </row>
    <row r="113" spans="1:3" x14ac:dyDescent="0.3">
      <c r="A113" s="1"/>
      <c r="B113" s="2"/>
      <c r="C113" s="1"/>
    </row>
    <row r="114" spans="1:3" x14ac:dyDescent="0.3">
      <c r="A114" s="1"/>
      <c r="B114" s="2"/>
      <c r="C114" s="1"/>
    </row>
    <row r="115" spans="1:3" x14ac:dyDescent="0.3">
      <c r="A115" s="1"/>
      <c r="B115" s="2"/>
      <c r="C115" s="1"/>
    </row>
    <row r="116" spans="1:3" x14ac:dyDescent="0.3">
      <c r="A116" s="1"/>
      <c r="B116" s="2"/>
      <c r="C116" s="1"/>
    </row>
    <row r="117" spans="1:3" x14ac:dyDescent="0.3">
      <c r="A117" s="1"/>
      <c r="B117" s="2"/>
      <c r="C117" s="1"/>
    </row>
    <row r="118" spans="1:3" x14ac:dyDescent="0.3">
      <c r="A118" s="1"/>
      <c r="B118" s="2"/>
      <c r="C118" s="1"/>
    </row>
    <row r="119" spans="1:3" x14ac:dyDescent="0.3">
      <c r="A119" s="1"/>
      <c r="B119" s="2"/>
      <c r="C119" s="1"/>
    </row>
    <row r="120" spans="1:3" x14ac:dyDescent="0.3">
      <c r="A120" s="1"/>
      <c r="B120" s="2"/>
      <c r="C120" s="1"/>
    </row>
    <row r="121" spans="1:3" x14ac:dyDescent="0.3">
      <c r="A121" s="1"/>
      <c r="B121" s="2"/>
      <c r="C121" s="1"/>
    </row>
    <row r="122" spans="1:3" x14ac:dyDescent="0.3">
      <c r="A122" s="1"/>
      <c r="B122" s="2"/>
      <c r="C122" s="1"/>
    </row>
    <row r="123" spans="1:3" x14ac:dyDescent="0.3">
      <c r="A123" s="1"/>
      <c r="B123" s="2"/>
      <c r="C123" s="1"/>
    </row>
    <row r="124" spans="1:3" x14ac:dyDescent="0.3">
      <c r="A124" s="1"/>
      <c r="B124" s="2"/>
      <c r="C124" s="1"/>
    </row>
    <row r="125" spans="1:3" x14ac:dyDescent="0.3">
      <c r="A125" s="1"/>
      <c r="B125" s="2"/>
      <c r="C125" s="1"/>
    </row>
    <row r="126" spans="1:3" x14ac:dyDescent="0.3">
      <c r="A126" s="1"/>
      <c r="B126" s="2"/>
      <c r="C126" s="1"/>
    </row>
    <row r="127" spans="1:3" x14ac:dyDescent="0.3">
      <c r="A127" s="1"/>
      <c r="B127" s="2"/>
      <c r="C127" s="1"/>
    </row>
    <row r="128" spans="1:3" x14ac:dyDescent="0.3">
      <c r="A128" s="1"/>
      <c r="B128" s="2"/>
      <c r="C128" s="1"/>
    </row>
    <row r="129" spans="1:3" x14ac:dyDescent="0.3">
      <c r="A129" s="1"/>
      <c r="B129" s="2"/>
      <c r="C129" s="1"/>
    </row>
    <row r="130" spans="1:3" x14ac:dyDescent="0.3">
      <c r="A130" s="1"/>
      <c r="B130" s="2"/>
      <c r="C130" s="1"/>
    </row>
    <row r="131" spans="1:3" x14ac:dyDescent="0.3">
      <c r="A131" s="1"/>
      <c r="B131" s="2"/>
      <c r="C131" s="1"/>
    </row>
    <row r="132" spans="1:3" x14ac:dyDescent="0.3">
      <c r="A132" s="1"/>
      <c r="B132" s="2"/>
      <c r="C132" s="1"/>
    </row>
    <row r="133" spans="1:3" x14ac:dyDescent="0.3">
      <c r="A133" s="1"/>
      <c r="B133" s="2"/>
      <c r="C133" s="1"/>
    </row>
    <row r="134" spans="1:3" x14ac:dyDescent="0.3">
      <c r="A134" s="1"/>
      <c r="B134" s="2"/>
      <c r="C134" s="1"/>
    </row>
    <row r="135" spans="1:3" x14ac:dyDescent="0.3">
      <c r="A135" s="1"/>
      <c r="B135" s="2"/>
      <c r="C135" s="1"/>
    </row>
    <row r="136" spans="1:3" x14ac:dyDescent="0.3">
      <c r="A136" s="1"/>
      <c r="B136" s="2"/>
      <c r="C136" s="1"/>
    </row>
    <row r="137" spans="1:3" x14ac:dyDescent="0.3">
      <c r="A137" s="1"/>
      <c r="B137" s="2"/>
      <c r="C137" s="1"/>
    </row>
    <row r="138" spans="1:3" x14ac:dyDescent="0.3">
      <c r="A138" s="1"/>
      <c r="B138" s="2"/>
      <c r="C138" s="1"/>
    </row>
    <row r="139" spans="1:3" x14ac:dyDescent="0.3">
      <c r="A139" s="1"/>
      <c r="B139" s="2"/>
      <c r="C139" s="1"/>
    </row>
    <row r="140" spans="1:3" x14ac:dyDescent="0.3">
      <c r="A140" s="1"/>
      <c r="B140" s="2"/>
      <c r="C140" s="1"/>
    </row>
    <row r="141" spans="1:3" x14ac:dyDescent="0.3">
      <c r="A141" s="1"/>
      <c r="B141" s="2"/>
      <c r="C141" s="1"/>
    </row>
    <row r="142" spans="1:3" x14ac:dyDescent="0.3">
      <c r="A142" s="1"/>
      <c r="B142" s="2"/>
      <c r="C142" s="1"/>
    </row>
    <row r="143" spans="1:3" x14ac:dyDescent="0.3">
      <c r="A143" s="1"/>
      <c r="B143" s="2"/>
      <c r="C143" s="1"/>
    </row>
    <row r="144" spans="1:3" x14ac:dyDescent="0.3">
      <c r="A144" s="1"/>
      <c r="B144" s="2"/>
      <c r="C144" s="1"/>
    </row>
    <row r="145" spans="1:3" x14ac:dyDescent="0.3">
      <c r="A145" s="1"/>
      <c r="B145" s="2"/>
      <c r="C145" s="1"/>
    </row>
    <row r="146" spans="1:3" x14ac:dyDescent="0.3">
      <c r="A146" s="1"/>
      <c r="B146" s="2"/>
      <c r="C146" s="1"/>
    </row>
    <row r="147" spans="1:3" x14ac:dyDescent="0.3">
      <c r="A147" s="1"/>
      <c r="B147" s="2"/>
      <c r="C147" s="1"/>
    </row>
    <row r="148" spans="1:3" x14ac:dyDescent="0.3">
      <c r="A148" s="1"/>
      <c r="B148" s="2"/>
      <c r="C148" s="1"/>
    </row>
    <row r="149" spans="1:3" x14ac:dyDescent="0.3">
      <c r="A149" s="1"/>
      <c r="B149" s="2"/>
      <c r="C149" s="1"/>
    </row>
    <row r="150" spans="1:3" x14ac:dyDescent="0.3">
      <c r="A150" s="1"/>
      <c r="B150" s="2"/>
      <c r="C150" s="1"/>
    </row>
    <row r="151" spans="1:3" x14ac:dyDescent="0.3">
      <c r="A151" s="1"/>
      <c r="B151" s="2"/>
      <c r="C151" s="1"/>
    </row>
    <row r="152" spans="1:3" x14ac:dyDescent="0.3">
      <c r="A152" s="1"/>
      <c r="B152" s="2"/>
      <c r="C152" s="1"/>
    </row>
    <row r="153" spans="1:3" x14ac:dyDescent="0.3">
      <c r="A153" s="1"/>
      <c r="B153" s="2"/>
      <c r="C153" s="1"/>
    </row>
    <row r="154" spans="1:3" x14ac:dyDescent="0.3">
      <c r="A154" s="1"/>
      <c r="B154" s="2"/>
      <c r="C154" s="1"/>
    </row>
    <row r="155" spans="1:3" x14ac:dyDescent="0.3">
      <c r="A155" s="1"/>
      <c r="B155" s="2"/>
      <c r="C155" s="1"/>
    </row>
    <row r="156" spans="1:3" x14ac:dyDescent="0.3">
      <c r="A156" s="1"/>
      <c r="B156" s="2"/>
      <c r="C156" s="1"/>
    </row>
    <row r="157" spans="1:3" x14ac:dyDescent="0.3">
      <c r="A157" s="1"/>
      <c r="B157" s="2"/>
      <c r="C157" s="1"/>
    </row>
    <row r="158" spans="1:3" x14ac:dyDescent="0.3">
      <c r="A158" s="1"/>
      <c r="B158" s="2"/>
      <c r="C158" s="1"/>
    </row>
    <row r="159" spans="1:3" x14ac:dyDescent="0.3">
      <c r="A159" s="1"/>
      <c r="B159" s="2"/>
      <c r="C159" s="1"/>
    </row>
    <row r="160" spans="1:3" x14ac:dyDescent="0.3">
      <c r="A160" s="1"/>
      <c r="B160" s="2"/>
      <c r="C160" s="1"/>
    </row>
    <row r="161" spans="1:3" x14ac:dyDescent="0.3">
      <c r="A161" s="1"/>
      <c r="B161" s="2"/>
      <c r="C161" s="1"/>
    </row>
    <row r="162" spans="1:3" x14ac:dyDescent="0.3">
      <c r="A162" s="1"/>
      <c r="B162" s="2"/>
      <c r="C162" s="1"/>
    </row>
    <row r="163" spans="1:3" x14ac:dyDescent="0.3">
      <c r="A163" s="1"/>
      <c r="B163" s="2"/>
      <c r="C163" s="1"/>
    </row>
    <row r="164" spans="1:3" x14ac:dyDescent="0.3">
      <c r="A164" s="1"/>
      <c r="B164" s="2"/>
      <c r="C164" s="1"/>
    </row>
    <row r="165" spans="1:3" x14ac:dyDescent="0.3">
      <c r="A165" s="1"/>
      <c r="B165" s="2"/>
      <c r="C165" s="1"/>
    </row>
    <row r="166" spans="1:3" x14ac:dyDescent="0.3">
      <c r="A166" s="1"/>
      <c r="B166" s="2"/>
      <c r="C166" s="1"/>
    </row>
    <row r="167" spans="1:3" x14ac:dyDescent="0.3">
      <c r="A167" s="1"/>
      <c r="B167" s="2"/>
      <c r="C167" s="1"/>
    </row>
    <row r="168" spans="1:3" x14ac:dyDescent="0.3">
      <c r="A168" s="1"/>
      <c r="B168" s="2"/>
      <c r="C168" s="1"/>
    </row>
    <row r="169" spans="1:3" x14ac:dyDescent="0.3">
      <c r="A169" s="1"/>
      <c r="B169" s="2"/>
      <c r="C169" s="1"/>
    </row>
    <row r="170" spans="1:3" x14ac:dyDescent="0.3">
      <c r="A170" s="1"/>
      <c r="B170" s="2"/>
      <c r="C170" s="1"/>
    </row>
    <row r="171" spans="1:3" x14ac:dyDescent="0.3">
      <c r="A171" s="1"/>
      <c r="B171" s="2"/>
      <c r="C171" s="1"/>
    </row>
    <row r="172" spans="1:3" x14ac:dyDescent="0.3">
      <c r="A172" s="1"/>
      <c r="B172" s="2"/>
      <c r="C172" s="1"/>
    </row>
    <row r="173" spans="1:3" x14ac:dyDescent="0.3">
      <c r="A173" s="1"/>
      <c r="B173" s="2"/>
      <c r="C173" s="1"/>
    </row>
    <row r="174" spans="1:3" x14ac:dyDescent="0.3">
      <c r="A174" s="1"/>
      <c r="B174" s="2"/>
      <c r="C174" s="1"/>
    </row>
    <row r="175" spans="1:3" x14ac:dyDescent="0.3">
      <c r="A175" s="1"/>
      <c r="B175" s="2"/>
      <c r="C175" s="1"/>
    </row>
    <row r="176" spans="1:3" x14ac:dyDescent="0.3">
      <c r="A176" s="1"/>
      <c r="B176" s="2"/>
      <c r="C176" s="1"/>
    </row>
    <row r="177" spans="1:3" x14ac:dyDescent="0.3">
      <c r="A177" s="1"/>
      <c r="B177" s="2"/>
      <c r="C177" s="1"/>
    </row>
    <row r="178" spans="1:3" x14ac:dyDescent="0.3">
      <c r="A178" s="1"/>
      <c r="B178" s="2"/>
      <c r="C178" s="1"/>
    </row>
    <row r="179" spans="1:3" x14ac:dyDescent="0.3">
      <c r="A179" s="1"/>
      <c r="B179" s="2"/>
      <c r="C179" s="1"/>
    </row>
    <row r="180" spans="1:3" x14ac:dyDescent="0.3">
      <c r="A180" s="1"/>
      <c r="B180" s="2"/>
      <c r="C180" s="1"/>
    </row>
    <row r="181" spans="1:3" x14ac:dyDescent="0.3">
      <c r="A181" s="1"/>
      <c r="B181" s="2"/>
      <c r="C181" s="1"/>
    </row>
    <row r="182" spans="1:3" x14ac:dyDescent="0.3">
      <c r="A182" s="1"/>
      <c r="B182" s="2"/>
      <c r="C182" s="1"/>
    </row>
    <row r="183" spans="1:3" x14ac:dyDescent="0.3">
      <c r="A183" s="1"/>
      <c r="B183" s="2"/>
      <c r="C183" s="1"/>
    </row>
    <row r="184" spans="1:3" x14ac:dyDescent="0.3">
      <c r="A184" s="1"/>
      <c r="B184" s="2"/>
      <c r="C184" s="1"/>
    </row>
    <row r="185" spans="1:3" x14ac:dyDescent="0.3">
      <c r="A185" s="1"/>
      <c r="B185" s="2"/>
      <c r="C185" s="1"/>
    </row>
    <row r="186" spans="1:3" x14ac:dyDescent="0.3">
      <c r="A186" s="1"/>
      <c r="B186" s="2"/>
      <c r="C186" s="1"/>
    </row>
    <row r="187" spans="1:3" x14ac:dyDescent="0.3">
      <c r="A187" s="1"/>
      <c r="B187" s="2"/>
      <c r="C187" s="1"/>
    </row>
    <row r="188" spans="1:3" x14ac:dyDescent="0.3">
      <c r="A188" s="1"/>
      <c r="B188" s="2"/>
      <c r="C188" s="1"/>
    </row>
    <row r="189" spans="1:3" x14ac:dyDescent="0.3">
      <c r="A189" s="1"/>
      <c r="B189" s="2"/>
      <c r="C189" s="1"/>
    </row>
    <row r="190" spans="1:3" x14ac:dyDescent="0.3">
      <c r="A190" s="1"/>
      <c r="B190" s="2"/>
      <c r="C190" s="1"/>
    </row>
    <row r="191" spans="1:3" x14ac:dyDescent="0.3">
      <c r="A191" s="1"/>
      <c r="B191" s="2"/>
      <c r="C191" s="1"/>
    </row>
    <row r="192" spans="1:3" x14ac:dyDescent="0.3">
      <c r="A192" s="1"/>
      <c r="B192" s="2"/>
      <c r="C192" s="1"/>
    </row>
    <row r="193" spans="1:3" x14ac:dyDescent="0.3">
      <c r="A193" s="1"/>
      <c r="B193" s="2"/>
      <c r="C193" s="1"/>
    </row>
    <row r="194" spans="1:3" x14ac:dyDescent="0.3">
      <c r="A194" s="1"/>
      <c r="B194" s="2"/>
      <c r="C194" s="1"/>
    </row>
    <row r="195" spans="1:3" x14ac:dyDescent="0.3">
      <c r="A195" s="1"/>
      <c r="B195" s="2"/>
      <c r="C195" s="1"/>
    </row>
    <row r="196" spans="1:3" x14ac:dyDescent="0.3">
      <c r="A196" s="1"/>
      <c r="B196" s="2"/>
      <c r="C196" s="1"/>
    </row>
    <row r="197" spans="1:3" x14ac:dyDescent="0.3">
      <c r="A197" s="1"/>
      <c r="B197" s="2"/>
      <c r="C197" s="1"/>
    </row>
    <row r="198" spans="1:3" x14ac:dyDescent="0.3">
      <c r="A198" s="1"/>
      <c r="B198" s="2"/>
      <c r="C198" s="1"/>
    </row>
    <row r="199" spans="1:3" x14ac:dyDescent="0.3">
      <c r="A199" s="1"/>
      <c r="B199" s="2"/>
      <c r="C199" s="1"/>
    </row>
    <row r="200" spans="1:3" x14ac:dyDescent="0.3">
      <c r="A200" s="1"/>
      <c r="B200" s="2"/>
      <c r="C2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925C4-CC96-464E-B95E-48E2C91C2619}">
  <dimension ref="A1"/>
  <sheetViews>
    <sheetView showGridLines="0" topLeftCell="A6" workbookViewId="0">
      <selection activeCell="N14" sqref="N14"/>
    </sheetView>
  </sheetViews>
  <sheetFormatPr defaultRowHeight="15.6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B0832-ACC6-43E1-AC58-05E05E0A8C21}">
  <dimension ref="A3:D94"/>
  <sheetViews>
    <sheetView tabSelected="1" topLeftCell="A68" zoomScale="85" zoomScaleNormal="85" workbookViewId="0">
      <selection activeCell="I69" sqref="I69"/>
    </sheetView>
  </sheetViews>
  <sheetFormatPr defaultRowHeight="15.6" x14ac:dyDescent="0.3"/>
  <cols>
    <col min="1" max="1" width="12.796875" bestFit="1" customWidth="1"/>
    <col min="2" max="2" width="26.59765625" bestFit="1" customWidth="1"/>
    <col min="3" max="3" width="5.296875" bestFit="1" customWidth="1"/>
    <col min="4" max="4" width="10.8984375" bestFit="1" customWidth="1"/>
    <col min="5" max="6" width="12" bestFit="1" customWidth="1"/>
    <col min="7" max="7" width="8" bestFit="1" customWidth="1"/>
    <col min="8" max="8" width="12" bestFit="1" customWidth="1"/>
    <col min="9" max="9" width="14" bestFit="1" customWidth="1"/>
    <col min="10" max="10" width="12" bestFit="1" customWidth="1"/>
  </cols>
  <sheetData>
    <row r="3" spans="1:2" x14ac:dyDescent="0.3">
      <c r="A3" s="30" t="s">
        <v>671</v>
      </c>
      <c r="B3" t="s">
        <v>683</v>
      </c>
    </row>
    <row r="4" spans="1:2" x14ac:dyDescent="0.3">
      <c r="A4" s="13" t="s">
        <v>679</v>
      </c>
      <c r="B4" s="26">
        <v>98.5</v>
      </c>
    </row>
    <row r="5" spans="1:2" x14ac:dyDescent="0.3">
      <c r="A5" s="13" t="s">
        <v>673</v>
      </c>
      <c r="B5" s="26">
        <v>97.75</v>
      </c>
    </row>
    <row r="6" spans="1:2" x14ac:dyDescent="0.3">
      <c r="A6" s="13" t="s">
        <v>674</v>
      </c>
      <c r="B6" s="26">
        <v>97.75</v>
      </c>
    </row>
    <row r="7" spans="1:2" x14ac:dyDescent="0.3">
      <c r="A7" s="13" t="s">
        <v>675</v>
      </c>
      <c r="B7" s="26">
        <v>97.45</v>
      </c>
    </row>
    <row r="8" spans="1:2" x14ac:dyDescent="0.3">
      <c r="A8" s="13" t="s">
        <v>676</v>
      </c>
      <c r="B8" s="26">
        <v>96.949999999999989</v>
      </c>
    </row>
    <row r="9" spans="1:2" x14ac:dyDescent="0.3">
      <c r="A9" s="13" t="s">
        <v>682</v>
      </c>
      <c r="B9" s="26">
        <v>488.4</v>
      </c>
    </row>
    <row r="22" spans="1:2" x14ac:dyDescent="0.3">
      <c r="A22" s="30" t="s">
        <v>671</v>
      </c>
      <c r="B22" t="s">
        <v>683</v>
      </c>
    </row>
    <row r="23" spans="1:2" x14ac:dyDescent="0.3">
      <c r="A23" s="13" t="s">
        <v>672</v>
      </c>
      <c r="B23" s="26">
        <v>59.15</v>
      </c>
    </row>
    <row r="24" spans="1:2" x14ac:dyDescent="0.3">
      <c r="A24" s="13" t="s">
        <v>677</v>
      </c>
      <c r="B24" s="26">
        <v>54.597529411764711</v>
      </c>
    </row>
    <row r="25" spans="1:2" x14ac:dyDescent="0.3">
      <c r="A25" s="13" t="s">
        <v>680</v>
      </c>
      <c r="B25" s="26">
        <v>54.532327420885373</v>
      </c>
    </row>
    <row r="26" spans="1:2" x14ac:dyDescent="0.3">
      <c r="A26" s="13" t="s">
        <v>681</v>
      </c>
      <c r="B26" s="26">
        <v>50.316126402561018</v>
      </c>
    </row>
    <row r="27" spans="1:2" x14ac:dyDescent="0.3">
      <c r="A27" s="13" t="s">
        <v>678</v>
      </c>
      <c r="B27" s="26">
        <v>38.582000000000001</v>
      </c>
    </row>
    <row r="28" spans="1:2" x14ac:dyDescent="0.3">
      <c r="A28" s="13" t="s">
        <v>682</v>
      </c>
      <c r="B28" s="26">
        <v>257.17798323521106</v>
      </c>
    </row>
    <row r="38" spans="1:2" x14ac:dyDescent="0.3">
      <c r="A38" s="30" t="s">
        <v>671</v>
      </c>
      <c r="B38" t="s">
        <v>688</v>
      </c>
    </row>
    <row r="39" spans="1:2" x14ac:dyDescent="0.3">
      <c r="A39" s="13" t="s">
        <v>604</v>
      </c>
      <c r="B39" s="26">
        <v>85.710000000000008</v>
      </c>
    </row>
    <row r="40" spans="1:2" x14ac:dyDescent="0.3">
      <c r="A40" s="13" t="s">
        <v>603</v>
      </c>
      <c r="B40" s="26">
        <v>84.745923076923049</v>
      </c>
    </row>
    <row r="41" spans="1:2" x14ac:dyDescent="0.3">
      <c r="A41" s="13" t="s">
        <v>600</v>
      </c>
      <c r="B41" s="26">
        <v>84.143476923076918</v>
      </c>
    </row>
    <row r="42" spans="1:2" x14ac:dyDescent="0.3">
      <c r="A42" s="13" t="s">
        <v>601</v>
      </c>
      <c r="B42" s="26">
        <v>83.012569213139798</v>
      </c>
    </row>
    <row r="43" spans="1:2" x14ac:dyDescent="0.3">
      <c r="A43" s="13" t="s">
        <v>602</v>
      </c>
      <c r="B43" s="26">
        <v>79.853142307692323</v>
      </c>
    </row>
    <row r="44" spans="1:2" x14ac:dyDescent="0.3">
      <c r="A44" s="13" t="s">
        <v>599</v>
      </c>
      <c r="B44" s="26">
        <v>78.878025820840378</v>
      </c>
    </row>
    <row r="45" spans="1:2" x14ac:dyDescent="0.3">
      <c r="A45" s="13" t="s">
        <v>605</v>
      </c>
      <c r="B45" s="26">
        <v>77.346308254349992</v>
      </c>
    </row>
    <row r="46" spans="1:2" x14ac:dyDescent="0.3">
      <c r="A46" s="13" t="s">
        <v>606</v>
      </c>
      <c r="B46" s="26">
        <v>72.542444444444442</v>
      </c>
    </row>
    <row r="47" spans="1:2" x14ac:dyDescent="0.3">
      <c r="A47" s="13" t="s">
        <v>682</v>
      </c>
      <c r="B47" s="26">
        <v>80.088356896979917</v>
      </c>
    </row>
    <row r="51" spans="1:2" x14ac:dyDescent="0.3">
      <c r="A51" s="30" t="s">
        <v>671</v>
      </c>
      <c r="B51" t="s">
        <v>688</v>
      </c>
    </row>
    <row r="52" spans="1:2" x14ac:dyDescent="0.3">
      <c r="A52" s="13" t="s">
        <v>618</v>
      </c>
      <c r="B52" s="26">
        <v>85.426654978105489</v>
      </c>
    </row>
    <row r="53" spans="1:2" x14ac:dyDescent="0.3">
      <c r="A53" s="13" t="s">
        <v>609</v>
      </c>
      <c r="B53" s="26">
        <v>82.754452298993314</v>
      </c>
    </row>
    <row r="54" spans="1:2" x14ac:dyDescent="0.3">
      <c r="A54" s="13" t="s">
        <v>612</v>
      </c>
      <c r="B54" s="26">
        <v>80.592734374999992</v>
      </c>
    </row>
    <row r="55" spans="1:2" x14ac:dyDescent="0.3">
      <c r="A55" s="13" t="s">
        <v>615</v>
      </c>
      <c r="B55" s="26">
        <v>77.938069078947365</v>
      </c>
    </row>
    <row r="56" spans="1:2" x14ac:dyDescent="0.3">
      <c r="A56" s="13" t="s">
        <v>617</v>
      </c>
      <c r="B56" s="26">
        <v>77.528748402948395</v>
      </c>
    </row>
    <row r="57" spans="1:2" x14ac:dyDescent="0.3">
      <c r="A57" s="13" t="s">
        <v>616</v>
      </c>
      <c r="B57" s="26">
        <v>77.380621995192314</v>
      </c>
    </row>
    <row r="58" spans="1:2" x14ac:dyDescent="0.3">
      <c r="A58" s="13" t="s">
        <v>614</v>
      </c>
      <c r="B58" s="26">
        <v>77.237885576923077</v>
      </c>
    </row>
    <row r="59" spans="1:2" x14ac:dyDescent="0.3">
      <c r="A59" s="13" t="s">
        <v>611</v>
      </c>
      <c r="B59" s="26">
        <v>77.13</v>
      </c>
    </row>
    <row r="60" spans="1:2" x14ac:dyDescent="0.3">
      <c r="A60" s="13" t="s">
        <v>613</v>
      </c>
      <c r="B60" s="26">
        <v>76.307410714285723</v>
      </c>
    </row>
    <row r="61" spans="1:2" x14ac:dyDescent="0.3">
      <c r="A61" s="13" t="s">
        <v>610</v>
      </c>
      <c r="B61" s="26">
        <v>74.536647321428589</v>
      </c>
    </row>
    <row r="62" spans="1:2" x14ac:dyDescent="0.3">
      <c r="A62" s="13" t="s">
        <v>682</v>
      </c>
      <c r="B62" s="26">
        <v>80.088356896979917</v>
      </c>
    </row>
    <row r="66" spans="1:2" x14ac:dyDescent="0.3">
      <c r="A66" s="30" t="s">
        <v>671</v>
      </c>
      <c r="B66" t="s">
        <v>688</v>
      </c>
    </row>
    <row r="67" spans="1:2" x14ac:dyDescent="0.3">
      <c r="A67" s="13" t="s">
        <v>634</v>
      </c>
      <c r="B67" s="26">
        <v>80.088356896979931</v>
      </c>
    </row>
    <row r="68" spans="1:2" x14ac:dyDescent="0.3">
      <c r="A68" s="13" t="s">
        <v>635</v>
      </c>
      <c r="B68" s="26">
        <v>76.810906792091842</v>
      </c>
    </row>
    <row r="69" spans="1:2" x14ac:dyDescent="0.3">
      <c r="A69" s="13" t="s">
        <v>625</v>
      </c>
      <c r="B69" s="26">
        <v>81.089646736502857</v>
      </c>
    </row>
    <row r="70" spans="1:2" x14ac:dyDescent="0.3">
      <c r="A70" s="13" t="s">
        <v>624</v>
      </c>
      <c r="B70" s="26">
        <v>77.669363718999762</v>
      </c>
    </row>
    <row r="71" spans="1:2" x14ac:dyDescent="0.3">
      <c r="A71" s="13" t="s">
        <v>630</v>
      </c>
      <c r="B71" s="26">
        <v>72.872206109992092</v>
      </c>
    </row>
    <row r="72" spans="1:2" x14ac:dyDescent="0.3">
      <c r="A72" s="13" t="s">
        <v>682</v>
      </c>
      <c r="B72" s="26">
        <v>80.088356896979931</v>
      </c>
    </row>
    <row r="82" spans="1:4" x14ac:dyDescent="0.3">
      <c r="A82" s="30" t="s">
        <v>688</v>
      </c>
      <c r="B82" s="30" t="s">
        <v>684</v>
      </c>
    </row>
    <row r="83" spans="1:4" x14ac:dyDescent="0.3">
      <c r="A83" s="30" t="s">
        <v>671</v>
      </c>
      <c r="B83" t="s">
        <v>203</v>
      </c>
      <c r="C83" t="s">
        <v>202</v>
      </c>
      <c r="D83" t="s">
        <v>682</v>
      </c>
    </row>
    <row r="84" spans="1:4" x14ac:dyDescent="0.3">
      <c r="A84" s="13" t="s">
        <v>612</v>
      </c>
      <c r="B84" s="26">
        <v>83.359375</v>
      </c>
      <c r="C84" s="26">
        <v>77.826093749999998</v>
      </c>
      <c r="D84" s="26">
        <v>80.592734375000006</v>
      </c>
    </row>
    <row r="85" spans="1:4" x14ac:dyDescent="0.3">
      <c r="A85" s="13" t="s">
        <v>610</v>
      </c>
      <c r="B85" s="26">
        <v>72.201088541666664</v>
      </c>
      <c r="C85" s="26">
        <v>88.55</v>
      </c>
      <c r="D85" s="26">
        <v>74.536647321428561</v>
      </c>
    </row>
    <row r="86" spans="1:4" x14ac:dyDescent="0.3">
      <c r="A86" s="13" t="s">
        <v>615</v>
      </c>
      <c r="B86" s="26">
        <v>78.236756944444437</v>
      </c>
      <c r="C86" s="26">
        <v>77.669250000000005</v>
      </c>
      <c r="D86" s="26">
        <v>77.938069078947365</v>
      </c>
    </row>
    <row r="87" spans="1:4" x14ac:dyDescent="0.3">
      <c r="A87" s="13" t="s">
        <v>609</v>
      </c>
      <c r="B87" s="26"/>
      <c r="C87" s="26">
        <v>82.754452298993314</v>
      </c>
      <c r="D87" s="26">
        <v>82.754452298993314</v>
      </c>
    </row>
    <row r="88" spans="1:4" x14ac:dyDescent="0.3">
      <c r="A88" s="13" t="s">
        <v>614</v>
      </c>
      <c r="B88" s="26">
        <v>77.047982692307698</v>
      </c>
      <c r="C88" s="26">
        <v>77.427788461538455</v>
      </c>
      <c r="D88" s="26">
        <v>77.237885576923077</v>
      </c>
    </row>
    <row r="89" spans="1:4" x14ac:dyDescent="0.3">
      <c r="A89" s="13" t="s">
        <v>616</v>
      </c>
      <c r="B89" s="26">
        <v>79.522009548611123</v>
      </c>
      <c r="C89" s="26">
        <v>72.5625</v>
      </c>
      <c r="D89" s="26">
        <v>77.380621995192314</v>
      </c>
    </row>
    <row r="90" spans="1:4" x14ac:dyDescent="0.3">
      <c r="A90" s="13" t="s">
        <v>613</v>
      </c>
      <c r="B90" s="26">
        <v>78.944761904761904</v>
      </c>
      <c r="C90" s="26">
        <v>74.724999999999994</v>
      </c>
      <c r="D90" s="26">
        <v>76.307410714285709</v>
      </c>
    </row>
    <row r="91" spans="1:4" x14ac:dyDescent="0.3">
      <c r="A91" s="13" t="s">
        <v>617</v>
      </c>
      <c r="B91" s="26">
        <v>77.281644444444453</v>
      </c>
      <c r="C91" s="26">
        <v>77.762846889952144</v>
      </c>
      <c r="D91" s="26">
        <v>77.528748402948409</v>
      </c>
    </row>
    <row r="92" spans="1:4" x14ac:dyDescent="0.3">
      <c r="A92" s="13" t="s">
        <v>618</v>
      </c>
      <c r="B92" s="26">
        <v>85.588000478169249</v>
      </c>
      <c r="C92" s="26">
        <v>85.260267431164763</v>
      </c>
      <c r="D92" s="26">
        <v>85.426654978105532</v>
      </c>
    </row>
    <row r="93" spans="1:4" x14ac:dyDescent="0.3">
      <c r="A93" s="13" t="s">
        <v>611</v>
      </c>
      <c r="B93" s="26">
        <v>75.399999999999991</v>
      </c>
      <c r="C93" s="26">
        <v>77.5625</v>
      </c>
      <c r="D93" s="26">
        <v>77.13</v>
      </c>
    </row>
    <row r="94" spans="1:4" x14ac:dyDescent="0.3">
      <c r="A94" s="13" t="s">
        <v>682</v>
      </c>
      <c r="B94" s="26">
        <v>80.329685776723792</v>
      </c>
      <c r="C94" s="26">
        <v>79.849441306033455</v>
      </c>
      <c r="D94" s="26">
        <v>80.088356896979903</v>
      </c>
    </row>
  </sheetData>
  <pageMargins left="0.7" right="0.7" top="0.75" bottom="0.75" header="0.3" footer="0.3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EB221-693E-A749-88CA-4A85043BEC7F}">
  <dimension ref="A1:M200"/>
  <sheetViews>
    <sheetView workbookViewId="0">
      <selection activeCell="I2" sqref="I2"/>
    </sheetView>
  </sheetViews>
  <sheetFormatPr defaultColWidth="10.69921875" defaultRowHeight="15.6" x14ac:dyDescent="0.3"/>
  <cols>
    <col min="4" max="4" width="15.5" style="23" customWidth="1"/>
    <col min="7" max="7" width="14.3984375" customWidth="1"/>
    <col min="8" max="8" width="11.296875" customWidth="1"/>
    <col min="9" max="9" width="14" customWidth="1"/>
    <col min="10" max="10" width="13.796875" bestFit="1" customWidth="1"/>
    <col min="11" max="11" width="16.5" customWidth="1"/>
    <col min="12" max="12" width="19.69921875" bestFit="1" customWidth="1"/>
    <col min="13" max="13" width="13.296875" customWidth="1"/>
  </cols>
  <sheetData>
    <row r="1" spans="1:13" x14ac:dyDescent="0.3">
      <c r="A1" s="3" t="s">
        <v>598</v>
      </c>
      <c r="B1" s="3" t="s">
        <v>199</v>
      </c>
      <c r="C1" s="3" t="s">
        <v>200</v>
      </c>
      <c r="D1" s="28" t="s">
        <v>670</v>
      </c>
      <c r="E1" s="3" t="s">
        <v>201</v>
      </c>
      <c r="F1" s="3" t="s">
        <v>607</v>
      </c>
      <c r="G1" s="4" t="s">
        <v>608</v>
      </c>
      <c r="H1" s="4" t="s">
        <v>619</v>
      </c>
      <c r="I1" s="4" t="s">
        <v>631</v>
      </c>
      <c r="J1" s="4" t="s">
        <v>632</v>
      </c>
      <c r="K1" s="4" t="s">
        <v>640</v>
      </c>
      <c r="L1" s="4"/>
      <c r="M1" s="4"/>
    </row>
    <row r="2" spans="1:13" x14ac:dyDescent="0.3">
      <c r="A2" s="1" t="s">
        <v>412</v>
      </c>
      <c r="B2" s="2" t="str">
        <f>VLOOKUP(A2,'Staff Names'!A:C,2,0)</f>
        <v>Kayla</v>
      </c>
      <c r="C2" s="1" t="str">
        <f>VLOOKUP(A2,'Staff Names'!A:C,3,0)</f>
        <v>Tallentire</v>
      </c>
      <c r="D2" s="29" t="str">
        <f>CONCATENATE(B2, " ",C2)</f>
        <v>Kayla Tallentire</v>
      </c>
      <c r="E2" s="2" t="str">
        <f>VLOOKUP(A2,Gender!A:B,2,0)</f>
        <v>Female</v>
      </c>
      <c r="F2" t="str">
        <f>_xlfn.XLOOKUP(A2,Branches!A:A,Branches!B:B)</f>
        <v>New York</v>
      </c>
      <c r="G2" t="str">
        <f>_xlfn.XLOOKUP(A2,Department!A:A,Department!B:B)</f>
        <v>Operations</v>
      </c>
      <c r="H2" t="str">
        <f>_xlfn.XLOOKUP(A2,'All Staff Positions'!A:A,'All Staff Positions'!D:D,0)</f>
        <v>Deputy Head</v>
      </c>
      <c r="I2" s="13" t="str">
        <f>_xlfn.XLOOKUP(H2,'Reporting Line'!$A:$A,'Reporting Line'!$B:$B,0)</f>
        <v>Head</v>
      </c>
      <c r="J2" s="13" t="str">
        <f>_xlfn.XLOOKUP(H2,'Reporting Line'!$A:$A,'Reporting Line'!$C:$C,0)</f>
        <v>DMD</v>
      </c>
      <c r="K2" s="26" t="e">
        <f ca="1">_xlfn.XLOOKUP(A2,'Performance Score'!$A:$A,'Performance Score'!$J:$J,0)</f>
        <v>#NAME?</v>
      </c>
      <c r="L2" s="1"/>
      <c r="M2" s="26"/>
    </row>
    <row r="3" spans="1:13" x14ac:dyDescent="0.3">
      <c r="A3" s="1" t="s">
        <v>428</v>
      </c>
      <c r="B3" s="2" t="str">
        <f>VLOOKUP(A3,'Staff Names'!A:C,2,0)</f>
        <v>Diana</v>
      </c>
      <c r="C3" s="1" t="str">
        <f>VLOOKUP(A3,'Staff Names'!A:C,3,0)</f>
        <v>Tarne</v>
      </c>
      <c r="D3" s="29" t="str">
        <f t="shared" ref="D3:D66" si="0">CONCATENATE(B3, " ",C3)</f>
        <v>Diana Tarne</v>
      </c>
      <c r="E3" s="2" t="str">
        <f>VLOOKUP(A3,Gender!A:B,2,0)</f>
        <v>Female</v>
      </c>
      <c r="F3" t="str">
        <f>_xlfn.XLOOKUP(A3,Branches!A:A,Branches!B:B)</f>
        <v>New York</v>
      </c>
      <c r="G3" t="str">
        <f>_xlfn.XLOOKUP(A3,Department!A:A,Department!B:B)</f>
        <v>Operations</v>
      </c>
      <c r="H3" t="str">
        <f>_xlfn.XLOOKUP(A3,'All Staff Positions'!A:A,'All Staff Positions'!D:D,0)</f>
        <v>Deputy Head</v>
      </c>
      <c r="I3" s="13" t="str">
        <f>_xlfn.XLOOKUP(H3,'Reporting Line'!$A:$A,'Reporting Line'!$B:$B,0)</f>
        <v>Head</v>
      </c>
      <c r="J3" s="13" t="str">
        <f>_xlfn.XLOOKUP(H3,'Reporting Line'!$A:$A,'Reporting Line'!$C:$C,0)</f>
        <v>DMD</v>
      </c>
      <c r="K3" s="26" t="e">
        <f ca="1">_xlfn.XLOOKUP(A3,'Performance Score'!$A:$A,'Performance Score'!$J:$J,0)</f>
        <v>#NAME?</v>
      </c>
      <c r="L3" s="1"/>
      <c r="M3" s="26"/>
    </row>
    <row r="4" spans="1:13" x14ac:dyDescent="0.3">
      <c r="A4" s="1" t="s">
        <v>421</v>
      </c>
      <c r="B4" s="2" t="str">
        <f>VLOOKUP(A4,'Staff Names'!A:C,2,0)</f>
        <v>Zachary</v>
      </c>
      <c r="C4" s="1" t="str">
        <f>VLOOKUP(A4,'Staff Names'!A:C,3,0)</f>
        <v>Edwards</v>
      </c>
      <c r="D4" s="29" t="str">
        <f t="shared" si="0"/>
        <v>Zachary Edwards</v>
      </c>
      <c r="E4" s="2" t="str">
        <f>VLOOKUP(A4,Gender!A:B,2,0)</f>
        <v>Male</v>
      </c>
      <c r="F4" t="str">
        <f>_xlfn.XLOOKUP(A4,Branches!A:A,Branches!B:B)</f>
        <v>New York</v>
      </c>
      <c r="G4" t="str">
        <f>_xlfn.XLOOKUP(A4,Department!A:A,Department!B:B)</f>
        <v>Sales</v>
      </c>
      <c r="H4" t="str">
        <f>_xlfn.XLOOKUP(A4,'All Staff Positions'!A:A,'All Staff Positions'!D:D,0)</f>
        <v>Deputy Head</v>
      </c>
      <c r="I4" s="13" t="str">
        <f>_xlfn.XLOOKUP(H4,'Reporting Line'!$A:$A,'Reporting Line'!$B:$B,0)</f>
        <v>Head</v>
      </c>
      <c r="J4" s="13" t="str">
        <f>_xlfn.XLOOKUP(H4,'Reporting Line'!$A:$A,'Reporting Line'!$C:$C,0)</f>
        <v>DMD</v>
      </c>
      <c r="K4" s="26" t="e">
        <f ca="1">_xlfn.XLOOKUP(A4,'Performance Score'!$A:$A,'Performance Score'!$J:$J,0)</f>
        <v>#NAME?</v>
      </c>
      <c r="L4" s="1"/>
      <c r="M4" s="26"/>
    </row>
    <row r="5" spans="1:13" x14ac:dyDescent="0.3">
      <c r="A5" s="1" t="s">
        <v>425</v>
      </c>
      <c r="B5" s="2" t="str">
        <f>VLOOKUP(A5,'Staff Names'!A:C,2,0)</f>
        <v>Roger</v>
      </c>
      <c r="C5" s="1" t="str">
        <f>VLOOKUP(A5,'Staff Names'!A:C,3,0)</f>
        <v>Ortiz</v>
      </c>
      <c r="D5" s="29" t="str">
        <f t="shared" si="0"/>
        <v>Roger Ortiz</v>
      </c>
      <c r="E5" s="2" t="str">
        <f>VLOOKUP(A5,Gender!A:B,2,0)</f>
        <v>Male</v>
      </c>
      <c r="F5" t="str">
        <f>_xlfn.XLOOKUP(A5,Branches!A:A,Branches!B:B)</f>
        <v>New York</v>
      </c>
      <c r="G5" t="str">
        <f>_xlfn.XLOOKUP(A5,Department!A:A,Department!B:B)</f>
        <v>Sales</v>
      </c>
      <c r="H5" t="str">
        <f>_xlfn.XLOOKUP(A5,'All Staff Positions'!A:A,'All Staff Positions'!D:D,0)</f>
        <v>Deputy Head</v>
      </c>
      <c r="I5" s="13" t="str">
        <f>_xlfn.XLOOKUP(H5,'Reporting Line'!$A:$A,'Reporting Line'!$B:$B,0)</f>
        <v>Head</v>
      </c>
      <c r="J5" s="13" t="str">
        <f>_xlfn.XLOOKUP(H5,'Reporting Line'!$A:$A,'Reporting Line'!$C:$C,0)</f>
        <v>DMD</v>
      </c>
      <c r="K5" s="26" t="e">
        <f ca="1">_xlfn.XLOOKUP(A5,'Performance Score'!$A:$A,'Performance Score'!$J:$J,0)</f>
        <v>#NAME?</v>
      </c>
      <c r="L5" s="1"/>
      <c r="M5" s="26"/>
    </row>
    <row r="6" spans="1:13" x14ac:dyDescent="0.3">
      <c r="A6" s="1" t="s">
        <v>441</v>
      </c>
      <c r="B6" s="2" t="str">
        <f>VLOOKUP(A6,'Staff Names'!A:C,2,0)</f>
        <v>Willie</v>
      </c>
      <c r="C6" s="1" t="str">
        <f>VLOOKUP(A6,'Staff Names'!A:C,3,0)</f>
        <v>Ruiz</v>
      </c>
      <c r="D6" s="29" t="str">
        <f t="shared" si="0"/>
        <v>Willie Ruiz</v>
      </c>
      <c r="E6" s="2" t="str">
        <f>VLOOKUP(A6,Gender!A:B,2,0)</f>
        <v>Male</v>
      </c>
      <c r="F6" t="str">
        <f>_xlfn.XLOOKUP(A6,Branches!A:A,Branches!B:B)</f>
        <v>New York</v>
      </c>
      <c r="G6" t="str">
        <f>_xlfn.XLOOKUP(A6,Department!A:A,Department!B:B)</f>
        <v>Sales</v>
      </c>
      <c r="H6" t="str">
        <f>_xlfn.XLOOKUP(A6,'All Staff Positions'!A:A,'All Staff Positions'!D:D,0)</f>
        <v>Deputy Head</v>
      </c>
      <c r="I6" s="13" t="str">
        <f>_xlfn.XLOOKUP(H6,'Reporting Line'!$A:$A,'Reporting Line'!$B:$B,0)</f>
        <v>Head</v>
      </c>
      <c r="J6" s="13" t="str">
        <f>_xlfn.XLOOKUP(H6,'Reporting Line'!$A:$A,'Reporting Line'!$C:$C,0)</f>
        <v>DMD</v>
      </c>
      <c r="K6" s="26" t="e">
        <f ca="1">_xlfn.XLOOKUP(A6,'Performance Score'!$A:$A,'Performance Score'!$J:$J,0)</f>
        <v>#NAME?</v>
      </c>
      <c r="L6" s="1"/>
      <c r="M6" s="26"/>
    </row>
    <row r="7" spans="1:13" x14ac:dyDescent="0.3">
      <c r="A7" s="1" t="s">
        <v>595</v>
      </c>
      <c r="B7" s="2" t="str">
        <f>VLOOKUP(A7,'Staff Names'!A:C,2,0)</f>
        <v>Laura</v>
      </c>
      <c r="C7" s="1" t="str">
        <f>VLOOKUP(A7,'Staff Names'!A:C,3,0)</f>
        <v>Omara</v>
      </c>
      <c r="D7" s="29" t="str">
        <f t="shared" si="0"/>
        <v>Laura Omara</v>
      </c>
      <c r="E7" s="2" t="str">
        <f>VLOOKUP(A7,Gender!A:B,2,0)</f>
        <v>Female</v>
      </c>
      <c r="F7" t="str">
        <f>_xlfn.XLOOKUP(A7,Branches!A:A,Branches!B:B)</f>
        <v>New York</v>
      </c>
      <c r="G7" t="str">
        <f>_xlfn.XLOOKUP(A7,Department!A:A,Department!B:B)</f>
        <v>Admin</v>
      </c>
      <c r="H7" t="str">
        <f>_xlfn.XLOOKUP(A7,'All Staff Positions'!A:A,'All Staff Positions'!D:D,0)</f>
        <v>Deputy Head</v>
      </c>
      <c r="I7" s="13" t="str">
        <f>_xlfn.XLOOKUP(H7,'Reporting Line'!$A:$A,'Reporting Line'!$B:$B,0)</f>
        <v>Head</v>
      </c>
      <c r="J7" s="13" t="str">
        <f>_xlfn.XLOOKUP(H7,'Reporting Line'!$A:$A,'Reporting Line'!$C:$C,0)</f>
        <v>DMD</v>
      </c>
      <c r="K7" s="26" t="e">
        <f ca="1">_xlfn.XLOOKUP(A7,'Performance Score'!$A:$A,'Performance Score'!$J:$J,0)</f>
        <v>#NAME?</v>
      </c>
      <c r="L7" s="1"/>
    </row>
    <row r="8" spans="1:13" x14ac:dyDescent="0.3">
      <c r="A8" s="1" t="s">
        <v>429</v>
      </c>
      <c r="B8" s="2" t="str">
        <f>VLOOKUP(A8,'Staff Names'!A:C,2,0)</f>
        <v>Roy</v>
      </c>
      <c r="C8" s="1" t="str">
        <f>VLOOKUP(A8,'Staff Names'!A:C,3,0)</f>
        <v>Patel</v>
      </c>
      <c r="D8" s="29" t="str">
        <f t="shared" si="0"/>
        <v>Roy Patel</v>
      </c>
      <c r="E8" s="2" t="str">
        <f>VLOOKUP(A8,Gender!A:B,2,0)</f>
        <v>Male</v>
      </c>
      <c r="F8" t="str">
        <f>_xlfn.XLOOKUP(A8,Branches!A:A,Branches!B:B)</f>
        <v>New York</v>
      </c>
      <c r="G8" t="str">
        <f>_xlfn.XLOOKUP(A8,Department!A:A,Department!B:B)</f>
        <v>Strategy</v>
      </c>
      <c r="H8" t="str">
        <f>_xlfn.XLOOKUP(A8,'All Staff Positions'!A:A,'All Staff Positions'!D:D,0)</f>
        <v>Deputy Head</v>
      </c>
      <c r="I8" s="13" t="str">
        <f>_xlfn.XLOOKUP(H8,'Reporting Line'!$A:$A,'Reporting Line'!$B:$B,0)</f>
        <v>Head</v>
      </c>
      <c r="J8" s="13" t="str">
        <f>_xlfn.XLOOKUP(H8,'Reporting Line'!$A:$A,'Reporting Line'!$C:$C,0)</f>
        <v>DMD</v>
      </c>
      <c r="K8" s="26" t="e">
        <f ca="1">_xlfn.XLOOKUP(A8,'Performance Score'!$A:$A,'Performance Score'!$J:$J,0)</f>
        <v>#NAME?</v>
      </c>
      <c r="L8" s="1"/>
    </row>
    <row r="9" spans="1:13" x14ac:dyDescent="0.3">
      <c r="A9" s="1" t="s">
        <v>437</v>
      </c>
      <c r="B9" s="2" t="str">
        <f>VLOOKUP(A9,'Staff Names'!A:C,2,0)</f>
        <v>Kathleen</v>
      </c>
      <c r="C9" s="1" t="str">
        <f>VLOOKUP(A9,'Staff Names'!A:C,3,0)</f>
        <v>Osterbery</v>
      </c>
      <c r="D9" s="29" t="str">
        <f t="shared" si="0"/>
        <v>Kathleen Osterbery</v>
      </c>
      <c r="E9" s="2" t="str">
        <f>VLOOKUP(A9,Gender!A:B,2,0)</f>
        <v>Female</v>
      </c>
      <c r="F9" t="str">
        <f>_xlfn.XLOOKUP(A9,Branches!A:A,Branches!B:B)</f>
        <v>New York</v>
      </c>
      <c r="G9" t="str">
        <f>_xlfn.XLOOKUP(A9,Department!A:A,Department!B:B)</f>
        <v>Audit &amp; COntrol</v>
      </c>
      <c r="H9" t="str">
        <f>_xlfn.XLOOKUP(A9,'All Staff Positions'!A:A,'All Staff Positions'!D:D,0)</f>
        <v>Deputy Head</v>
      </c>
      <c r="I9" s="13" t="str">
        <f>_xlfn.XLOOKUP(H9,'Reporting Line'!$A:$A,'Reporting Line'!$B:$B,0)</f>
        <v>Head</v>
      </c>
      <c r="J9" s="13" t="str">
        <f>_xlfn.XLOOKUP(H9,'Reporting Line'!$A:$A,'Reporting Line'!$C:$C,0)</f>
        <v>DMD</v>
      </c>
      <c r="K9" s="26" t="e">
        <f ca="1">_xlfn.XLOOKUP(A9,'Performance Score'!$A:$A,'Performance Score'!$J:$J,0)</f>
        <v>#NAME?</v>
      </c>
      <c r="L9" s="1"/>
    </row>
    <row r="10" spans="1:13" x14ac:dyDescent="0.3">
      <c r="A10" s="1" t="s">
        <v>469</v>
      </c>
      <c r="B10" s="2" t="str">
        <f>VLOOKUP(A10,'Staff Names'!A:C,2,0)</f>
        <v>Heather</v>
      </c>
      <c r="C10" s="1" t="str">
        <f>VLOOKUP(A10,'Staff Names'!A:C,3,0)</f>
        <v>Overend</v>
      </c>
      <c r="D10" s="29" t="str">
        <f t="shared" si="0"/>
        <v>Heather Overend</v>
      </c>
      <c r="E10" s="2" t="str">
        <f>VLOOKUP(A10,Gender!A:B,2,0)</f>
        <v>Female</v>
      </c>
      <c r="F10" t="str">
        <f>_xlfn.XLOOKUP(A10,Branches!A:A,Branches!B:B)</f>
        <v>New York</v>
      </c>
      <c r="G10" t="str">
        <f>_xlfn.XLOOKUP(A10,Department!A:A,Department!B:B)</f>
        <v>HR</v>
      </c>
      <c r="H10" t="str">
        <f>_xlfn.XLOOKUP(A10,'All Staff Positions'!A:A,'All Staff Positions'!D:D,0)</f>
        <v>Deputy Head</v>
      </c>
      <c r="I10" s="13" t="str">
        <f>_xlfn.XLOOKUP(H10,'Reporting Line'!$A:$A,'Reporting Line'!$B:$B,0)</f>
        <v>Head</v>
      </c>
      <c r="J10" s="13" t="str">
        <f>_xlfn.XLOOKUP(H10,'Reporting Line'!$A:$A,'Reporting Line'!$C:$C,0)</f>
        <v>DMD</v>
      </c>
      <c r="K10" s="26" t="e">
        <f ca="1">_xlfn.XLOOKUP(A10,'Performance Score'!$A:$A,'Performance Score'!$J:$J,0)</f>
        <v>#NAME?</v>
      </c>
      <c r="L10" s="1"/>
    </row>
    <row r="11" spans="1:13" x14ac:dyDescent="0.3">
      <c r="A11" s="1" t="s">
        <v>500</v>
      </c>
      <c r="B11" s="2" t="str">
        <f>VLOOKUP(A11,'Staff Names'!A:C,2,0)</f>
        <v>Amber</v>
      </c>
      <c r="C11" s="1" t="str">
        <f>VLOOKUP(A11,'Staff Names'!A:C,3,0)</f>
        <v>Tallintire</v>
      </c>
      <c r="D11" s="29" t="str">
        <f t="shared" si="0"/>
        <v>Amber Tallintire</v>
      </c>
      <c r="E11" s="2" t="str">
        <f>VLOOKUP(A11,Gender!A:B,2,0)</f>
        <v>Female</v>
      </c>
      <c r="F11" t="str">
        <f>_xlfn.XLOOKUP(A11,Branches!A:A,Branches!B:B)</f>
        <v>New York</v>
      </c>
      <c r="G11" t="str">
        <f>_xlfn.XLOOKUP(A11,Department!A:A,Department!B:B)</f>
        <v>IT</v>
      </c>
      <c r="H11" t="str">
        <f>_xlfn.XLOOKUP(A11,'All Staff Positions'!A:A,'All Staff Positions'!D:D,0)</f>
        <v>Deputy Head</v>
      </c>
      <c r="I11" s="13" t="str">
        <f>_xlfn.XLOOKUP(H11,'Reporting Line'!$A:$A,'Reporting Line'!$B:$B,0)</f>
        <v>Head</v>
      </c>
      <c r="J11" s="13" t="str">
        <f>_xlfn.XLOOKUP(H11,'Reporting Line'!$A:$A,'Reporting Line'!$C:$C,0)</f>
        <v>DMD</v>
      </c>
      <c r="K11" s="26" t="e">
        <f ca="1">_xlfn.XLOOKUP(A11,'Performance Score'!$A:$A,'Performance Score'!$J:$J,0)</f>
        <v>#NAME?</v>
      </c>
      <c r="L11" s="1"/>
    </row>
    <row r="12" spans="1:13" x14ac:dyDescent="0.3">
      <c r="A12" s="1" t="s">
        <v>518</v>
      </c>
      <c r="B12" s="2" t="str">
        <f>VLOOKUP(A12,'Staff Names'!A:C,2,0)</f>
        <v>Christine</v>
      </c>
      <c r="C12" s="1" t="str">
        <f>VLOOKUP(A12,'Staff Names'!A:C,3,0)</f>
        <v>Olford</v>
      </c>
      <c r="D12" s="29" t="str">
        <f t="shared" si="0"/>
        <v>Christine Olford</v>
      </c>
      <c r="E12" s="2" t="str">
        <f>VLOOKUP(A12,Gender!A:B,2,0)</f>
        <v>Female</v>
      </c>
      <c r="F12" t="str">
        <f>_xlfn.XLOOKUP(A12,Branches!A:A,Branches!B:B)</f>
        <v>New York</v>
      </c>
      <c r="G12" t="str">
        <f>_xlfn.XLOOKUP(A12,Department!A:A,Department!B:B)</f>
        <v>Finance</v>
      </c>
      <c r="H12" t="str">
        <f>_xlfn.XLOOKUP(A12,'All Staff Positions'!A:A,'All Staff Positions'!D:D,0)</f>
        <v>Deputy Head</v>
      </c>
      <c r="I12" s="13" t="str">
        <f>_xlfn.XLOOKUP(H12,'Reporting Line'!$A:$A,'Reporting Line'!$B:$B,0)</f>
        <v>Head</v>
      </c>
      <c r="J12" s="13" t="str">
        <f>_xlfn.XLOOKUP(H12,'Reporting Line'!$A:$A,'Reporting Line'!$C:$C,0)</f>
        <v>DMD</v>
      </c>
      <c r="K12" s="26" t="e">
        <f ca="1">_xlfn.XLOOKUP(A12,'Performance Score'!$A:$A,'Performance Score'!$J:$J,0)</f>
        <v>#NAME?</v>
      </c>
      <c r="L12" s="1"/>
    </row>
    <row r="13" spans="1:13" x14ac:dyDescent="0.3">
      <c r="A13" s="1" t="s">
        <v>519</v>
      </c>
      <c r="B13" s="2" t="str">
        <f>VLOOKUP(A13,'Staff Names'!A:C,2,0)</f>
        <v>Mark</v>
      </c>
      <c r="C13" s="1" t="str">
        <f>VLOOKUP(A13,'Staff Names'!A:C,3,0)</f>
        <v>Thomas</v>
      </c>
      <c r="D13" s="29" t="str">
        <f t="shared" si="0"/>
        <v>Mark Thomas</v>
      </c>
      <c r="E13" s="2" t="str">
        <f>VLOOKUP(A13,Gender!A:B,2,0)</f>
        <v>Male</v>
      </c>
      <c r="F13" t="str">
        <f>_xlfn.XLOOKUP(A13,Branches!A:A,Branches!B:B)</f>
        <v>New York</v>
      </c>
      <c r="G13" t="str">
        <f>_xlfn.XLOOKUP(A13,Department!A:A,Department!B:B)</f>
        <v>Finance</v>
      </c>
      <c r="H13" t="str">
        <f>_xlfn.XLOOKUP(A13,'All Staff Positions'!A:A,'All Staff Positions'!D:D,0)</f>
        <v>Deputy Head</v>
      </c>
      <c r="I13" s="13" t="str">
        <f>_xlfn.XLOOKUP(H13,'Reporting Line'!$A:$A,'Reporting Line'!$B:$B,0)</f>
        <v>Head</v>
      </c>
      <c r="J13" s="13" t="str">
        <f>_xlfn.XLOOKUP(H13,'Reporting Line'!$A:$A,'Reporting Line'!$C:$C,0)</f>
        <v>DMD</v>
      </c>
      <c r="K13" s="26" t="e">
        <f ca="1">_xlfn.XLOOKUP(A13,'Performance Score'!$A:$A,'Performance Score'!$J:$J,0)</f>
        <v>#NAME?</v>
      </c>
      <c r="L13" s="1"/>
    </row>
    <row r="14" spans="1:13" x14ac:dyDescent="0.3">
      <c r="A14" s="1" t="s">
        <v>557</v>
      </c>
      <c r="B14" s="2" t="str">
        <f>VLOOKUP(A14,'Staff Names'!A:C,2,0)</f>
        <v>Anthony</v>
      </c>
      <c r="C14" s="1" t="str">
        <f>VLOOKUP(A14,'Staff Names'!A:C,3,0)</f>
        <v>Anderson</v>
      </c>
      <c r="D14" s="29" t="str">
        <f t="shared" si="0"/>
        <v>Anthony Anderson</v>
      </c>
      <c r="E14" s="2" t="str">
        <f>VLOOKUP(A14,Gender!A:B,2,0)</f>
        <v>Male</v>
      </c>
      <c r="F14" t="str">
        <f>_xlfn.XLOOKUP(A14,Branches!A:A,Branches!B:B)</f>
        <v>New York</v>
      </c>
      <c r="G14" t="str">
        <f>_xlfn.XLOOKUP(A14,Department!A:A,Department!B:B)</f>
        <v>Customer Service</v>
      </c>
      <c r="H14" t="str">
        <f>_xlfn.XLOOKUP(A14,'All Staff Positions'!A:A,'All Staff Positions'!D:D,0)</f>
        <v>Deputy Head</v>
      </c>
      <c r="I14" s="13" t="str">
        <f>_xlfn.XLOOKUP(H14,'Reporting Line'!$A:$A,'Reporting Line'!$B:$B,0)</f>
        <v>Head</v>
      </c>
      <c r="J14" s="13" t="str">
        <f>_xlfn.XLOOKUP(H14,'Reporting Line'!$A:$A,'Reporting Line'!$C:$C,0)</f>
        <v>DMD</v>
      </c>
      <c r="K14" s="26" t="e">
        <f ca="1">_xlfn.XLOOKUP(A14,'Performance Score'!$A:$A,'Performance Score'!$J:$J,0)</f>
        <v>#NAME?</v>
      </c>
      <c r="L14" s="1"/>
    </row>
    <row r="15" spans="1:13" x14ac:dyDescent="0.3">
      <c r="A15" s="1" t="s">
        <v>582</v>
      </c>
      <c r="B15" s="2" t="str">
        <f>VLOOKUP(A15,'Staff Names'!A:C,2,0)</f>
        <v>Victoria</v>
      </c>
      <c r="C15" s="1" t="str">
        <f>VLOOKUP(A15,'Staff Names'!A:C,3,0)</f>
        <v>Olby</v>
      </c>
      <c r="D15" s="29" t="str">
        <f t="shared" si="0"/>
        <v>Victoria Olby</v>
      </c>
      <c r="E15" s="2" t="str">
        <f>VLOOKUP(A15,Gender!A:B,2,0)</f>
        <v>Female</v>
      </c>
      <c r="F15" t="str">
        <f>_xlfn.XLOOKUP(A15,Branches!A:A,Branches!B:B)</f>
        <v>New Jersey</v>
      </c>
      <c r="G15" t="str">
        <f>_xlfn.XLOOKUP(A15,Department!A:A,Department!B:B)</f>
        <v>Sales</v>
      </c>
      <c r="H15" t="str">
        <f>_xlfn.XLOOKUP(A15,'All Staff Positions'!A:A,'All Staff Positions'!D:D,0)</f>
        <v>DMD</v>
      </c>
      <c r="I15" s="13" t="str">
        <f>_xlfn.XLOOKUP(H15,'Reporting Line'!$A:$A,'Reporting Line'!$B:$B,0)</f>
        <v>MD</v>
      </c>
      <c r="J15" s="13">
        <f>_xlfn.XLOOKUP(H15,'Reporting Line'!$A:$A,'Reporting Line'!$C:$C,0)</f>
        <v>0</v>
      </c>
      <c r="K15" s="26" t="e">
        <f ca="1">_xlfn.XLOOKUP(A15,'Performance Score'!$A:$A,'Performance Score'!$J:$J,0)</f>
        <v>#NAME?</v>
      </c>
      <c r="L15" s="1"/>
    </row>
    <row r="16" spans="1:13" x14ac:dyDescent="0.3">
      <c r="A16" s="1" t="s">
        <v>493</v>
      </c>
      <c r="B16" s="2" t="str">
        <f>VLOOKUP(A16,'Staff Names'!A:C,2,0)</f>
        <v>Albert</v>
      </c>
      <c r="C16" s="1" t="str">
        <f>VLOOKUP(A16,'Staff Names'!A:C,3,0)</f>
        <v>Mendoza</v>
      </c>
      <c r="D16" s="29" t="str">
        <f t="shared" si="0"/>
        <v>Albert Mendoza</v>
      </c>
      <c r="E16" s="2" t="str">
        <f>VLOOKUP(A16,Gender!A:B,2,0)</f>
        <v>Male</v>
      </c>
      <c r="F16" t="str">
        <f>_xlfn.XLOOKUP(A16,Branches!A:A,Branches!B:B)</f>
        <v>New York</v>
      </c>
      <c r="G16" t="str">
        <f>_xlfn.XLOOKUP(A16,Department!A:A,Department!B:B)</f>
        <v>Executive</v>
      </c>
      <c r="H16" s="14" t="str">
        <f>_xlfn.XLOOKUP(A16,'All Staff Positions'!A:A,'All Staff Positions'!D:D,0)</f>
        <v>COO</v>
      </c>
      <c r="I16" s="21" t="s">
        <v>630</v>
      </c>
      <c r="J16" s="13">
        <f>_xlfn.XLOOKUP(H16,'Reporting Line'!$A:$A,'Reporting Line'!$C:$C,0)</f>
        <v>0</v>
      </c>
      <c r="K16" s="26" t="e">
        <f ca="1">_xlfn.XLOOKUP(A16,'Performance Score'!$A:$A,'Performance Score'!$J:$J,0)</f>
        <v>#NAME?</v>
      </c>
      <c r="L16" s="20" t="s">
        <v>666</v>
      </c>
    </row>
    <row r="17" spans="1:12" x14ac:dyDescent="0.3">
      <c r="A17" s="1" t="s">
        <v>522</v>
      </c>
      <c r="B17" s="2" t="str">
        <f>VLOOKUP(A17,'Staff Names'!A:C,2,0)</f>
        <v>Raymond</v>
      </c>
      <c r="C17" s="1" t="str">
        <f>VLOOKUP(A17,'Staff Names'!A:C,3,0)</f>
        <v>Mitchell</v>
      </c>
      <c r="D17" s="29" t="str">
        <f t="shared" si="0"/>
        <v>Raymond Mitchell</v>
      </c>
      <c r="E17" s="2" t="str">
        <f>VLOOKUP(A17,Gender!A:B,2,0)</f>
        <v>Male</v>
      </c>
      <c r="F17" t="str">
        <f>_xlfn.XLOOKUP(A17,Branches!A:A,Branches!B:B)</f>
        <v>Washington DC</v>
      </c>
      <c r="G17" t="str">
        <f>_xlfn.XLOOKUP(A17,Department!A:A,Department!B:B)</f>
        <v>Operations</v>
      </c>
      <c r="H17" t="str">
        <f>_xlfn.XLOOKUP(A17,'All Staff Positions'!A:A,'All Staff Positions'!D:D,0)</f>
        <v>DMD</v>
      </c>
      <c r="I17" s="13" t="str">
        <f>_xlfn.XLOOKUP(H17,'Reporting Line'!$A:$A,'Reporting Line'!$B:$B,0)</f>
        <v>MD</v>
      </c>
      <c r="J17" s="13">
        <f>_xlfn.XLOOKUP(H17,'Reporting Line'!$A:$A,'Reporting Line'!$C:$C,0)</f>
        <v>0</v>
      </c>
      <c r="K17" s="26" t="e">
        <f ca="1">_xlfn.XLOOKUP(A17,'Performance Score'!$A:$A,'Performance Score'!$J:$J,0)</f>
        <v>#NAME?</v>
      </c>
      <c r="L17" s="1"/>
    </row>
    <row r="18" spans="1:12" x14ac:dyDescent="0.3">
      <c r="A18" s="1" t="s">
        <v>405</v>
      </c>
      <c r="B18" s="2" t="str">
        <f>VLOOKUP(A18,'Staff Names'!A:C,2,0)</f>
        <v>Donald</v>
      </c>
      <c r="C18" s="1" t="str">
        <f>VLOOKUP(A18,'Staff Names'!A:C,3,0)</f>
        <v>Taylor</v>
      </c>
      <c r="D18" s="29" t="str">
        <f t="shared" si="0"/>
        <v>Donald Taylor</v>
      </c>
      <c r="E18" s="2" t="str">
        <f>VLOOKUP(A18,Gender!A:B,2,0)</f>
        <v>Male</v>
      </c>
      <c r="F18" t="str">
        <f>_xlfn.XLOOKUP(A18,Branches!A:A,Branches!B:B)</f>
        <v>New York</v>
      </c>
      <c r="G18" t="str">
        <f>_xlfn.XLOOKUP(A18,Department!A:A,Department!B:B)</f>
        <v>Operations</v>
      </c>
      <c r="H18" t="str">
        <f>_xlfn.XLOOKUP(A18,'All Staff Positions'!A:A,'All Staff Positions'!D:D,0)</f>
        <v>Deputy Head</v>
      </c>
      <c r="I18" s="13" t="str">
        <f>_xlfn.XLOOKUP(H18,'Reporting Line'!$A:$A,'Reporting Line'!$B:$B,0)</f>
        <v>Head</v>
      </c>
      <c r="J18" s="13" t="str">
        <f>_xlfn.XLOOKUP(H18,'Reporting Line'!$A:$A,'Reporting Line'!$C:$C,0)</f>
        <v>DMD</v>
      </c>
      <c r="K18" s="26" t="e">
        <f ca="1">_xlfn.XLOOKUP(A18,'Performance Score'!$A:$A,'Performance Score'!$J:$J,0)</f>
        <v>#NAME?</v>
      </c>
      <c r="L18" s="1"/>
    </row>
    <row r="19" spans="1:12" x14ac:dyDescent="0.3">
      <c r="A19" s="1" t="s">
        <v>414</v>
      </c>
      <c r="B19" s="2" t="str">
        <f>VLOOKUP(A19,'Staff Names'!A:C,2,0)</f>
        <v>Joseph</v>
      </c>
      <c r="C19" s="1" t="str">
        <f>VLOOKUP(A19,'Staff Names'!A:C,3,0)</f>
        <v>Rodriguez</v>
      </c>
      <c r="D19" s="29" t="str">
        <f t="shared" si="0"/>
        <v>Joseph Rodriguez</v>
      </c>
      <c r="E19" s="2" t="str">
        <f>VLOOKUP(A19,Gender!A:B,2,0)</f>
        <v>Male</v>
      </c>
      <c r="F19" t="str">
        <f>_xlfn.XLOOKUP(A19,Branches!A:A,Branches!B:B)</f>
        <v>New York</v>
      </c>
      <c r="G19" t="str">
        <f>_xlfn.XLOOKUP(A19,Department!A:A,Department!B:B)</f>
        <v>Sales</v>
      </c>
      <c r="H19" t="str">
        <f>_xlfn.XLOOKUP(A19,'All Staff Positions'!A:A,'All Staff Positions'!D:D,0)</f>
        <v>Deputy Head</v>
      </c>
      <c r="I19" s="13" t="str">
        <f>_xlfn.XLOOKUP(H19,'Reporting Line'!$A:$A,'Reporting Line'!$B:$B,0)</f>
        <v>Head</v>
      </c>
      <c r="J19" s="13" t="str">
        <f>_xlfn.XLOOKUP(H19,'Reporting Line'!$A:$A,'Reporting Line'!$C:$C,0)</f>
        <v>DMD</v>
      </c>
      <c r="K19" s="26" t="e">
        <f ca="1">_xlfn.XLOOKUP(A19,'Performance Score'!$A:$A,'Performance Score'!$J:$J,0)</f>
        <v>#NAME?</v>
      </c>
      <c r="L19" s="1"/>
    </row>
    <row r="20" spans="1:12" x14ac:dyDescent="0.3">
      <c r="A20" s="1" t="s">
        <v>590</v>
      </c>
      <c r="B20" s="2" t="str">
        <f>VLOOKUP(A20,'Staff Names'!A:C,2,0)</f>
        <v>Michael</v>
      </c>
      <c r="C20" s="1" t="str">
        <f>VLOOKUP(A20,'Staff Names'!A:C,3,0)</f>
        <v>Jones</v>
      </c>
      <c r="D20" s="29" t="str">
        <f t="shared" si="0"/>
        <v>Michael Jones</v>
      </c>
      <c r="E20" s="2" t="str">
        <f>VLOOKUP(A20,Gender!A:B,2,0)</f>
        <v>Male</v>
      </c>
      <c r="F20" t="str">
        <f>_xlfn.XLOOKUP(A20,Branches!A:A,Branches!B:B)</f>
        <v>New York</v>
      </c>
      <c r="G20" t="str">
        <f>_xlfn.XLOOKUP(A20,Department!A:A,Department!B:B)</f>
        <v>Admin</v>
      </c>
      <c r="H20" t="str">
        <f>_xlfn.XLOOKUP(A20,'All Staff Positions'!A:A,'All Staff Positions'!D:D,0)</f>
        <v>Head</v>
      </c>
      <c r="I20" s="13" t="str">
        <f>_xlfn.XLOOKUP(H20,'Reporting Line'!$A:$A,'Reporting Line'!$B:$B,0)</f>
        <v>COO</v>
      </c>
      <c r="J20" s="13" t="str">
        <f>_xlfn.XLOOKUP(H20,'Reporting Line'!$A:$A,'Reporting Line'!$C:$C,0)</f>
        <v>MD</v>
      </c>
      <c r="K20" s="26" t="e">
        <f ca="1">_xlfn.XLOOKUP(A20,'Performance Score'!$A:$A,'Performance Score'!$J:$J,0)</f>
        <v>#NAME?</v>
      </c>
      <c r="L20" s="1"/>
    </row>
    <row r="21" spans="1:12" x14ac:dyDescent="0.3">
      <c r="A21" s="1" t="s">
        <v>424</v>
      </c>
      <c r="B21" s="2" t="str">
        <f>VLOOKUP(A21,'Staff Names'!A:C,2,0)</f>
        <v>Steven</v>
      </c>
      <c r="C21" s="1" t="str">
        <f>VLOOKUP(A21,'Staff Names'!A:C,3,0)</f>
        <v>Moore</v>
      </c>
      <c r="D21" s="29" t="str">
        <f t="shared" si="0"/>
        <v>Steven Moore</v>
      </c>
      <c r="E21" s="2" t="str">
        <f>VLOOKUP(A21,Gender!A:B,2,0)</f>
        <v>Male</v>
      </c>
      <c r="F21" t="str">
        <f>_xlfn.XLOOKUP(A21,Branches!A:A,Branches!B:B)</f>
        <v>New York</v>
      </c>
      <c r="G21" t="str">
        <f>_xlfn.XLOOKUP(A21,Department!A:A,Department!B:B)</f>
        <v>Strategy</v>
      </c>
      <c r="H21" t="str">
        <f>_xlfn.XLOOKUP(A21,'All Staff Positions'!A:A,'All Staff Positions'!D:D,0)</f>
        <v>Head</v>
      </c>
      <c r="I21" s="13" t="str">
        <f>_xlfn.XLOOKUP(H21,'Reporting Line'!$A:$A,'Reporting Line'!$B:$B,0)</f>
        <v>COO</v>
      </c>
      <c r="J21" s="13" t="str">
        <f>_xlfn.XLOOKUP(H21,'Reporting Line'!$A:$A,'Reporting Line'!$C:$C,0)</f>
        <v>MD</v>
      </c>
      <c r="K21" s="26" t="e">
        <f ca="1">_xlfn.XLOOKUP(A21,'Performance Score'!$A:$A,'Performance Score'!$J:$J,0)</f>
        <v>#NAME?</v>
      </c>
      <c r="L21" s="1"/>
    </row>
    <row r="22" spans="1:12" x14ac:dyDescent="0.3">
      <c r="A22" s="1" t="s">
        <v>435</v>
      </c>
      <c r="B22" s="2" t="str">
        <f>VLOOKUP(A22,'Staff Names'!A:C,2,0)</f>
        <v>Shirley</v>
      </c>
      <c r="C22" s="1" t="str">
        <f>VLOOKUP(A22,'Staff Names'!A:C,3,0)</f>
        <v>Ouston</v>
      </c>
      <c r="D22" s="29" t="str">
        <f t="shared" si="0"/>
        <v>Shirley Ouston</v>
      </c>
      <c r="E22" s="2" t="str">
        <f>VLOOKUP(A22,Gender!A:B,2,0)</f>
        <v>Female</v>
      </c>
      <c r="F22" t="str">
        <f>_xlfn.XLOOKUP(A22,Branches!A:A,Branches!B:B)</f>
        <v>New York</v>
      </c>
      <c r="G22" t="str">
        <f>_xlfn.XLOOKUP(A22,Department!A:A,Department!B:B)</f>
        <v>Audit &amp; COntrol</v>
      </c>
      <c r="H22" t="str">
        <f>_xlfn.XLOOKUP(A22,'All Staff Positions'!A:A,'All Staff Positions'!D:D,0)</f>
        <v>Head</v>
      </c>
      <c r="I22" s="13" t="str">
        <f>_xlfn.XLOOKUP(H22,'Reporting Line'!$A:$A,'Reporting Line'!$B:$B,0)</f>
        <v>COO</v>
      </c>
      <c r="J22" s="13" t="str">
        <f>_xlfn.XLOOKUP(H22,'Reporting Line'!$A:$A,'Reporting Line'!$C:$C,0)</f>
        <v>MD</v>
      </c>
      <c r="K22" s="26" t="e">
        <f ca="1">_xlfn.XLOOKUP(A22,'Performance Score'!$A:$A,'Performance Score'!$J:$J,0)</f>
        <v>#NAME?</v>
      </c>
      <c r="L22" s="1"/>
    </row>
    <row r="23" spans="1:12" x14ac:dyDescent="0.3">
      <c r="A23" s="1" t="s">
        <v>467</v>
      </c>
      <c r="B23" s="2" t="str">
        <f>VLOOKUP(A23,'Staff Names'!A:C,2,0)</f>
        <v>Kelly</v>
      </c>
      <c r="C23" s="1" t="str">
        <f>VLOOKUP(A23,'Staff Names'!A:C,3,0)</f>
        <v>Orenge</v>
      </c>
      <c r="D23" s="29" t="str">
        <f t="shared" si="0"/>
        <v>Kelly Orenge</v>
      </c>
      <c r="E23" s="2" t="str">
        <f>VLOOKUP(A23,Gender!A:B,2,0)</f>
        <v>Female</v>
      </c>
      <c r="F23" t="str">
        <f>_xlfn.XLOOKUP(A23,Branches!A:A,Branches!B:B)</f>
        <v>New York</v>
      </c>
      <c r="G23" t="str">
        <f>_xlfn.XLOOKUP(A23,Department!A:A,Department!B:B)</f>
        <v>HR</v>
      </c>
      <c r="H23" t="str">
        <f>_xlfn.XLOOKUP(A23,'All Staff Positions'!A:A,'All Staff Positions'!D:D,0)</f>
        <v>Head</v>
      </c>
      <c r="I23" s="13" t="str">
        <f>_xlfn.XLOOKUP(H23,'Reporting Line'!$A:$A,'Reporting Line'!$B:$B,0)</f>
        <v>COO</v>
      </c>
      <c r="J23" s="13" t="str">
        <f>_xlfn.XLOOKUP(H23,'Reporting Line'!$A:$A,'Reporting Line'!$C:$C,0)</f>
        <v>MD</v>
      </c>
      <c r="K23" s="26" t="e">
        <f ca="1">_xlfn.XLOOKUP(A23,'Performance Score'!$A:$A,'Performance Score'!$J:$J,0)</f>
        <v>#NAME?</v>
      </c>
      <c r="L23" s="1"/>
    </row>
    <row r="24" spans="1:12" x14ac:dyDescent="0.3">
      <c r="A24" s="1" t="s">
        <v>499</v>
      </c>
      <c r="B24" s="2" t="str">
        <f>VLOOKUP(A24,'Staff Names'!A:C,2,0)</f>
        <v>Teresa</v>
      </c>
      <c r="C24" s="1" t="str">
        <f>VLOOKUP(A24,'Staff Names'!A:C,3,0)</f>
        <v>Oldom</v>
      </c>
      <c r="D24" s="29" t="str">
        <f t="shared" si="0"/>
        <v>Teresa Oldom</v>
      </c>
      <c r="E24" s="2" t="str">
        <f>VLOOKUP(A24,Gender!A:B,2,0)</f>
        <v>Female</v>
      </c>
      <c r="F24" t="str">
        <f>_xlfn.XLOOKUP(A24,Branches!A:A,Branches!B:B)</f>
        <v>New York</v>
      </c>
      <c r="G24" t="str">
        <f>_xlfn.XLOOKUP(A24,Department!A:A,Department!B:B)</f>
        <v>IT</v>
      </c>
      <c r="H24" t="str">
        <f>_xlfn.XLOOKUP(A24,'All Staff Positions'!A:A,'All Staff Positions'!D:D,0)</f>
        <v>Head</v>
      </c>
      <c r="I24" s="13" t="str">
        <f>_xlfn.XLOOKUP(H24,'Reporting Line'!$A:$A,'Reporting Line'!$B:$B,0)</f>
        <v>COO</v>
      </c>
      <c r="J24" s="13" t="str">
        <f>_xlfn.XLOOKUP(H24,'Reporting Line'!$A:$A,'Reporting Line'!$C:$C,0)</f>
        <v>MD</v>
      </c>
      <c r="K24" s="26" t="e">
        <f ca="1">_xlfn.XLOOKUP(A24,'Performance Score'!$A:$A,'Performance Score'!$J:$J,0)</f>
        <v>#NAME?</v>
      </c>
      <c r="L24" s="1"/>
    </row>
    <row r="25" spans="1:12" x14ac:dyDescent="0.3">
      <c r="A25" s="1" t="s">
        <v>517</v>
      </c>
      <c r="B25" s="2" t="str">
        <f>VLOOKUP(A25,'Staff Names'!A:C,2,0)</f>
        <v>Julia</v>
      </c>
      <c r="C25" s="1" t="str">
        <f>VLOOKUP(A25,'Staff Names'!A:C,3,0)</f>
        <v>Taken</v>
      </c>
      <c r="D25" s="29" t="str">
        <f t="shared" si="0"/>
        <v>Julia Taken</v>
      </c>
      <c r="E25" s="2" t="str">
        <f>VLOOKUP(A25,Gender!A:B,2,0)</f>
        <v>Female</v>
      </c>
      <c r="F25" t="str">
        <f>_xlfn.XLOOKUP(A25,Branches!A:A,Branches!B:B)</f>
        <v>New York</v>
      </c>
      <c r="G25" t="str">
        <f>_xlfn.XLOOKUP(A25,Department!A:A,Department!B:B)</f>
        <v>Finance</v>
      </c>
      <c r="H25" t="str">
        <f>_xlfn.XLOOKUP(A25,'All Staff Positions'!A:A,'All Staff Positions'!D:D,0)</f>
        <v>Head</v>
      </c>
      <c r="I25" s="13" t="str">
        <f>_xlfn.XLOOKUP(H25,'Reporting Line'!$A:$A,'Reporting Line'!$B:$B,0)</f>
        <v>COO</v>
      </c>
      <c r="J25" s="13" t="str">
        <f>_xlfn.XLOOKUP(H25,'Reporting Line'!$A:$A,'Reporting Line'!$C:$C,0)</f>
        <v>MD</v>
      </c>
      <c r="K25" s="26" t="e">
        <f ca="1">_xlfn.XLOOKUP(A25,'Performance Score'!$A:$A,'Performance Score'!$J:$J,0)</f>
        <v>#NAME?</v>
      </c>
      <c r="L25" s="1"/>
    </row>
    <row r="26" spans="1:12" x14ac:dyDescent="0.3">
      <c r="A26" s="1" t="s">
        <v>556</v>
      </c>
      <c r="B26" s="2" t="str">
        <f>VLOOKUP(A26,'Staff Names'!A:C,2,0)</f>
        <v>Carol</v>
      </c>
      <c r="C26" s="1" t="str">
        <f>VLOOKUP(A26,'Staff Names'!A:C,3,0)</f>
        <v>Bakhrakh</v>
      </c>
      <c r="D26" s="29" t="str">
        <f t="shared" si="0"/>
        <v>Carol Bakhrakh</v>
      </c>
      <c r="E26" s="2" t="str">
        <f>VLOOKUP(A26,Gender!A:B,2,0)</f>
        <v>Female</v>
      </c>
      <c r="F26" t="str">
        <f>_xlfn.XLOOKUP(A26,Branches!A:A,Branches!B:B)</f>
        <v>New York</v>
      </c>
      <c r="G26" t="str">
        <f>_xlfn.XLOOKUP(A26,Department!A:A,Department!B:B)</f>
        <v>Customer Service</v>
      </c>
      <c r="H26" t="str">
        <f>_xlfn.XLOOKUP(A26,'All Staff Positions'!A:A,'All Staff Positions'!D:D,0)</f>
        <v>Head</v>
      </c>
      <c r="I26" s="13" t="str">
        <f>_xlfn.XLOOKUP(H26,'Reporting Line'!$A:$A,'Reporting Line'!$B:$B,0)</f>
        <v>COO</v>
      </c>
      <c r="J26" s="13" t="str">
        <f>_xlfn.XLOOKUP(H26,'Reporting Line'!$A:$A,'Reporting Line'!$C:$C,0)</f>
        <v>MD</v>
      </c>
      <c r="K26" s="26" t="e">
        <f ca="1">_xlfn.XLOOKUP(A26,'Performance Score'!$A:$A,'Performance Score'!$J:$J,0)</f>
        <v>#NAME?</v>
      </c>
      <c r="L26" s="1"/>
    </row>
    <row r="27" spans="1:12" x14ac:dyDescent="0.3">
      <c r="A27" s="1" t="s">
        <v>399</v>
      </c>
      <c r="B27" s="2" t="str">
        <f>VLOOKUP(A27,'Staff Names'!A:C,2,0)</f>
        <v>Diane</v>
      </c>
      <c r="C27" s="1" t="str">
        <f>VLOOKUP(A27,'Staff Names'!A:C,3,0)</f>
        <v>Owston</v>
      </c>
      <c r="D27" s="29" t="str">
        <f t="shared" si="0"/>
        <v>Diane Owston</v>
      </c>
      <c r="E27" s="2" t="str">
        <f>VLOOKUP(A27,Gender!A:B,2,0)</f>
        <v>Female</v>
      </c>
      <c r="F27" t="str">
        <f>_xlfn.XLOOKUP(A27,Branches!A:A,Branches!B:B)</f>
        <v>Arizona</v>
      </c>
      <c r="G27" t="str">
        <f>_xlfn.XLOOKUP(A27,Department!A:A,Department!B:B)</f>
        <v>Customer Service</v>
      </c>
      <c r="H27" t="str">
        <f>_xlfn.XLOOKUP(A27,'All Staff Positions'!A:A,'All Staff Positions'!D:D,0)</f>
        <v>Level 1</v>
      </c>
      <c r="I27" s="13" t="str">
        <f>_xlfn.XLOOKUP(H27,'Reporting Line'!$A:$A,'Reporting Line'!$B:$B,0)</f>
        <v>Deputy Head</v>
      </c>
      <c r="J27" s="13" t="str">
        <f>_xlfn.XLOOKUP(H27,'Reporting Line'!$A:$A,'Reporting Line'!$C:$C,0)</f>
        <v>Head</v>
      </c>
      <c r="K27" s="26" t="e">
        <f ca="1">_xlfn.XLOOKUP(A27,'Performance Score'!$A:$A,'Performance Score'!$J:$J,0)</f>
        <v>#NAME?</v>
      </c>
      <c r="L27" s="1"/>
    </row>
    <row r="28" spans="1:12" x14ac:dyDescent="0.3">
      <c r="A28" s="1" t="s">
        <v>448</v>
      </c>
      <c r="B28" s="2" t="str">
        <f>VLOOKUP(A28,'Staff Names'!A:C,2,0)</f>
        <v>Donna</v>
      </c>
      <c r="C28" s="1" t="str">
        <f>VLOOKUP(A28,'Staff Names'!A:C,3,0)</f>
        <v>Baitrip</v>
      </c>
      <c r="D28" s="29" t="str">
        <f t="shared" si="0"/>
        <v>Donna Baitrip</v>
      </c>
      <c r="E28" s="2" t="str">
        <f>VLOOKUP(A28,Gender!A:B,2,0)</f>
        <v>Female</v>
      </c>
      <c r="F28" t="str">
        <f>_xlfn.XLOOKUP(A28,Branches!A:A,Branches!B:B)</f>
        <v>Arizona</v>
      </c>
      <c r="G28" t="str">
        <f>_xlfn.XLOOKUP(A28,Department!A:A,Department!B:B)</f>
        <v>IT</v>
      </c>
      <c r="H28" t="str">
        <f>_xlfn.XLOOKUP(A28,'All Staff Positions'!A:A,'All Staff Positions'!D:D,0)</f>
        <v>Level 1</v>
      </c>
      <c r="I28" s="13" t="str">
        <f>_xlfn.XLOOKUP(H28,'Reporting Line'!$A:$A,'Reporting Line'!$B:$B,0)</f>
        <v>Deputy Head</v>
      </c>
      <c r="J28" s="13" t="str">
        <f>_xlfn.XLOOKUP(H28,'Reporting Line'!$A:$A,'Reporting Line'!$C:$C,0)</f>
        <v>Head</v>
      </c>
      <c r="K28" s="26" t="e">
        <f ca="1">_xlfn.XLOOKUP(A28,'Performance Score'!$A:$A,'Performance Score'!$J:$J,0)</f>
        <v>#NAME?</v>
      </c>
      <c r="L28" s="1"/>
    </row>
    <row r="29" spans="1:12" x14ac:dyDescent="0.3">
      <c r="A29" s="1" t="s">
        <v>562</v>
      </c>
      <c r="B29" s="2" t="str">
        <f>VLOOKUP(A29,'Staff Names'!A:C,2,0)</f>
        <v>Justin</v>
      </c>
      <c r="C29" s="1" t="str">
        <f>VLOOKUP(A29,'Staff Names'!A:C,3,0)</f>
        <v>Hill</v>
      </c>
      <c r="D29" s="29" t="str">
        <f t="shared" si="0"/>
        <v>Justin Hill</v>
      </c>
      <c r="E29" s="2" t="str">
        <f>VLOOKUP(A29,Gender!A:B,2,0)</f>
        <v>Male</v>
      </c>
      <c r="F29" t="str">
        <f>_xlfn.XLOOKUP(A29,Branches!A:A,Branches!B:B)</f>
        <v>Arizona</v>
      </c>
      <c r="G29" t="str">
        <f>_xlfn.XLOOKUP(A29,Department!A:A,Department!B:B)</f>
        <v>Sales</v>
      </c>
      <c r="H29" t="str">
        <f>_xlfn.XLOOKUP(A29,'All Staff Positions'!A:A,'All Staff Positions'!D:D,0)</f>
        <v>Level 1</v>
      </c>
      <c r="I29" s="13" t="str">
        <f>_xlfn.XLOOKUP(H29,'Reporting Line'!$A:$A,'Reporting Line'!$B:$B,0)</f>
        <v>Deputy Head</v>
      </c>
      <c r="J29" s="13" t="str">
        <f>_xlfn.XLOOKUP(H29,'Reporting Line'!$A:$A,'Reporting Line'!$C:$C,0)</f>
        <v>Head</v>
      </c>
      <c r="K29" s="26" t="e">
        <f ca="1">_xlfn.XLOOKUP(A29,'Performance Score'!$A:$A,'Performance Score'!$J:$J,0)</f>
        <v>#NAME?</v>
      </c>
      <c r="L29" s="1"/>
    </row>
    <row r="30" spans="1:12" x14ac:dyDescent="0.3">
      <c r="A30" s="1" t="s">
        <v>565</v>
      </c>
      <c r="B30" s="2" t="str">
        <f>VLOOKUP(A30,'Staff Names'!A:C,2,0)</f>
        <v>Juan</v>
      </c>
      <c r="C30" s="1" t="str">
        <f>VLOOKUP(A30,'Staff Names'!A:C,3,0)</f>
        <v>Gray</v>
      </c>
      <c r="D30" s="29" t="str">
        <f t="shared" si="0"/>
        <v>Juan Gray</v>
      </c>
      <c r="E30" s="2" t="str">
        <f>VLOOKUP(A30,Gender!A:B,2,0)</f>
        <v>Male</v>
      </c>
      <c r="F30" t="str">
        <f>_xlfn.XLOOKUP(A30,Branches!A:A,Branches!B:B)</f>
        <v>Arizona</v>
      </c>
      <c r="G30" t="str">
        <f>_xlfn.XLOOKUP(A30,Department!A:A,Department!B:B)</f>
        <v>Sales</v>
      </c>
      <c r="H30" t="str">
        <f>_xlfn.XLOOKUP(A30,'All Staff Positions'!A:A,'All Staff Positions'!D:D,0)</f>
        <v>Level 1</v>
      </c>
      <c r="I30" s="13" t="str">
        <f>_xlfn.XLOOKUP(H30,'Reporting Line'!$A:$A,'Reporting Line'!$B:$B,0)</f>
        <v>Deputy Head</v>
      </c>
      <c r="J30" s="13" t="str">
        <f>_xlfn.XLOOKUP(H30,'Reporting Line'!$A:$A,'Reporting Line'!$C:$C,0)</f>
        <v>Head</v>
      </c>
      <c r="K30" s="26" t="e">
        <f ca="1">_xlfn.XLOOKUP(A30,'Performance Score'!$A:$A,'Performance Score'!$J:$J,0)</f>
        <v>#NAME?</v>
      </c>
      <c r="L30" s="1"/>
    </row>
    <row r="31" spans="1:12" x14ac:dyDescent="0.3">
      <c r="A31" s="1" t="s">
        <v>410</v>
      </c>
      <c r="B31" s="2" t="str">
        <f>VLOOKUP(A31,'Staff Names'!A:C,2,0)</f>
        <v>Jacqueline</v>
      </c>
      <c r="C31" s="1" t="str">
        <f>VLOOKUP(A31,'Staff Names'!A:C,3,0)</f>
        <v>Oberry</v>
      </c>
      <c r="D31" s="29" t="str">
        <f t="shared" si="0"/>
        <v>Jacqueline Oberry</v>
      </c>
      <c r="E31" s="2" t="str">
        <f>VLOOKUP(A31,Gender!A:B,2,0)</f>
        <v>Female</v>
      </c>
      <c r="F31" t="str">
        <f>_xlfn.XLOOKUP(A31,Branches!A:A,Branches!B:B)</f>
        <v>Califonia</v>
      </c>
      <c r="G31" t="str">
        <f>_xlfn.XLOOKUP(A31,Department!A:A,Department!B:B)</f>
        <v>IT</v>
      </c>
      <c r="H31" t="str">
        <f>_xlfn.XLOOKUP(A31,'All Staff Positions'!A:A,'All Staff Positions'!D:D,0)</f>
        <v>Level 1</v>
      </c>
      <c r="I31" s="13" t="str">
        <f>_xlfn.XLOOKUP(H31,'Reporting Line'!$A:$A,'Reporting Line'!$B:$B,0)</f>
        <v>Deputy Head</v>
      </c>
      <c r="J31" s="13" t="str">
        <f>_xlfn.XLOOKUP(H31,'Reporting Line'!$A:$A,'Reporting Line'!$C:$C,0)</f>
        <v>Head</v>
      </c>
      <c r="K31" s="26" t="e">
        <f ca="1">_xlfn.XLOOKUP(A31,'Performance Score'!$A:$A,'Performance Score'!$J:$J,0)</f>
        <v>#NAME?</v>
      </c>
      <c r="L31" s="1"/>
    </row>
    <row r="32" spans="1:12" x14ac:dyDescent="0.3">
      <c r="A32" s="1" t="s">
        <v>462</v>
      </c>
      <c r="B32" s="2" t="str">
        <f>VLOOKUP(A32,'Staff Names'!A:C,2,0)</f>
        <v>Jose</v>
      </c>
      <c r="C32" s="1" t="str">
        <f>VLOOKUP(A32,'Staff Names'!A:C,3,0)</f>
        <v>Turner</v>
      </c>
      <c r="D32" s="29" t="str">
        <f t="shared" si="0"/>
        <v>Jose Turner</v>
      </c>
      <c r="E32" s="2" t="str">
        <f>VLOOKUP(A32,Gender!A:B,2,0)</f>
        <v>Male</v>
      </c>
      <c r="F32" t="str">
        <f>_xlfn.XLOOKUP(A32,Branches!A:A,Branches!B:B)</f>
        <v>Califonia</v>
      </c>
      <c r="G32" t="str">
        <f>_xlfn.XLOOKUP(A32,Department!A:A,Department!B:B)</f>
        <v>Sales</v>
      </c>
      <c r="H32" t="str">
        <f>_xlfn.XLOOKUP(A32,'All Staff Positions'!A:A,'All Staff Positions'!D:D,0)</f>
        <v>Level 1</v>
      </c>
      <c r="I32" s="13" t="str">
        <f>_xlfn.XLOOKUP(H32,'Reporting Line'!$A:$A,'Reporting Line'!$B:$B,0)</f>
        <v>Deputy Head</v>
      </c>
      <c r="J32" s="13" t="str">
        <f>_xlfn.XLOOKUP(H32,'Reporting Line'!$A:$A,'Reporting Line'!$C:$C,0)</f>
        <v>Head</v>
      </c>
      <c r="K32" s="26" t="e">
        <f ca="1">_xlfn.XLOOKUP(A32,'Performance Score'!$A:$A,'Performance Score'!$J:$J,0)</f>
        <v>#NAME?</v>
      </c>
      <c r="L32" s="1"/>
    </row>
    <row r="33" spans="1:12" x14ac:dyDescent="0.3">
      <c r="A33" s="1" t="s">
        <v>520</v>
      </c>
      <c r="B33" s="2" t="str">
        <f>VLOOKUP(A33,'Staff Names'!A:C,2,0)</f>
        <v>Alexander</v>
      </c>
      <c r="C33" s="1" t="str">
        <f>VLOOKUP(A33,'Staff Names'!A:C,3,0)</f>
        <v>Hall</v>
      </c>
      <c r="D33" s="29" t="str">
        <f t="shared" si="0"/>
        <v>Alexander Hall</v>
      </c>
      <c r="E33" s="2" t="str">
        <f>VLOOKUP(A33,Gender!A:B,2,0)</f>
        <v>Male</v>
      </c>
      <c r="F33" t="str">
        <f>_xlfn.XLOOKUP(A33,Branches!A:A,Branches!B:B)</f>
        <v>Califonia</v>
      </c>
      <c r="G33" t="str">
        <f>_xlfn.XLOOKUP(A33,Department!A:A,Department!B:B)</f>
        <v>Executive</v>
      </c>
      <c r="H33" t="str">
        <f>_xlfn.XLOOKUP(A33,'All Staff Positions'!A:A,'All Staff Positions'!D:D,0)</f>
        <v>Level 1</v>
      </c>
      <c r="I33" s="13" t="str">
        <f>_xlfn.XLOOKUP(H33,'Reporting Line'!$A:$A,'Reporting Line'!$B:$B,0)</f>
        <v>Deputy Head</v>
      </c>
      <c r="J33" s="13" t="str">
        <f>_xlfn.XLOOKUP(H33,'Reporting Line'!$A:$A,'Reporting Line'!$C:$C,0)</f>
        <v>Head</v>
      </c>
      <c r="K33" s="26" t="e">
        <f ca="1">_xlfn.XLOOKUP(A33,'Performance Score'!$A:$A,'Performance Score'!$J:$J,0)</f>
        <v>#NAME?</v>
      </c>
      <c r="L33" s="1"/>
    </row>
    <row r="34" spans="1:12" x14ac:dyDescent="0.3">
      <c r="A34" s="1" t="s">
        <v>553</v>
      </c>
      <c r="B34" s="2" t="str">
        <f>VLOOKUP(A34,'Staff Names'!A:C,2,0)</f>
        <v>Alice</v>
      </c>
      <c r="C34" s="1" t="str">
        <f>VLOOKUP(A34,'Staff Names'!A:C,3,0)</f>
        <v>Oxlade</v>
      </c>
      <c r="D34" s="29" t="str">
        <f t="shared" si="0"/>
        <v>Alice Oxlade</v>
      </c>
      <c r="E34" s="2" t="str">
        <f>VLOOKUP(A34,Gender!A:B,2,0)</f>
        <v>Female</v>
      </c>
      <c r="F34" t="str">
        <f>_xlfn.XLOOKUP(A34,Branches!A:A,Branches!B:B)</f>
        <v>Califonia</v>
      </c>
      <c r="G34" t="str">
        <f>_xlfn.XLOOKUP(A34,Department!A:A,Department!B:B)</f>
        <v>Sales</v>
      </c>
      <c r="H34" t="str">
        <f>_xlfn.XLOOKUP(A34,'All Staff Positions'!A:A,'All Staff Positions'!D:D,0)</f>
        <v>Level 1</v>
      </c>
      <c r="I34" s="13" t="str">
        <f>_xlfn.XLOOKUP(H34,'Reporting Line'!$A:$A,'Reporting Line'!$B:$B,0)</f>
        <v>Deputy Head</v>
      </c>
      <c r="J34" s="13" t="str">
        <f>_xlfn.XLOOKUP(H34,'Reporting Line'!$A:$A,'Reporting Line'!$C:$C,0)</f>
        <v>Head</v>
      </c>
      <c r="K34" s="26" t="e">
        <f ca="1">_xlfn.XLOOKUP(A34,'Performance Score'!$A:$A,'Performance Score'!$J:$J,0)</f>
        <v>#NAME?</v>
      </c>
      <c r="L34" s="1"/>
    </row>
    <row r="35" spans="1:12" x14ac:dyDescent="0.3">
      <c r="A35" s="1" t="s">
        <v>576</v>
      </c>
      <c r="B35" s="2" t="str">
        <f>VLOOKUP(A35,'Staff Names'!A:C,2,0)</f>
        <v>Danielle</v>
      </c>
      <c r="C35" s="1" t="str">
        <f>VLOOKUP(A35,'Staff Names'!A:C,3,0)</f>
        <v>Taskes</v>
      </c>
      <c r="D35" s="29" t="str">
        <f t="shared" si="0"/>
        <v>Danielle Taskes</v>
      </c>
      <c r="E35" s="2" t="str">
        <f>VLOOKUP(A35,Gender!A:B,2,0)</f>
        <v>Female</v>
      </c>
      <c r="F35" t="str">
        <f>_xlfn.XLOOKUP(A35,Branches!A:A,Branches!B:B)</f>
        <v>Califonia</v>
      </c>
      <c r="G35" t="str">
        <f>_xlfn.XLOOKUP(A35,Department!A:A,Department!B:B)</f>
        <v>Sales</v>
      </c>
      <c r="H35" t="str">
        <f>_xlfn.XLOOKUP(A35,'All Staff Positions'!A:A,'All Staff Positions'!D:D,0)</f>
        <v>Level 1</v>
      </c>
      <c r="I35" s="13" t="str">
        <f>_xlfn.XLOOKUP(H35,'Reporting Line'!$A:$A,'Reporting Line'!$B:$B,0)</f>
        <v>Deputy Head</v>
      </c>
      <c r="J35" s="13" t="str">
        <f>_xlfn.XLOOKUP(H35,'Reporting Line'!$A:$A,'Reporting Line'!$C:$C,0)</f>
        <v>Head</v>
      </c>
      <c r="K35" s="26" t="e">
        <f ca="1">_xlfn.XLOOKUP(A35,'Performance Score'!$A:$A,'Performance Score'!$J:$J,0)</f>
        <v>#NAME?</v>
      </c>
      <c r="L35" s="1"/>
    </row>
    <row r="36" spans="1:12" x14ac:dyDescent="0.3">
      <c r="A36" s="1" t="s">
        <v>581</v>
      </c>
      <c r="B36" s="2" t="str">
        <f>VLOOKUP(A36,'Staff Names'!A:C,2,0)</f>
        <v>Theresa</v>
      </c>
      <c r="C36" s="1" t="str">
        <f>VLOOKUP(A36,'Staff Names'!A:C,3,0)</f>
        <v>Talmay</v>
      </c>
      <c r="D36" s="29" t="str">
        <f t="shared" si="0"/>
        <v>Theresa Talmay</v>
      </c>
      <c r="E36" s="2" t="str">
        <f>VLOOKUP(A36,Gender!A:B,2,0)</f>
        <v>Female</v>
      </c>
      <c r="F36" t="str">
        <f>_xlfn.XLOOKUP(A36,Branches!A:A,Branches!B:B)</f>
        <v>Califonia</v>
      </c>
      <c r="G36" t="str">
        <f>_xlfn.XLOOKUP(A36,Department!A:A,Department!B:B)</f>
        <v>Sales</v>
      </c>
      <c r="H36" t="str">
        <f>_xlfn.XLOOKUP(A36,'All Staff Positions'!A:A,'All Staff Positions'!D:D,0)</f>
        <v>Level 1</v>
      </c>
      <c r="I36" s="13" t="str">
        <f>_xlfn.XLOOKUP(H36,'Reporting Line'!$A:$A,'Reporting Line'!$B:$B,0)</f>
        <v>Deputy Head</v>
      </c>
      <c r="J36" s="13" t="str">
        <f>_xlfn.XLOOKUP(H36,'Reporting Line'!$A:$A,'Reporting Line'!$C:$C,0)</f>
        <v>Head</v>
      </c>
      <c r="K36" s="26" t="e">
        <f ca="1">_xlfn.XLOOKUP(A36,'Performance Score'!$A:$A,'Performance Score'!$J:$J,0)</f>
        <v>#NAME?</v>
      </c>
      <c r="L36" s="1"/>
    </row>
    <row r="37" spans="1:12" x14ac:dyDescent="0.3">
      <c r="A37" s="1" t="s">
        <v>491</v>
      </c>
      <c r="B37" s="2" t="str">
        <f>VLOOKUP(A37,'Staff Names'!A:C,2,0)</f>
        <v>Jonathan</v>
      </c>
      <c r="C37" s="1" t="str">
        <f>VLOOKUP(A37,'Staff Names'!A:C,3,0)</f>
        <v>Scott</v>
      </c>
      <c r="D37" s="29" t="str">
        <f t="shared" si="0"/>
        <v>Jonathan Scott</v>
      </c>
      <c r="E37" s="2" t="str">
        <f>VLOOKUP(A37,Gender!A:B,2,0)</f>
        <v>Male</v>
      </c>
      <c r="F37" t="str">
        <f>_xlfn.XLOOKUP(A37,Branches!A:A,Branches!B:B)</f>
        <v>Florida</v>
      </c>
      <c r="G37" t="str">
        <f>_xlfn.XLOOKUP(A37,Department!A:A,Department!B:B)</f>
        <v>Sales</v>
      </c>
      <c r="H37" t="str">
        <f>_xlfn.XLOOKUP(A37,'All Staff Positions'!A:A,'All Staff Positions'!D:D,0)</f>
        <v>Level 1</v>
      </c>
      <c r="I37" s="13" t="str">
        <f>_xlfn.XLOOKUP(H37,'Reporting Line'!$A:$A,'Reporting Line'!$B:$B,0)</f>
        <v>Deputy Head</v>
      </c>
      <c r="J37" s="13" t="str">
        <f>_xlfn.XLOOKUP(H37,'Reporting Line'!$A:$A,'Reporting Line'!$C:$C,0)</f>
        <v>Head</v>
      </c>
      <c r="K37" s="26" t="e">
        <f ca="1">_xlfn.XLOOKUP(A37,'Performance Score'!$A:$A,'Performance Score'!$J:$J,0)</f>
        <v>#NAME?</v>
      </c>
      <c r="L37" s="1"/>
    </row>
    <row r="38" spans="1:12" x14ac:dyDescent="0.3">
      <c r="A38" s="1" t="s">
        <v>497</v>
      </c>
      <c r="B38" s="2" t="str">
        <f>VLOOKUP(A38,'Staff Names'!A:C,2,0)</f>
        <v>Jesse</v>
      </c>
      <c r="C38" s="1" t="str">
        <f>VLOOKUP(A38,'Staff Names'!A:C,3,0)</f>
        <v>Ward</v>
      </c>
      <c r="D38" s="29" t="str">
        <f t="shared" si="0"/>
        <v>Jesse Ward</v>
      </c>
      <c r="E38" s="2" t="str">
        <f>VLOOKUP(A38,Gender!A:B,2,0)</f>
        <v>Male</v>
      </c>
      <c r="F38" t="str">
        <f>_xlfn.XLOOKUP(A38,Branches!A:A,Branches!B:B)</f>
        <v>Florida</v>
      </c>
      <c r="G38" t="str">
        <f>_xlfn.XLOOKUP(A38,Department!A:A,Department!B:B)</f>
        <v>Sales</v>
      </c>
      <c r="H38" t="str">
        <f>_xlfn.XLOOKUP(A38,'All Staff Positions'!A:A,'All Staff Positions'!D:D,0)</f>
        <v>Level 1</v>
      </c>
      <c r="I38" s="13" t="str">
        <f>_xlfn.XLOOKUP(H38,'Reporting Line'!$A:$A,'Reporting Line'!$B:$B,0)</f>
        <v>Deputy Head</v>
      </c>
      <c r="J38" s="13" t="str">
        <f>_xlfn.XLOOKUP(H38,'Reporting Line'!$A:$A,'Reporting Line'!$C:$C,0)</f>
        <v>Head</v>
      </c>
      <c r="K38" s="26" t="e">
        <f ca="1">_xlfn.XLOOKUP(A38,'Performance Score'!$A:$A,'Performance Score'!$J:$J,0)</f>
        <v>#NAME?</v>
      </c>
      <c r="L38" s="1"/>
    </row>
    <row r="39" spans="1:12" x14ac:dyDescent="0.3">
      <c r="A39" s="1" t="s">
        <v>434</v>
      </c>
      <c r="B39" s="2" t="str">
        <f>VLOOKUP(A39,'Staff Names'!A:C,2,0)</f>
        <v>Bobby</v>
      </c>
      <c r="C39" s="1" t="str">
        <f>VLOOKUP(A39,'Staff Names'!A:C,3,0)</f>
        <v>Long</v>
      </c>
      <c r="D39" s="29" t="str">
        <f t="shared" si="0"/>
        <v>Bobby Long</v>
      </c>
      <c r="E39" s="2" t="str">
        <f>VLOOKUP(A39,Gender!A:B,2,0)</f>
        <v>Male</v>
      </c>
      <c r="F39" t="str">
        <f>_xlfn.XLOOKUP(A39,Branches!A:A,Branches!B:B)</f>
        <v>New York</v>
      </c>
      <c r="G39" t="str">
        <f>_xlfn.XLOOKUP(A39,Department!A:A,Department!B:B)</f>
        <v>Operations</v>
      </c>
      <c r="H39" t="str">
        <f>_xlfn.XLOOKUP(A39,'All Staff Positions'!A:A,'All Staff Positions'!D:D,0)</f>
        <v>Level 1</v>
      </c>
      <c r="I39" s="13" t="str">
        <f>_xlfn.XLOOKUP(H39,'Reporting Line'!$A:$A,'Reporting Line'!$B:$B,0)</f>
        <v>Deputy Head</v>
      </c>
      <c r="J39" s="13" t="str">
        <f>_xlfn.XLOOKUP(H39,'Reporting Line'!$A:$A,'Reporting Line'!$C:$C,0)</f>
        <v>Head</v>
      </c>
      <c r="K39" s="26" t="e">
        <f ca="1">_xlfn.XLOOKUP(A39,'Performance Score'!$A:$A,'Performance Score'!$J:$J,0)</f>
        <v>#NAME?</v>
      </c>
      <c r="L39" s="1"/>
    </row>
    <row r="40" spans="1:12" x14ac:dyDescent="0.3">
      <c r="A40" s="1" t="s">
        <v>443</v>
      </c>
      <c r="B40" s="2" t="str">
        <f>VLOOKUP(A40,'Staff Names'!A:C,2,0)</f>
        <v>Emily</v>
      </c>
      <c r="C40" s="1" t="str">
        <f>VLOOKUP(A40,'Staff Names'!A:C,3,0)</f>
        <v>Baigrie</v>
      </c>
      <c r="D40" s="29" t="str">
        <f t="shared" si="0"/>
        <v>Emily Baigrie</v>
      </c>
      <c r="E40" s="2" t="str">
        <f>VLOOKUP(A40,Gender!A:B,2,0)</f>
        <v>Female</v>
      </c>
      <c r="F40" t="str">
        <f>_xlfn.XLOOKUP(A40,Branches!A:A,Branches!B:B)</f>
        <v>New York</v>
      </c>
      <c r="G40" t="str">
        <f>_xlfn.XLOOKUP(A40,Department!A:A,Department!B:B)</f>
        <v>Operations</v>
      </c>
      <c r="H40" t="str">
        <f>_xlfn.XLOOKUP(A40,'All Staff Positions'!A:A,'All Staff Positions'!D:D,0)</f>
        <v>Level 1</v>
      </c>
      <c r="I40" s="13" t="str">
        <f>_xlfn.XLOOKUP(H40,'Reporting Line'!$A:$A,'Reporting Line'!$B:$B,0)</f>
        <v>Deputy Head</v>
      </c>
      <c r="J40" s="13" t="str">
        <f>_xlfn.XLOOKUP(H40,'Reporting Line'!$A:$A,'Reporting Line'!$C:$C,0)</f>
        <v>Head</v>
      </c>
      <c r="K40" s="26" t="e">
        <f ca="1">_xlfn.XLOOKUP(A40,'Performance Score'!$A:$A,'Performance Score'!$J:$J,0)</f>
        <v>#NAME?</v>
      </c>
      <c r="L40" s="1"/>
    </row>
    <row r="41" spans="1:12" x14ac:dyDescent="0.3">
      <c r="A41" s="1" t="s">
        <v>444</v>
      </c>
      <c r="B41" s="2" t="str">
        <f>VLOOKUP(A41,'Staff Names'!A:C,2,0)</f>
        <v>Christina</v>
      </c>
      <c r="C41" s="1" t="str">
        <f>VLOOKUP(A41,'Staff Names'!A:C,3,0)</f>
        <v>Orlande</v>
      </c>
      <c r="D41" s="29" t="str">
        <f t="shared" si="0"/>
        <v>Christina Orlande</v>
      </c>
      <c r="E41" s="2" t="str">
        <f>VLOOKUP(A41,Gender!A:B,2,0)</f>
        <v>Female</v>
      </c>
      <c r="F41" t="str">
        <f>_xlfn.XLOOKUP(A41,Branches!A:A,Branches!B:B)</f>
        <v>New York</v>
      </c>
      <c r="G41" t="str">
        <f>_xlfn.XLOOKUP(A41,Department!A:A,Department!B:B)</f>
        <v>Operations</v>
      </c>
      <c r="H41" t="str">
        <f>_xlfn.XLOOKUP(A41,'All Staff Positions'!A:A,'All Staff Positions'!D:D,0)</f>
        <v>Level 1</v>
      </c>
      <c r="I41" s="13" t="str">
        <f>_xlfn.XLOOKUP(H41,'Reporting Line'!$A:$A,'Reporting Line'!$B:$B,0)</f>
        <v>Deputy Head</v>
      </c>
      <c r="J41" s="13" t="str">
        <f>_xlfn.XLOOKUP(H41,'Reporting Line'!$A:$A,'Reporting Line'!$C:$C,0)</f>
        <v>Head</v>
      </c>
      <c r="K41" s="26" t="e">
        <f ca="1">_xlfn.XLOOKUP(A41,'Performance Score'!$A:$A,'Performance Score'!$J:$J,0)</f>
        <v>#NAME?</v>
      </c>
      <c r="L41" s="1"/>
    </row>
    <row r="42" spans="1:12" x14ac:dyDescent="0.3">
      <c r="A42" s="1" t="s">
        <v>489</v>
      </c>
      <c r="B42" s="2" t="str">
        <f>VLOOKUP(A42,'Staff Names'!A:C,2,0)</f>
        <v>Daniel</v>
      </c>
      <c r="C42" s="1" t="str">
        <f>VLOOKUP(A42,'Staff Names'!A:C,3,0)</f>
        <v>Gonzales</v>
      </c>
      <c r="D42" s="29" t="str">
        <f t="shared" si="0"/>
        <v>Daniel Gonzales</v>
      </c>
      <c r="E42" s="2" t="str">
        <f>VLOOKUP(A42,Gender!A:B,2,0)</f>
        <v>Male</v>
      </c>
      <c r="F42" t="str">
        <f>_xlfn.XLOOKUP(A42,Branches!A:A,Branches!B:B)</f>
        <v>New York</v>
      </c>
      <c r="G42" t="str">
        <f>_xlfn.XLOOKUP(A42,Department!A:A,Department!B:B)</f>
        <v>Operations</v>
      </c>
      <c r="H42" t="str">
        <f>_xlfn.XLOOKUP(A42,'All Staff Positions'!A:A,'All Staff Positions'!D:D,0)</f>
        <v>Level 1</v>
      </c>
      <c r="I42" s="13" t="str">
        <f>_xlfn.XLOOKUP(H42,'Reporting Line'!$A:$A,'Reporting Line'!$B:$B,0)</f>
        <v>Deputy Head</v>
      </c>
      <c r="J42" s="13" t="str">
        <f>_xlfn.XLOOKUP(H42,'Reporting Line'!$A:$A,'Reporting Line'!$C:$C,0)</f>
        <v>Head</v>
      </c>
      <c r="K42" s="26" t="e">
        <f ca="1">_xlfn.XLOOKUP(A42,'Performance Score'!$A:$A,'Performance Score'!$J:$J,0)</f>
        <v>#NAME?</v>
      </c>
      <c r="L42" s="1"/>
    </row>
    <row r="43" spans="1:12" x14ac:dyDescent="0.3">
      <c r="A43" s="1" t="s">
        <v>494</v>
      </c>
      <c r="B43" s="2" t="str">
        <f>VLOOKUP(A43,'Staff Names'!A:C,2,0)</f>
        <v>Megan</v>
      </c>
      <c r="C43" s="1" t="str">
        <f>VLOOKUP(A43,'Staff Names'!A:C,3,0)</f>
        <v>Oxford</v>
      </c>
      <c r="D43" s="29" t="str">
        <f t="shared" si="0"/>
        <v>Megan Oxford</v>
      </c>
      <c r="E43" s="2" t="str">
        <f>VLOOKUP(A43,Gender!A:B,2,0)</f>
        <v>Female</v>
      </c>
      <c r="F43" t="str">
        <f>_xlfn.XLOOKUP(A43,Branches!A:A,Branches!B:B)</f>
        <v>New York</v>
      </c>
      <c r="G43" t="str">
        <f>_xlfn.XLOOKUP(A43,Department!A:A,Department!B:B)</f>
        <v>Operations</v>
      </c>
      <c r="H43" t="str">
        <f>_xlfn.XLOOKUP(A43,'All Staff Positions'!A:A,'All Staff Positions'!D:D,0)</f>
        <v>Level 1</v>
      </c>
      <c r="I43" s="13" t="str">
        <f>_xlfn.XLOOKUP(H43,'Reporting Line'!$A:$A,'Reporting Line'!$B:$B,0)</f>
        <v>Deputy Head</v>
      </c>
      <c r="J43" s="13" t="str">
        <f>_xlfn.XLOOKUP(H43,'Reporting Line'!$A:$A,'Reporting Line'!$C:$C,0)</f>
        <v>Head</v>
      </c>
      <c r="K43" s="26" t="e">
        <f ca="1">_xlfn.XLOOKUP(A43,'Performance Score'!$A:$A,'Performance Score'!$J:$J,0)</f>
        <v>#NAME?</v>
      </c>
      <c r="L43" s="1"/>
    </row>
    <row r="44" spans="1:12" x14ac:dyDescent="0.3">
      <c r="A44" s="1" t="s">
        <v>545</v>
      </c>
      <c r="B44" s="2" t="str">
        <f>VLOOKUP(A44,'Staff Names'!A:C,2,0)</f>
        <v>Christopher</v>
      </c>
      <c r="C44" s="1" t="str">
        <f>VLOOKUP(A44,'Staff Names'!A:C,3,0)</f>
        <v>Hernandez</v>
      </c>
      <c r="D44" s="29" t="str">
        <f t="shared" si="0"/>
        <v>Christopher Hernandez</v>
      </c>
      <c r="E44" s="2" t="str">
        <f>VLOOKUP(A44,Gender!A:B,2,0)</f>
        <v>Male</v>
      </c>
      <c r="F44" t="str">
        <f>_xlfn.XLOOKUP(A44,Branches!A:A,Branches!B:B)</f>
        <v>New York</v>
      </c>
      <c r="G44" t="str">
        <f>_xlfn.XLOOKUP(A44,Department!A:A,Department!B:B)</f>
        <v>Operations</v>
      </c>
      <c r="H44" t="str">
        <f>_xlfn.XLOOKUP(A44,'All Staff Positions'!A:A,'All Staff Positions'!D:D,0)</f>
        <v>Level 1</v>
      </c>
      <c r="I44" s="13" t="str">
        <f>_xlfn.XLOOKUP(H44,'Reporting Line'!$A:$A,'Reporting Line'!$B:$B,0)</f>
        <v>Deputy Head</v>
      </c>
      <c r="J44" s="13" t="str">
        <f>_xlfn.XLOOKUP(H44,'Reporting Line'!$A:$A,'Reporting Line'!$C:$C,0)</f>
        <v>Head</v>
      </c>
      <c r="K44" s="26" t="e">
        <f ca="1">_xlfn.XLOOKUP(A44,'Performance Score'!$A:$A,'Performance Score'!$J:$J,0)</f>
        <v>#NAME?</v>
      </c>
    </row>
    <row r="45" spans="1:12" x14ac:dyDescent="0.3">
      <c r="A45" s="1" t="s">
        <v>548</v>
      </c>
      <c r="B45" s="2" t="str">
        <f>VLOOKUP(A45,'Staff Names'!A:C,2,0)</f>
        <v>Joshua</v>
      </c>
      <c r="C45" s="1" t="str">
        <f>VLOOKUP(A45,'Staff Names'!A:C,3,0)</f>
        <v>Lee</v>
      </c>
      <c r="D45" s="29" t="str">
        <f t="shared" si="0"/>
        <v>Joshua Lee</v>
      </c>
      <c r="E45" s="2" t="str">
        <f>VLOOKUP(A45,Gender!A:B,2,0)</f>
        <v>Male</v>
      </c>
      <c r="F45" t="str">
        <f>_xlfn.XLOOKUP(A45,Branches!A:A,Branches!B:B)</f>
        <v>New York</v>
      </c>
      <c r="G45" t="str">
        <f>_xlfn.XLOOKUP(A45,Department!A:A,Department!B:B)</f>
        <v>Operations</v>
      </c>
      <c r="H45" t="str">
        <f>_xlfn.XLOOKUP(A45,'All Staff Positions'!A:A,'All Staff Positions'!D:D,0)</f>
        <v>Level 1</v>
      </c>
      <c r="I45" s="13" t="str">
        <f>_xlfn.XLOOKUP(H45,'Reporting Line'!$A:$A,'Reporting Line'!$B:$B,0)</f>
        <v>Deputy Head</v>
      </c>
      <c r="J45" s="13" t="str">
        <f>_xlfn.XLOOKUP(H45,'Reporting Line'!$A:$A,'Reporting Line'!$C:$C,0)</f>
        <v>Head</v>
      </c>
      <c r="K45" s="26" t="e">
        <f ca="1">_xlfn.XLOOKUP(A45,'Performance Score'!$A:$A,'Performance Score'!$J:$J,0)</f>
        <v>#NAME?</v>
      </c>
    </row>
    <row r="46" spans="1:12" x14ac:dyDescent="0.3">
      <c r="A46" s="1" t="s">
        <v>552</v>
      </c>
      <c r="B46" s="2" t="str">
        <f>VLOOKUP(A46,'Staff Names'!A:C,2,0)</f>
        <v>Peter</v>
      </c>
      <c r="C46" s="1" t="str">
        <f>VLOOKUP(A46,'Staff Names'!A:C,3,0)</f>
        <v>Reyes</v>
      </c>
      <c r="D46" s="29" t="str">
        <f t="shared" si="0"/>
        <v>Peter Reyes</v>
      </c>
      <c r="E46" s="2" t="str">
        <f>VLOOKUP(A46,Gender!A:B,2,0)</f>
        <v>Male</v>
      </c>
      <c r="F46" t="str">
        <f>_xlfn.XLOOKUP(A46,Branches!A:A,Branches!B:B)</f>
        <v>New York</v>
      </c>
      <c r="G46" t="str">
        <f>_xlfn.XLOOKUP(A46,Department!A:A,Department!B:B)</f>
        <v>Operations</v>
      </c>
      <c r="H46" t="str">
        <f>_xlfn.XLOOKUP(A46,'All Staff Positions'!A:A,'All Staff Positions'!D:D,0)</f>
        <v>Level 1</v>
      </c>
      <c r="I46" s="13" t="str">
        <f>_xlfn.XLOOKUP(H46,'Reporting Line'!$A:$A,'Reporting Line'!$B:$B,0)</f>
        <v>Deputy Head</v>
      </c>
      <c r="J46" s="13" t="str">
        <f>_xlfn.XLOOKUP(H46,'Reporting Line'!$A:$A,'Reporting Line'!$C:$C,0)</f>
        <v>Head</v>
      </c>
      <c r="K46" s="26" t="e">
        <f ca="1">_xlfn.XLOOKUP(A46,'Performance Score'!$A:$A,'Performance Score'!$J:$J,0)</f>
        <v>#NAME?</v>
      </c>
    </row>
    <row r="47" spans="1:12" x14ac:dyDescent="0.3">
      <c r="A47" s="1" t="s">
        <v>460</v>
      </c>
      <c r="B47" s="2" t="str">
        <f>VLOOKUP(A47,'Staff Names'!A:C,2,0)</f>
        <v>Ralph</v>
      </c>
      <c r="C47" s="1" t="str">
        <f>VLOOKUP(A47,'Staff Names'!A:C,3,0)</f>
        <v>Myers</v>
      </c>
      <c r="D47" s="29" t="str">
        <f t="shared" si="0"/>
        <v>Ralph Myers</v>
      </c>
      <c r="E47" s="2" t="str">
        <f>VLOOKUP(A47,Gender!A:B,2,0)</f>
        <v>Male</v>
      </c>
      <c r="F47" t="str">
        <f>_xlfn.XLOOKUP(A47,Branches!A:A,Branches!B:B)</f>
        <v>New York</v>
      </c>
      <c r="G47" t="str">
        <f>_xlfn.XLOOKUP(A47,Department!A:A,Department!B:B)</f>
        <v>Sales</v>
      </c>
      <c r="H47" t="str">
        <f>_xlfn.XLOOKUP(A47,'All Staff Positions'!A:A,'All Staff Positions'!D:D,0)</f>
        <v>Level 1</v>
      </c>
      <c r="I47" s="13" t="str">
        <f>_xlfn.XLOOKUP(H47,'Reporting Line'!$A:$A,'Reporting Line'!$B:$B,0)</f>
        <v>Deputy Head</v>
      </c>
      <c r="J47" s="13" t="str">
        <f>_xlfn.XLOOKUP(H47,'Reporting Line'!$A:$A,'Reporting Line'!$C:$C,0)</f>
        <v>Head</v>
      </c>
      <c r="K47" s="26" t="e">
        <f ca="1">_xlfn.XLOOKUP(A47,'Performance Score'!$A:$A,'Performance Score'!$J:$J,0)</f>
        <v>#NAME?</v>
      </c>
    </row>
    <row r="48" spans="1:12" x14ac:dyDescent="0.3">
      <c r="A48" s="1" t="s">
        <v>461</v>
      </c>
      <c r="B48" s="2" t="str">
        <f>VLOOKUP(A48,'Staff Names'!A:C,2,0)</f>
        <v>Madison</v>
      </c>
      <c r="C48" s="1" t="str">
        <f>VLOOKUP(A48,'Staff Names'!A:C,3,0)</f>
        <v>Oldacres</v>
      </c>
      <c r="D48" s="29" t="str">
        <f t="shared" si="0"/>
        <v>Madison Oldacres</v>
      </c>
      <c r="E48" s="2" t="str">
        <f>VLOOKUP(A48,Gender!A:B,2,0)</f>
        <v>Female</v>
      </c>
      <c r="F48" t="str">
        <f>_xlfn.XLOOKUP(A48,Branches!A:A,Branches!B:B)</f>
        <v>New York</v>
      </c>
      <c r="G48" t="str">
        <f>_xlfn.XLOOKUP(A48,Department!A:A,Department!B:B)</f>
        <v>Sales</v>
      </c>
      <c r="H48" t="str">
        <f>_xlfn.XLOOKUP(A48,'All Staff Positions'!A:A,'All Staff Positions'!D:D,0)</f>
        <v>Level 1</v>
      </c>
      <c r="I48" s="13" t="str">
        <f>_xlfn.XLOOKUP(H48,'Reporting Line'!$A:$A,'Reporting Line'!$B:$B,0)</f>
        <v>Deputy Head</v>
      </c>
      <c r="J48" s="13" t="str">
        <f>_xlfn.XLOOKUP(H48,'Reporting Line'!$A:$A,'Reporting Line'!$C:$C,0)</f>
        <v>Head</v>
      </c>
      <c r="K48" s="26" t="e">
        <f ca="1">_xlfn.XLOOKUP(A48,'Performance Score'!$A:$A,'Performance Score'!$J:$J,0)</f>
        <v>#NAME?</v>
      </c>
    </row>
    <row r="49" spans="1:11" x14ac:dyDescent="0.3">
      <c r="A49" s="1" t="s">
        <v>468</v>
      </c>
      <c r="B49" s="2" t="str">
        <f>VLOOKUP(A49,'Staff Names'!A:C,2,0)</f>
        <v>Bradley</v>
      </c>
      <c r="C49" s="1" t="str">
        <f>VLOOKUP(A49,'Staff Names'!A:C,3,0)</f>
        <v>Foster</v>
      </c>
      <c r="D49" s="29" t="str">
        <f t="shared" si="0"/>
        <v>Bradley Foster</v>
      </c>
      <c r="E49" s="2" t="str">
        <f>VLOOKUP(A49,Gender!A:B,2,0)</f>
        <v>Male</v>
      </c>
      <c r="F49" t="str">
        <f>_xlfn.XLOOKUP(A49,Branches!A:A,Branches!B:B)</f>
        <v>New York</v>
      </c>
      <c r="G49" t="str">
        <f>_xlfn.XLOOKUP(A49,Department!A:A,Department!B:B)</f>
        <v>Sales</v>
      </c>
      <c r="H49" t="str">
        <f>_xlfn.XLOOKUP(A49,'All Staff Positions'!A:A,'All Staff Positions'!D:D,0)</f>
        <v>Level 1</v>
      </c>
      <c r="I49" s="13" t="str">
        <f>_xlfn.XLOOKUP(H49,'Reporting Line'!$A:$A,'Reporting Line'!$B:$B,0)</f>
        <v>Deputy Head</v>
      </c>
      <c r="J49" s="13" t="str">
        <f>_xlfn.XLOOKUP(H49,'Reporting Line'!$A:$A,'Reporting Line'!$C:$C,0)</f>
        <v>Head</v>
      </c>
      <c r="K49" s="26" t="e">
        <f ca="1">_xlfn.XLOOKUP(A49,'Performance Score'!$A:$A,'Performance Score'!$J:$J,0)</f>
        <v>#NAME?</v>
      </c>
    </row>
    <row r="50" spans="1:11" x14ac:dyDescent="0.3">
      <c r="A50" s="1" t="s">
        <v>470</v>
      </c>
      <c r="B50" s="2" t="str">
        <f>VLOOKUP(A50,'Staff Names'!A:C,2,0)</f>
        <v>Alan</v>
      </c>
      <c r="C50" s="1" t="str">
        <f>VLOOKUP(A50,'Staff Names'!A:C,3,0)</f>
        <v>Bennet</v>
      </c>
      <c r="D50" s="29" t="str">
        <f t="shared" si="0"/>
        <v>Alan Bennet</v>
      </c>
      <c r="E50" s="2" t="str">
        <f>VLOOKUP(A50,Gender!A:B,2,0)</f>
        <v>Male</v>
      </c>
      <c r="F50" t="str">
        <f>_xlfn.XLOOKUP(A50,Branches!A:A,Branches!B:B)</f>
        <v>New York</v>
      </c>
      <c r="G50" t="str">
        <f>_xlfn.XLOOKUP(A50,Department!A:A,Department!B:B)</f>
        <v>Sales</v>
      </c>
      <c r="H50" t="str">
        <f>_xlfn.XLOOKUP(A50,'All Staff Positions'!A:A,'All Staff Positions'!D:D,0)</f>
        <v>Level 1</v>
      </c>
      <c r="I50" s="13" t="str">
        <f>_xlfn.XLOOKUP(H50,'Reporting Line'!$A:$A,'Reporting Line'!$B:$B,0)</f>
        <v>Deputy Head</v>
      </c>
      <c r="J50" s="13" t="str">
        <f>_xlfn.XLOOKUP(H50,'Reporting Line'!$A:$A,'Reporting Line'!$C:$C,0)</f>
        <v>Head</v>
      </c>
      <c r="K50" s="26" t="e">
        <f ca="1">_xlfn.XLOOKUP(A50,'Performance Score'!$A:$A,'Performance Score'!$J:$J,0)</f>
        <v>#NAME?</v>
      </c>
    </row>
    <row r="51" spans="1:11" x14ac:dyDescent="0.3">
      <c r="A51" s="1" t="s">
        <v>471</v>
      </c>
      <c r="B51" s="2" t="str">
        <f>VLOOKUP(A51,'Staff Names'!A:C,2,0)</f>
        <v>Maria</v>
      </c>
      <c r="C51" s="1" t="str">
        <f>VLOOKUP(A51,'Staff Names'!A:C,3,0)</f>
        <v>Otten</v>
      </c>
      <c r="D51" s="29" t="str">
        <f t="shared" si="0"/>
        <v>Maria Otten</v>
      </c>
      <c r="E51" s="2" t="str">
        <f>VLOOKUP(A51,Gender!A:B,2,0)</f>
        <v>Female</v>
      </c>
      <c r="F51" t="str">
        <f>_xlfn.XLOOKUP(A51,Branches!A:A,Branches!B:B)</f>
        <v>New York</v>
      </c>
      <c r="G51" t="str">
        <f>_xlfn.XLOOKUP(A51,Department!A:A,Department!B:B)</f>
        <v>Sales</v>
      </c>
      <c r="H51" t="str">
        <f>_xlfn.XLOOKUP(A51,'All Staff Positions'!A:A,'All Staff Positions'!D:D,0)</f>
        <v>Level 1</v>
      </c>
      <c r="I51" s="13" t="str">
        <f>_xlfn.XLOOKUP(H51,'Reporting Line'!$A:$A,'Reporting Line'!$B:$B,0)</f>
        <v>Deputy Head</v>
      </c>
      <c r="J51" s="13" t="str">
        <f>_xlfn.XLOOKUP(H51,'Reporting Line'!$A:$A,'Reporting Line'!$C:$C,0)</f>
        <v>Head</v>
      </c>
      <c r="K51" s="26" t="e">
        <f ca="1">_xlfn.XLOOKUP(A51,'Performance Score'!$A:$A,'Performance Score'!$J:$J,0)</f>
        <v>#NAME?</v>
      </c>
    </row>
    <row r="52" spans="1:11" x14ac:dyDescent="0.3">
      <c r="A52" s="1" t="s">
        <v>502</v>
      </c>
      <c r="B52" s="2" t="str">
        <f>VLOOKUP(A52,'Staff Names'!A:C,2,0)</f>
        <v>Nathan</v>
      </c>
      <c r="C52" s="1" t="str">
        <f>VLOOKUP(A52,'Staff Names'!A:C,3,0)</f>
        <v>Parker</v>
      </c>
      <c r="D52" s="29" t="str">
        <f t="shared" si="0"/>
        <v>Nathan Parker</v>
      </c>
      <c r="E52" s="2" t="str">
        <f>VLOOKUP(A52,Gender!A:B,2,0)</f>
        <v>Male</v>
      </c>
      <c r="F52" t="str">
        <f>_xlfn.XLOOKUP(A52,Branches!A:A,Branches!B:B)</f>
        <v>New York</v>
      </c>
      <c r="G52" t="str">
        <f>_xlfn.XLOOKUP(A52,Department!A:A,Department!B:B)</f>
        <v>Sales</v>
      </c>
      <c r="H52" t="str">
        <f>_xlfn.XLOOKUP(A52,'All Staff Positions'!A:A,'All Staff Positions'!D:D,0)</f>
        <v>Level 1</v>
      </c>
      <c r="I52" s="13" t="str">
        <f>_xlfn.XLOOKUP(H52,'Reporting Line'!$A:$A,'Reporting Line'!$B:$B,0)</f>
        <v>Deputy Head</v>
      </c>
      <c r="J52" s="13" t="str">
        <f>_xlfn.XLOOKUP(H52,'Reporting Line'!$A:$A,'Reporting Line'!$C:$C,0)</f>
        <v>Head</v>
      </c>
      <c r="K52" s="26" t="e">
        <f ca="1">_xlfn.XLOOKUP(A52,'Performance Score'!$A:$A,'Performance Score'!$J:$J,0)</f>
        <v>#NAME?</v>
      </c>
    </row>
    <row r="53" spans="1:11" x14ac:dyDescent="0.3">
      <c r="A53" s="1" t="s">
        <v>407</v>
      </c>
      <c r="B53" s="2" t="str">
        <f>VLOOKUP(A53,'Staff Names'!A:C,2,0)</f>
        <v>Amanda</v>
      </c>
      <c r="C53" s="1" t="str">
        <f>VLOOKUP(A53,'Staff Names'!A:C,3,0)</f>
        <v>Balaam</v>
      </c>
      <c r="D53" s="29" t="str">
        <f t="shared" si="0"/>
        <v>Amanda Balaam</v>
      </c>
      <c r="E53" s="2" t="str">
        <f>VLOOKUP(A53,Gender!A:B,2,0)</f>
        <v>Female</v>
      </c>
      <c r="F53" t="str">
        <f>_xlfn.XLOOKUP(A53,Branches!A:A,Branches!B:B)</f>
        <v>New Jersey</v>
      </c>
      <c r="G53" t="str">
        <f>_xlfn.XLOOKUP(A53,Department!A:A,Department!B:B)</f>
        <v>Customer Service</v>
      </c>
      <c r="H53" t="str">
        <f>_xlfn.XLOOKUP(A53,'All Staff Positions'!A:A,'All Staff Positions'!D:D,0)</f>
        <v>Level 1</v>
      </c>
      <c r="I53" s="13" t="str">
        <f>_xlfn.XLOOKUP(H53,'Reporting Line'!$A:$A,'Reporting Line'!$B:$B,0)</f>
        <v>Deputy Head</v>
      </c>
      <c r="J53" s="13" t="str">
        <f>_xlfn.XLOOKUP(H53,'Reporting Line'!$A:$A,'Reporting Line'!$C:$C,0)</f>
        <v>Head</v>
      </c>
      <c r="K53" s="26" t="e">
        <f ca="1">_xlfn.XLOOKUP(A53,'Performance Score'!$A:$A,'Performance Score'!$J:$J,0)</f>
        <v>#NAME?</v>
      </c>
    </row>
    <row r="54" spans="1:11" x14ac:dyDescent="0.3">
      <c r="A54" s="1" t="s">
        <v>439</v>
      </c>
      <c r="B54" s="2" t="str">
        <f>VLOOKUP(A54,'Staff Names'!A:C,2,0)</f>
        <v>Patrick</v>
      </c>
      <c r="C54" s="1" t="str">
        <f>VLOOKUP(A54,'Staff Names'!A:C,3,0)</f>
        <v>Rivera</v>
      </c>
      <c r="D54" s="29" t="str">
        <f t="shared" si="0"/>
        <v>Patrick Rivera</v>
      </c>
      <c r="E54" s="2" t="str">
        <f>VLOOKUP(A54,Gender!A:B,2,0)</f>
        <v>Male</v>
      </c>
      <c r="F54" t="str">
        <f>_xlfn.XLOOKUP(A54,Branches!A:A,Branches!B:B)</f>
        <v>New Jersey</v>
      </c>
      <c r="G54" t="str">
        <f>_xlfn.XLOOKUP(A54,Department!A:A,Department!B:B)</f>
        <v>IT</v>
      </c>
      <c r="H54" t="str">
        <f>_xlfn.XLOOKUP(A54,'All Staff Positions'!A:A,'All Staff Positions'!D:D,0)</f>
        <v>Level 1</v>
      </c>
      <c r="I54" s="13" t="str">
        <f>_xlfn.XLOOKUP(H54,'Reporting Line'!$A:$A,'Reporting Line'!$B:$B,0)</f>
        <v>Deputy Head</v>
      </c>
      <c r="J54" s="13" t="str">
        <f>_xlfn.XLOOKUP(H54,'Reporting Line'!$A:$A,'Reporting Line'!$C:$C,0)</f>
        <v>Head</v>
      </c>
      <c r="K54" s="26" t="e">
        <f ca="1">_xlfn.XLOOKUP(A54,'Performance Score'!$A:$A,'Performance Score'!$J:$J,0)</f>
        <v>#NAME?</v>
      </c>
    </row>
    <row r="55" spans="1:11" x14ac:dyDescent="0.3">
      <c r="A55" s="1" t="s">
        <v>466</v>
      </c>
      <c r="B55" s="2" t="str">
        <f>VLOOKUP(A55,'Staff Names'!A:C,2,0)</f>
        <v>Sean</v>
      </c>
      <c r="C55" s="1" t="str">
        <f>VLOOKUP(A55,'Staff Names'!A:C,3,0)</f>
        <v>Peterson</v>
      </c>
      <c r="D55" s="29" t="str">
        <f t="shared" si="0"/>
        <v>Sean Peterson</v>
      </c>
      <c r="E55" s="2" t="str">
        <f>VLOOKUP(A55,Gender!A:B,2,0)</f>
        <v>Male</v>
      </c>
      <c r="F55" t="str">
        <f>_xlfn.XLOOKUP(A55,Branches!A:A,Branches!B:B)</f>
        <v>New Jersey</v>
      </c>
      <c r="G55" t="str">
        <f>_xlfn.XLOOKUP(A55,Department!A:A,Department!B:B)</f>
        <v>Operations</v>
      </c>
      <c r="H55" t="str">
        <f>_xlfn.XLOOKUP(A55,'All Staff Positions'!A:A,'All Staff Positions'!D:D,0)</f>
        <v>Level 1</v>
      </c>
      <c r="I55" s="13" t="str">
        <f>_xlfn.XLOOKUP(H55,'Reporting Line'!$A:$A,'Reporting Line'!$B:$B,0)</f>
        <v>Deputy Head</v>
      </c>
      <c r="J55" s="13" t="str">
        <f>_xlfn.XLOOKUP(H55,'Reporting Line'!$A:$A,'Reporting Line'!$C:$C,0)</f>
        <v>Head</v>
      </c>
      <c r="K55" s="26" t="e">
        <f ca="1">_xlfn.XLOOKUP(A55,'Performance Score'!$A:$A,'Performance Score'!$J:$J,0)</f>
        <v>#NAME?</v>
      </c>
    </row>
    <row r="56" spans="1:11" x14ac:dyDescent="0.3">
      <c r="A56" s="1" t="s">
        <v>549</v>
      </c>
      <c r="B56" s="2" t="str">
        <f>VLOOKUP(A56,'Staff Names'!A:C,2,0)</f>
        <v>Judith</v>
      </c>
      <c r="C56" s="1" t="str">
        <f>VLOOKUP(A56,'Staff Names'!A:C,3,0)</f>
        <v>Otton</v>
      </c>
      <c r="D56" s="29" t="str">
        <f t="shared" si="0"/>
        <v>Judith Otton</v>
      </c>
      <c r="E56" s="2" t="str">
        <f>VLOOKUP(A56,Gender!A:B,2,0)</f>
        <v>Female</v>
      </c>
      <c r="F56" t="str">
        <f>_xlfn.XLOOKUP(A56,Branches!A:A,Branches!B:B)</f>
        <v>New Jersey</v>
      </c>
      <c r="G56" t="str">
        <f>_xlfn.XLOOKUP(A56,Department!A:A,Department!B:B)</f>
        <v>Sales</v>
      </c>
      <c r="H56" t="str">
        <f>_xlfn.XLOOKUP(A56,'All Staff Positions'!A:A,'All Staff Positions'!D:D,0)</f>
        <v>Level 1</v>
      </c>
      <c r="I56" s="13" t="str">
        <f>_xlfn.XLOOKUP(H56,'Reporting Line'!$A:$A,'Reporting Line'!$B:$B,0)</f>
        <v>Deputy Head</v>
      </c>
      <c r="J56" s="13" t="str">
        <f>_xlfn.XLOOKUP(H56,'Reporting Line'!$A:$A,'Reporting Line'!$C:$C,0)</f>
        <v>Head</v>
      </c>
      <c r="K56" s="26" t="e">
        <f ca="1">_xlfn.XLOOKUP(A56,'Performance Score'!$A:$A,'Performance Score'!$J:$J,0)</f>
        <v>#NAME?</v>
      </c>
    </row>
    <row r="57" spans="1:11" x14ac:dyDescent="0.3">
      <c r="A57" s="1" t="s">
        <v>591</v>
      </c>
      <c r="B57" s="2" t="str">
        <f>VLOOKUP(A57,'Staff Names'!A:C,2,0)</f>
        <v>Brian</v>
      </c>
      <c r="C57" s="1" t="str">
        <f>VLOOKUP(A57,'Staff Names'!A:C,3,0)</f>
        <v>White</v>
      </c>
      <c r="D57" s="29" t="str">
        <f t="shared" si="0"/>
        <v>Brian White</v>
      </c>
      <c r="E57" s="2" t="str">
        <f>VLOOKUP(A57,Gender!A:B,2,0)</f>
        <v>Male</v>
      </c>
      <c r="F57" t="str">
        <f>_xlfn.XLOOKUP(A57,Branches!A:A,Branches!B:B)</f>
        <v>New York</v>
      </c>
      <c r="G57" t="str">
        <f>_xlfn.XLOOKUP(A57,Department!A:A,Department!B:B)</f>
        <v>Admin</v>
      </c>
      <c r="H57" t="str">
        <f>_xlfn.XLOOKUP(A57,'All Staff Positions'!A:A,'All Staff Positions'!D:D,0)</f>
        <v>Level 1</v>
      </c>
      <c r="I57" s="13" t="str">
        <f>_xlfn.XLOOKUP(H57,'Reporting Line'!$A:$A,'Reporting Line'!$B:$B,0)</f>
        <v>Deputy Head</v>
      </c>
      <c r="J57" s="13" t="str">
        <f>_xlfn.XLOOKUP(H57,'Reporting Line'!$A:$A,'Reporting Line'!$C:$C,0)</f>
        <v>Head</v>
      </c>
      <c r="K57" s="26" t="e">
        <f ca="1">_xlfn.XLOOKUP(A57,'Performance Score'!$A:$A,'Performance Score'!$J:$J,0)</f>
        <v>#NAME?</v>
      </c>
    </row>
    <row r="58" spans="1:11" x14ac:dyDescent="0.3">
      <c r="A58" s="1" t="s">
        <v>403</v>
      </c>
      <c r="B58" s="2" t="str">
        <f>VLOOKUP(A58,'Staff Names'!A:C,2,0)</f>
        <v>Pamela</v>
      </c>
      <c r="C58" s="1" t="str">
        <f>VLOOKUP(A58,'Staff Names'!A:C,3,0)</f>
        <v>Oaldham</v>
      </c>
      <c r="D58" s="29" t="str">
        <f t="shared" si="0"/>
        <v>Pamela Oaldham</v>
      </c>
      <c r="E58" s="2" t="str">
        <f>VLOOKUP(A58,Gender!A:B,2,0)</f>
        <v>Female</v>
      </c>
      <c r="F58" t="str">
        <f>_xlfn.XLOOKUP(A58,Branches!A:A,Branches!B:B)</f>
        <v>New York</v>
      </c>
      <c r="G58" t="str">
        <f>_xlfn.XLOOKUP(A58,Department!A:A,Department!B:B)</f>
        <v>Admin</v>
      </c>
      <c r="H58" t="str">
        <f>_xlfn.XLOOKUP(A58,'All Staff Positions'!A:A,'All Staff Positions'!D:D,0)</f>
        <v>Level 1</v>
      </c>
      <c r="I58" s="13" t="str">
        <f>_xlfn.XLOOKUP(H58,'Reporting Line'!$A:$A,'Reporting Line'!$B:$B,0)</f>
        <v>Deputy Head</v>
      </c>
      <c r="J58" s="13" t="str">
        <f>_xlfn.XLOOKUP(H58,'Reporting Line'!$A:$A,'Reporting Line'!$C:$C,0)</f>
        <v>Head</v>
      </c>
      <c r="K58" s="26" t="e">
        <f ca="1">_xlfn.XLOOKUP(A58,'Performance Score'!$A:$A,'Performance Score'!$J:$J,0)</f>
        <v>#NAME?</v>
      </c>
    </row>
    <row r="59" spans="1:11" x14ac:dyDescent="0.3">
      <c r="A59" s="1" t="s">
        <v>406</v>
      </c>
      <c r="B59" s="2" t="str">
        <f>VLOOKUP(A59,'Staff Names'!A:C,2,0)</f>
        <v>Susan</v>
      </c>
      <c r="C59" s="1" t="str">
        <f>VLOOKUP(A59,'Staff Names'!A:C,3,0)</f>
        <v>Ackley</v>
      </c>
      <c r="D59" s="29" t="str">
        <f t="shared" si="0"/>
        <v>Susan Ackley</v>
      </c>
      <c r="E59" s="2" t="str">
        <f>VLOOKUP(A59,Gender!A:B,2,0)</f>
        <v>Female</v>
      </c>
      <c r="F59" t="str">
        <f>_xlfn.XLOOKUP(A59,Branches!A:A,Branches!B:B)</f>
        <v>New York</v>
      </c>
      <c r="G59" t="str">
        <f>_xlfn.XLOOKUP(A59,Department!A:A,Department!B:B)</f>
        <v>Admin</v>
      </c>
      <c r="H59" t="str">
        <f>_xlfn.XLOOKUP(A59,'All Staff Positions'!A:A,'All Staff Positions'!D:D,0)</f>
        <v>Level 1</v>
      </c>
      <c r="I59" s="13" t="str">
        <f>_xlfn.XLOOKUP(H59,'Reporting Line'!$A:$A,'Reporting Line'!$B:$B,0)</f>
        <v>Deputy Head</v>
      </c>
      <c r="J59" s="13" t="str">
        <f>_xlfn.XLOOKUP(H59,'Reporting Line'!$A:$A,'Reporting Line'!$C:$C,0)</f>
        <v>Head</v>
      </c>
      <c r="K59" s="26" t="e">
        <f ca="1">_xlfn.XLOOKUP(A59,'Performance Score'!$A:$A,'Performance Score'!$J:$J,0)</f>
        <v>#NAME?</v>
      </c>
    </row>
    <row r="60" spans="1:11" x14ac:dyDescent="0.3">
      <c r="A60" s="1" t="s">
        <v>419</v>
      </c>
      <c r="B60" s="2" t="str">
        <f>VLOOKUP(A60,'Staff Names'!A:C,2,0)</f>
        <v>Matthew</v>
      </c>
      <c r="C60" s="1" t="str">
        <f>VLOOKUP(A60,'Staff Names'!A:C,3,0)</f>
        <v>Wilson</v>
      </c>
      <c r="D60" s="29" t="str">
        <f t="shared" si="0"/>
        <v>Matthew Wilson</v>
      </c>
      <c r="E60" s="2" t="str">
        <f>VLOOKUP(A60,Gender!A:B,2,0)</f>
        <v>Male</v>
      </c>
      <c r="F60" t="str">
        <f>_xlfn.XLOOKUP(A60,Branches!A:A,Branches!B:B)</f>
        <v>New York</v>
      </c>
      <c r="G60" t="str">
        <f>_xlfn.XLOOKUP(A60,Department!A:A,Department!B:B)</f>
        <v>Strategy</v>
      </c>
      <c r="H60" t="str">
        <f>_xlfn.XLOOKUP(A60,'All Staff Positions'!A:A,'All Staff Positions'!D:D,0)</f>
        <v>Level 1</v>
      </c>
      <c r="I60" s="13" t="str">
        <f>_xlfn.XLOOKUP(H60,'Reporting Line'!$A:$A,'Reporting Line'!$B:$B,0)</f>
        <v>Deputy Head</v>
      </c>
      <c r="J60" s="13" t="str">
        <f>_xlfn.XLOOKUP(H60,'Reporting Line'!$A:$A,'Reporting Line'!$C:$C,0)</f>
        <v>Head</v>
      </c>
      <c r="K60" s="26" t="e">
        <f ca="1">_xlfn.XLOOKUP(A60,'Performance Score'!$A:$A,'Performance Score'!$J:$J,0)</f>
        <v>#NAME?</v>
      </c>
    </row>
    <row r="61" spans="1:11" x14ac:dyDescent="0.3">
      <c r="A61" s="1" t="s">
        <v>438</v>
      </c>
      <c r="B61" s="2" t="str">
        <f>VLOOKUP(A61,'Staff Names'!A:C,2,0)</f>
        <v>Martha</v>
      </c>
      <c r="C61" s="1" t="str">
        <f>VLOOKUP(A61,'Staff Names'!A:C,3,0)</f>
        <v>Ogborne</v>
      </c>
      <c r="D61" s="29" t="str">
        <f t="shared" si="0"/>
        <v>Martha Ogborne</v>
      </c>
      <c r="E61" s="2" t="str">
        <f>VLOOKUP(A61,Gender!A:B,2,0)</f>
        <v>Female</v>
      </c>
      <c r="F61" t="str">
        <f>_xlfn.XLOOKUP(A61,Branches!A:A,Branches!B:B)</f>
        <v>New York</v>
      </c>
      <c r="G61" t="str">
        <f>_xlfn.XLOOKUP(A61,Department!A:A,Department!B:B)</f>
        <v>Audit &amp; COntrol</v>
      </c>
      <c r="H61" t="str">
        <f>_xlfn.XLOOKUP(A61,'All Staff Positions'!A:A,'All Staff Positions'!D:D,0)</f>
        <v>Level 1</v>
      </c>
      <c r="I61" s="13" t="str">
        <f>_xlfn.XLOOKUP(H61,'Reporting Line'!$A:$A,'Reporting Line'!$B:$B,0)</f>
        <v>Deputy Head</v>
      </c>
      <c r="J61" s="13" t="str">
        <f>_xlfn.XLOOKUP(H61,'Reporting Line'!$A:$A,'Reporting Line'!$C:$C,0)</f>
        <v>Head</v>
      </c>
      <c r="K61" s="26" t="e">
        <f ca="1">_xlfn.XLOOKUP(A61,'Performance Score'!$A:$A,'Performance Score'!$J:$J,0)</f>
        <v>#NAME?</v>
      </c>
    </row>
    <row r="62" spans="1:11" x14ac:dyDescent="0.3">
      <c r="A62" s="1" t="s">
        <v>455</v>
      </c>
      <c r="B62" s="2" t="str">
        <f>VLOOKUP(A62,'Staff Names'!A:C,2,0)</f>
        <v>Cynthia</v>
      </c>
      <c r="C62" s="1" t="str">
        <f>VLOOKUP(A62,'Staff Names'!A:C,3,0)</f>
        <v>Orgles</v>
      </c>
      <c r="D62" s="29" t="str">
        <f t="shared" si="0"/>
        <v>Cynthia Orgles</v>
      </c>
      <c r="E62" s="2" t="str">
        <f>VLOOKUP(A62,Gender!A:B,2,0)</f>
        <v>Female</v>
      </c>
      <c r="F62" t="str">
        <f>_xlfn.XLOOKUP(A62,Branches!A:A,Branches!B:B)</f>
        <v>New York</v>
      </c>
      <c r="G62" t="str">
        <f>_xlfn.XLOOKUP(A62,Department!A:A,Department!B:B)</f>
        <v>Audit &amp; COntrol</v>
      </c>
      <c r="H62" t="str">
        <f>_xlfn.XLOOKUP(A62,'All Staff Positions'!A:A,'All Staff Positions'!D:D,0)</f>
        <v>Level 1</v>
      </c>
      <c r="I62" s="13" t="str">
        <f>_xlfn.XLOOKUP(H62,'Reporting Line'!$A:$A,'Reporting Line'!$B:$B,0)</f>
        <v>Deputy Head</v>
      </c>
      <c r="J62" s="13" t="str">
        <f>_xlfn.XLOOKUP(H62,'Reporting Line'!$A:$A,'Reporting Line'!$C:$C,0)</f>
        <v>Head</v>
      </c>
      <c r="K62" s="26" t="e">
        <f ca="1">_xlfn.XLOOKUP(A62,'Performance Score'!$A:$A,'Performance Score'!$J:$J,0)</f>
        <v>#NAME?</v>
      </c>
    </row>
    <row r="63" spans="1:11" x14ac:dyDescent="0.3">
      <c r="A63" s="1" t="s">
        <v>507</v>
      </c>
      <c r="B63" s="2" t="str">
        <f>VLOOKUP(A63,'Staff Names'!A:C,2,0)</f>
        <v>Carl</v>
      </c>
      <c r="C63" s="1" t="str">
        <f>VLOOKUP(A63,'Staff Names'!A:C,3,0)</f>
        <v>Reed</v>
      </c>
      <c r="D63" s="29" t="str">
        <f t="shared" si="0"/>
        <v>Carl Reed</v>
      </c>
      <c r="E63" s="2" t="str">
        <f>VLOOKUP(A63,Gender!A:B,2,0)</f>
        <v>Male</v>
      </c>
      <c r="F63" t="str">
        <f>_xlfn.XLOOKUP(A63,Branches!A:A,Branches!B:B)</f>
        <v>New York</v>
      </c>
      <c r="G63" t="str">
        <f>_xlfn.XLOOKUP(A63,Department!A:A,Department!B:B)</f>
        <v>IT</v>
      </c>
      <c r="H63" t="str">
        <f>_xlfn.XLOOKUP(A63,'All Staff Positions'!A:A,'All Staff Positions'!D:D,0)</f>
        <v>Level 1</v>
      </c>
      <c r="I63" s="13" t="str">
        <f>_xlfn.XLOOKUP(H63,'Reporting Line'!$A:$A,'Reporting Line'!$B:$B,0)</f>
        <v>Deputy Head</v>
      </c>
      <c r="J63" s="13" t="str">
        <f>_xlfn.XLOOKUP(H63,'Reporting Line'!$A:$A,'Reporting Line'!$C:$C,0)</f>
        <v>Head</v>
      </c>
      <c r="K63" s="26" t="e">
        <f ca="1">_xlfn.XLOOKUP(A63,'Performance Score'!$A:$A,'Performance Score'!$J:$J,0)</f>
        <v>#NAME?</v>
      </c>
    </row>
    <row r="64" spans="1:11" x14ac:dyDescent="0.3">
      <c r="A64" s="1" t="s">
        <v>508</v>
      </c>
      <c r="B64" s="2" t="str">
        <f>VLOOKUP(A64,'Staff Names'!A:C,2,0)</f>
        <v>Aaron</v>
      </c>
      <c r="C64" s="1" t="str">
        <f>VLOOKUP(A64,'Staff Names'!A:C,3,0)</f>
        <v>Evans</v>
      </c>
      <c r="D64" s="29" t="str">
        <f t="shared" si="0"/>
        <v>Aaron Evans</v>
      </c>
      <c r="E64" s="2" t="str">
        <f>VLOOKUP(A64,Gender!A:B,2,0)</f>
        <v>Male</v>
      </c>
      <c r="F64" t="str">
        <f>_xlfn.XLOOKUP(A64,Branches!A:A,Branches!B:B)</f>
        <v>New York</v>
      </c>
      <c r="G64" t="str">
        <f>_xlfn.XLOOKUP(A64,Department!A:A,Department!B:B)</f>
        <v>IT</v>
      </c>
      <c r="H64" t="str">
        <f>_xlfn.XLOOKUP(A64,'All Staff Positions'!A:A,'All Staff Positions'!D:D,0)</f>
        <v>Level 1</v>
      </c>
      <c r="I64" s="13" t="str">
        <f>_xlfn.XLOOKUP(H64,'Reporting Line'!$A:$A,'Reporting Line'!$B:$B,0)</f>
        <v>Deputy Head</v>
      </c>
      <c r="J64" s="13" t="str">
        <f>_xlfn.XLOOKUP(H64,'Reporting Line'!$A:$A,'Reporting Line'!$C:$C,0)</f>
        <v>Head</v>
      </c>
      <c r="K64" s="26" t="e">
        <f ca="1">_xlfn.XLOOKUP(A64,'Performance Score'!$A:$A,'Performance Score'!$J:$J,0)</f>
        <v>#NAME?</v>
      </c>
    </row>
    <row r="65" spans="1:11" x14ac:dyDescent="0.3">
      <c r="A65" s="1" t="s">
        <v>512</v>
      </c>
      <c r="B65" s="2" t="str">
        <f>VLOOKUP(A65,'Staff Names'!A:C,2,0)</f>
        <v>Jennifer</v>
      </c>
      <c r="C65" s="1" t="str">
        <f>VLOOKUP(A65,'Staff Names'!A:C,3,0)</f>
        <v>Ackers</v>
      </c>
      <c r="D65" s="29" t="str">
        <f t="shared" si="0"/>
        <v>Jennifer Ackers</v>
      </c>
      <c r="E65" s="2" t="str">
        <f>VLOOKUP(A65,Gender!A:B,2,0)</f>
        <v>Female</v>
      </c>
      <c r="F65" t="str">
        <f>_xlfn.XLOOKUP(A65,Branches!A:A,Branches!B:B)</f>
        <v>New York</v>
      </c>
      <c r="G65" t="str">
        <f>_xlfn.XLOOKUP(A65,Department!A:A,Department!B:B)</f>
        <v>Finance</v>
      </c>
      <c r="H65" t="str">
        <f>_xlfn.XLOOKUP(A65,'All Staff Positions'!A:A,'All Staff Positions'!D:D,0)</f>
        <v>Level 1</v>
      </c>
      <c r="I65" s="13" t="str">
        <f>_xlfn.XLOOKUP(H65,'Reporting Line'!$A:$A,'Reporting Line'!$B:$B,0)</f>
        <v>Deputy Head</v>
      </c>
      <c r="J65" s="13" t="str">
        <f>_xlfn.XLOOKUP(H65,'Reporting Line'!$A:$A,'Reporting Line'!$C:$C,0)</f>
        <v>Head</v>
      </c>
      <c r="K65" s="26" t="e">
        <f ca="1">_xlfn.XLOOKUP(A65,'Performance Score'!$A:$A,'Performance Score'!$J:$J,0)</f>
        <v>#NAME?</v>
      </c>
    </row>
    <row r="66" spans="1:11" x14ac:dyDescent="0.3">
      <c r="A66" s="1" t="s">
        <v>521</v>
      </c>
      <c r="B66" s="2" t="str">
        <f>VLOOKUP(A66,'Staff Names'!A:C,2,0)</f>
        <v>Sara</v>
      </c>
      <c r="C66" s="1" t="str">
        <f>VLOOKUP(A66,'Staff Names'!A:C,3,0)</f>
        <v>Olstead</v>
      </c>
      <c r="D66" s="29" t="str">
        <f t="shared" si="0"/>
        <v>Sara Olstead</v>
      </c>
      <c r="E66" s="2" t="str">
        <f>VLOOKUP(A66,Gender!A:B,2,0)</f>
        <v>Female</v>
      </c>
      <c r="F66" t="str">
        <f>_xlfn.XLOOKUP(A66,Branches!A:A,Branches!B:B)</f>
        <v>New York</v>
      </c>
      <c r="G66" t="str">
        <f>_xlfn.XLOOKUP(A66,Department!A:A,Department!B:B)</f>
        <v>Finance</v>
      </c>
      <c r="H66" t="str">
        <f>_xlfn.XLOOKUP(A66,'All Staff Positions'!A:A,'All Staff Positions'!D:D,0)</f>
        <v>Level 1</v>
      </c>
      <c r="I66" s="13" t="str">
        <f>_xlfn.XLOOKUP(H66,'Reporting Line'!$A:$A,'Reporting Line'!$B:$B,0)</f>
        <v>Deputy Head</v>
      </c>
      <c r="J66" s="13" t="str">
        <f>_xlfn.XLOOKUP(H66,'Reporting Line'!$A:$A,'Reporting Line'!$C:$C,0)</f>
        <v>Head</v>
      </c>
      <c r="K66" s="26" t="e">
        <f ca="1">_xlfn.XLOOKUP(A66,'Performance Score'!$A:$A,'Performance Score'!$J:$J,0)</f>
        <v>#NAME?</v>
      </c>
    </row>
    <row r="67" spans="1:11" x14ac:dyDescent="0.3">
      <c r="A67" s="1" t="s">
        <v>523</v>
      </c>
      <c r="B67" s="2" t="str">
        <f>VLOOKUP(A67,'Staff Names'!A:C,2,0)</f>
        <v>George</v>
      </c>
      <c r="C67" s="1" t="str">
        <f>VLOOKUP(A67,'Staff Names'!A:C,3,0)</f>
        <v>Harris</v>
      </c>
      <c r="D67" s="29" t="str">
        <f t="shared" ref="D67:D130" si="1">CONCATENATE(B67, " ",C67)</f>
        <v>George Harris</v>
      </c>
      <c r="E67" s="2" t="str">
        <f>VLOOKUP(A67,Gender!A:B,2,0)</f>
        <v>Male</v>
      </c>
      <c r="F67" t="str">
        <f>_xlfn.XLOOKUP(A67,Branches!A:A,Branches!B:B)</f>
        <v>New York</v>
      </c>
      <c r="G67" t="str">
        <f>_xlfn.XLOOKUP(A67,Department!A:A,Department!B:B)</f>
        <v>Finance</v>
      </c>
      <c r="H67" t="str">
        <f>_xlfn.XLOOKUP(A67,'All Staff Positions'!A:A,'All Staff Positions'!D:D,0)</f>
        <v>Level 1</v>
      </c>
      <c r="I67" s="13" t="str">
        <f>_xlfn.XLOOKUP(H67,'Reporting Line'!$A:$A,'Reporting Line'!$B:$B,0)</f>
        <v>Deputy Head</v>
      </c>
      <c r="J67" s="13" t="str">
        <f>_xlfn.XLOOKUP(H67,'Reporting Line'!$A:$A,'Reporting Line'!$C:$C,0)</f>
        <v>Head</v>
      </c>
      <c r="K67" s="26" t="e">
        <f ca="1">_xlfn.XLOOKUP(A67,'Performance Score'!$A:$A,'Performance Score'!$J:$J,0)</f>
        <v>#NAME?</v>
      </c>
    </row>
    <row r="68" spans="1:11" x14ac:dyDescent="0.3">
      <c r="A68" s="1" t="s">
        <v>526</v>
      </c>
      <c r="B68" s="2" t="str">
        <f>VLOOKUP(A68,'Staff Names'!A:C,2,0)</f>
        <v>Judy</v>
      </c>
      <c r="C68" s="1" t="str">
        <f>VLOOKUP(A68,'Staff Names'!A:C,3,0)</f>
        <v>Oxlet</v>
      </c>
      <c r="D68" s="29" t="str">
        <f t="shared" si="1"/>
        <v>Judy Oxlet</v>
      </c>
      <c r="E68" s="2" t="str">
        <f>VLOOKUP(A68,Gender!A:B,2,0)</f>
        <v>Female</v>
      </c>
      <c r="F68" t="str">
        <f>_xlfn.XLOOKUP(A68,Branches!A:A,Branches!B:B)</f>
        <v>New York</v>
      </c>
      <c r="G68" t="str">
        <f>_xlfn.XLOOKUP(A68,Department!A:A,Department!B:B)</f>
        <v>Finance</v>
      </c>
      <c r="H68" t="str">
        <f>_xlfn.XLOOKUP(A68,'All Staff Positions'!A:A,'All Staff Positions'!D:D,0)</f>
        <v>Level 1</v>
      </c>
      <c r="I68" s="13" t="str">
        <f>_xlfn.XLOOKUP(H68,'Reporting Line'!$A:$A,'Reporting Line'!$B:$B,0)</f>
        <v>Deputy Head</v>
      </c>
      <c r="J68" s="13" t="str">
        <f>_xlfn.XLOOKUP(H68,'Reporting Line'!$A:$A,'Reporting Line'!$C:$C,0)</f>
        <v>Head</v>
      </c>
      <c r="K68" s="26" t="e">
        <f ca="1">_xlfn.XLOOKUP(A68,'Performance Score'!$A:$A,'Performance Score'!$J:$J,0)</f>
        <v>#NAME?</v>
      </c>
    </row>
    <row r="69" spans="1:11" x14ac:dyDescent="0.3">
      <c r="A69" s="1" t="s">
        <v>529</v>
      </c>
      <c r="B69" s="2" t="str">
        <f>VLOOKUP(A69,'Staff Names'!A:C,2,0)</f>
        <v>Bruce</v>
      </c>
      <c r="C69" s="1" t="str">
        <f>VLOOKUP(A69,'Staff Names'!A:C,3,0)</f>
        <v>Brooks</v>
      </c>
      <c r="D69" s="29" t="str">
        <f t="shared" si="1"/>
        <v>Bruce Brooks</v>
      </c>
      <c r="E69" s="2" t="str">
        <f>VLOOKUP(A69,Gender!A:B,2,0)</f>
        <v>Male</v>
      </c>
      <c r="F69" t="str">
        <f>_xlfn.XLOOKUP(A69,Branches!A:A,Branches!B:B)</f>
        <v>New York</v>
      </c>
      <c r="G69" t="str">
        <f>_xlfn.XLOOKUP(A69,Department!A:A,Department!B:B)</f>
        <v>Finance</v>
      </c>
      <c r="H69" t="str">
        <f>_xlfn.XLOOKUP(A69,'All Staff Positions'!A:A,'All Staff Positions'!D:D,0)</f>
        <v>Level 1</v>
      </c>
      <c r="I69" s="13" t="str">
        <f>_xlfn.XLOOKUP(H69,'Reporting Line'!$A:$A,'Reporting Line'!$B:$B,0)</f>
        <v>Deputy Head</v>
      </c>
      <c r="J69" s="13" t="str">
        <f>_xlfn.XLOOKUP(H69,'Reporting Line'!$A:$A,'Reporting Line'!$C:$C,0)</f>
        <v>Head</v>
      </c>
      <c r="K69" s="26" t="e">
        <f ca="1">_xlfn.XLOOKUP(A69,'Performance Score'!$A:$A,'Performance Score'!$J:$J,0)</f>
        <v>#NAME?</v>
      </c>
    </row>
    <row r="70" spans="1:11" x14ac:dyDescent="0.3">
      <c r="A70" s="1" t="s">
        <v>543</v>
      </c>
      <c r="B70" s="2" t="str">
        <f>VLOOKUP(A70,'Staff Names'!A:C,2,0)</f>
        <v>Henry</v>
      </c>
      <c r="C70" s="1" t="str">
        <f>VLOOKUP(A70,'Staff Names'!A:C,3,0)</f>
        <v>Cruz</v>
      </c>
      <c r="D70" s="29" t="str">
        <f t="shared" si="1"/>
        <v>Henry Cruz</v>
      </c>
      <c r="E70" s="2" t="str">
        <f>VLOOKUP(A70,Gender!A:B,2,0)</f>
        <v>Male</v>
      </c>
      <c r="F70" t="str">
        <f>_xlfn.XLOOKUP(A70,Branches!A:A,Branches!B:B)</f>
        <v>New York</v>
      </c>
      <c r="G70" t="str">
        <f>_xlfn.XLOOKUP(A70,Department!A:A,Department!B:B)</f>
        <v>Finance</v>
      </c>
      <c r="H70" t="str">
        <f>_xlfn.XLOOKUP(A70,'All Staff Positions'!A:A,'All Staff Positions'!D:D,0)</f>
        <v>Level 1</v>
      </c>
      <c r="I70" s="13" t="str">
        <f>_xlfn.XLOOKUP(H70,'Reporting Line'!$A:$A,'Reporting Line'!$B:$B,0)</f>
        <v>Deputy Head</v>
      </c>
      <c r="J70" s="13" t="str">
        <f>_xlfn.XLOOKUP(H70,'Reporting Line'!$A:$A,'Reporting Line'!$C:$C,0)</f>
        <v>Head</v>
      </c>
      <c r="K70" s="26" t="e">
        <f ca="1">_xlfn.XLOOKUP(A70,'Performance Score'!$A:$A,'Performance Score'!$J:$J,0)</f>
        <v>#NAME?</v>
      </c>
    </row>
    <row r="71" spans="1:11" x14ac:dyDescent="0.3">
      <c r="A71" s="1" t="s">
        <v>547</v>
      </c>
      <c r="B71" s="2" t="str">
        <f>VLOOKUP(A71,'Staff Names'!A:C,2,0)</f>
        <v>Brittany</v>
      </c>
      <c r="C71" s="1" t="str">
        <f>VLOOKUP(A71,'Staff Names'!A:C,3,0)</f>
        <v>Taterfield</v>
      </c>
      <c r="D71" s="29" t="str">
        <f t="shared" si="1"/>
        <v>Brittany Taterfield</v>
      </c>
      <c r="E71" s="2" t="str">
        <f>VLOOKUP(A71,Gender!A:B,2,0)</f>
        <v>Female</v>
      </c>
      <c r="F71" t="str">
        <f>_xlfn.XLOOKUP(A71,Branches!A:A,Branches!B:B)</f>
        <v>New York</v>
      </c>
      <c r="G71" t="str">
        <f>_xlfn.XLOOKUP(A71,Department!A:A,Department!B:B)</f>
        <v>Customer Service</v>
      </c>
      <c r="H71" t="str">
        <f>_xlfn.XLOOKUP(A71,'All Staff Positions'!A:A,'All Staff Positions'!D:D,0)</f>
        <v>Level 1</v>
      </c>
      <c r="I71" s="13" t="str">
        <f>_xlfn.XLOOKUP(H71,'Reporting Line'!$A:$A,'Reporting Line'!$B:$B,0)</f>
        <v>Deputy Head</v>
      </c>
      <c r="J71" s="13" t="str">
        <f>_xlfn.XLOOKUP(H71,'Reporting Line'!$A:$A,'Reporting Line'!$C:$C,0)</f>
        <v>Head</v>
      </c>
      <c r="K71" s="26" t="e">
        <f ca="1">_xlfn.XLOOKUP(A71,'Performance Score'!$A:$A,'Performance Score'!$J:$J,0)</f>
        <v>#NAME?</v>
      </c>
    </row>
    <row r="72" spans="1:11" x14ac:dyDescent="0.3">
      <c r="A72" s="1" t="s">
        <v>560</v>
      </c>
      <c r="B72" s="2" t="str">
        <f>VLOOKUP(A72,'Staff Names'!A:C,2,0)</f>
        <v>Evelyn</v>
      </c>
      <c r="C72" s="1" t="str">
        <f>VLOOKUP(A72,'Staff Names'!A:C,3,0)</f>
        <v>Oswald</v>
      </c>
      <c r="D72" s="29" t="str">
        <f t="shared" si="1"/>
        <v>Evelyn Oswald</v>
      </c>
      <c r="E72" s="2" t="str">
        <f>VLOOKUP(A72,Gender!A:B,2,0)</f>
        <v>Female</v>
      </c>
      <c r="F72" t="str">
        <f>_xlfn.XLOOKUP(A72,Branches!A:A,Branches!B:B)</f>
        <v>New York</v>
      </c>
      <c r="G72" t="str">
        <f>_xlfn.XLOOKUP(A72,Department!A:A,Department!B:B)</f>
        <v>Customer Service</v>
      </c>
      <c r="H72" t="str">
        <f>_xlfn.XLOOKUP(A72,'All Staff Positions'!A:A,'All Staff Positions'!D:D,0)</f>
        <v>Level 1</v>
      </c>
      <c r="I72" s="13" t="str">
        <f>_xlfn.XLOOKUP(H72,'Reporting Line'!$A:$A,'Reporting Line'!$B:$B,0)</f>
        <v>Deputy Head</v>
      </c>
      <c r="J72" s="13" t="str">
        <f>_xlfn.XLOOKUP(H72,'Reporting Line'!$A:$A,'Reporting Line'!$C:$C,0)</f>
        <v>Head</v>
      </c>
      <c r="K72" s="26" t="e">
        <f ca="1">_xlfn.XLOOKUP(A72,'Performance Score'!$A:$A,'Performance Score'!$J:$J,0)</f>
        <v>#NAME?</v>
      </c>
    </row>
    <row r="73" spans="1:11" x14ac:dyDescent="0.3">
      <c r="A73" s="1" t="s">
        <v>579</v>
      </c>
      <c r="B73" s="2" t="str">
        <f>VLOOKUP(A73,'Staff Names'!A:C,2,0)</f>
        <v>Logan</v>
      </c>
      <c r="C73" s="1" t="str">
        <f>VLOOKUP(A73,'Staff Names'!A:C,3,0)</f>
        <v>James</v>
      </c>
      <c r="D73" s="29" t="str">
        <f t="shared" si="1"/>
        <v>Logan James</v>
      </c>
      <c r="E73" s="2" t="str">
        <f>VLOOKUP(A73,Gender!A:B,2,0)</f>
        <v>Male</v>
      </c>
      <c r="F73" t="str">
        <f>_xlfn.XLOOKUP(A73,Branches!A:A,Branches!B:B)</f>
        <v>New York</v>
      </c>
      <c r="G73" t="str">
        <f>_xlfn.XLOOKUP(A73,Department!A:A,Department!B:B)</f>
        <v>Customer Service</v>
      </c>
      <c r="H73" t="str">
        <f>_xlfn.XLOOKUP(A73,'All Staff Positions'!A:A,'All Staff Positions'!D:D,0)</f>
        <v>Level 1</v>
      </c>
      <c r="I73" s="13" t="str">
        <f>_xlfn.XLOOKUP(H73,'Reporting Line'!$A:$A,'Reporting Line'!$B:$B,0)</f>
        <v>Deputy Head</v>
      </c>
      <c r="J73" s="13" t="str">
        <f>_xlfn.XLOOKUP(H73,'Reporting Line'!$A:$A,'Reporting Line'!$C:$C,0)</f>
        <v>Head</v>
      </c>
      <c r="K73" s="26" t="e">
        <f ca="1">_xlfn.XLOOKUP(A73,'Performance Score'!$A:$A,'Performance Score'!$J:$J,0)</f>
        <v>#NAME?</v>
      </c>
    </row>
    <row r="74" spans="1:11" x14ac:dyDescent="0.3">
      <c r="A74" s="1" t="s">
        <v>422</v>
      </c>
      <c r="B74" s="2" t="str">
        <f>VLOOKUP(A74,'Staff Names'!A:C,2,0)</f>
        <v>Paul</v>
      </c>
      <c r="C74" s="1" t="str">
        <f>VLOOKUP(A74,'Staff Names'!A:C,3,0)</f>
        <v>Martin</v>
      </c>
      <c r="D74" s="29" t="str">
        <f t="shared" si="1"/>
        <v>Paul Martin</v>
      </c>
      <c r="E74" s="2" t="str">
        <f>VLOOKUP(A74,Gender!A:B,2,0)</f>
        <v>Male</v>
      </c>
      <c r="F74" t="str">
        <f>_xlfn.XLOOKUP(A74,Branches!A:A,Branches!B:B)</f>
        <v>Texas</v>
      </c>
      <c r="G74" t="str">
        <f>_xlfn.XLOOKUP(A74,Department!A:A,Department!B:B)</f>
        <v>Customer Service</v>
      </c>
      <c r="H74" t="str">
        <f>_xlfn.XLOOKUP(A74,'All Staff Positions'!A:A,'All Staff Positions'!D:D,0)</f>
        <v>Level 1</v>
      </c>
      <c r="I74" s="13" t="str">
        <f>_xlfn.XLOOKUP(H74,'Reporting Line'!$A:$A,'Reporting Line'!$B:$B,0)</f>
        <v>Deputy Head</v>
      </c>
      <c r="J74" s="13" t="str">
        <f>_xlfn.XLOOKUP(H74,'Reporting Line'!$A:$A,'Reporting Line'!$C:$C,0)</f>
        <v>Head</v>
      </c>
      <c r="K74" s="26" t="e">
        <f ca="1">_xlfn.XLOOKUP(A74,'Performance Score'!$A:$A,'Performance Score'!$J:$J,0)</f>
        <v>#NAME?</v>
      </c>
    </row>
    <row r="75" spans="1:11" x14ac:dyDescent="0.3">
      <c r="A75" s="1" t="s">
        <v>436</v>
      </c>
      <c r="B75" s="2" t="str">
        <f>VLOOKUP(A75,'Staff Names'!A:C,2,0)</f>
        <v>Jack</v>
      </c>
      <c r="C75" s="1" t="str">
        <f>VLOOKUP(A75,'Staff Names'!A:C,3,0)</f>
        <v>Carter</v>
      </c>
      <c r="D75" s="29" t="str">
        <f t="shared" si="1"/>
        <v>Jack Carter</v>
      </c>
      <c r="E75" s="2" t="str">
        <f>VLOOKUP(A75,Gender!A:B,2,0)</f>
        <v>Male</v>
      </c>
      <c r="F75" t="str">
        <f>_xlfn.XLOOKUP(A75,Branches!A:A,Branches!B:B)</f>
        <v>Texas</v>
      </c>
      <c r="G75" t="str">
        <f>_xlfn.XLOOKUP(A75,Department!A:A,Department!B:B)</f>
        <v>IT</v>
      </c>
      <c r="H75" t="str">
        <f>_xlfn.XLOOKUP(A75,'All Staff Positions'!A:A,'All Staff Positions'!D:D,0)</f>
        <v>Level 1</v>
      </c>
      <c r="I75" s="13" t="str">
        <f>_xlfn.XLOOKUP(H75,'Reporting Line'!$A:$A,'Reporting Line'!$B:$B,0)</f>
        <v>Deputy Head</v>
      </c>
      <c r="J75" s="13" t="str">
        <f>_xlfn.XLOOKUP(H75,'Reporting Line'!$A:$A,'Reporting Line'!$C:$C,0)</f>
        <v>Head</v>
      </c>
      <c r="K75" s="26" t="e">
        <f ca="1">_xlfn.XLOOKUP(A75,'Performance Score'!$A:$A,'Performance Score'!$J:$J,0)</f>
        <v>#NAME?</v>
      </c>
    </row>
    <row r="76" spans="1:11" x14ac:dyDescent="0.3">
      <c r="A76" s="1" t="s">
        <v>475</v>
      </c>
      <c r="B76" s="2" t="str">
        <f>VLOOKUP(A76,'Staff Names'!A:C,2,0)</f>
        <v>Sarah</v>
      </c>
      <c r="C76" s="1" t="str">
        <f>VLOOKUP(A76,'Staff Names'!A:C,3,0)</f>
        <v>Addeman</v>
      </c>
      <c r="D76" s="29" t="str">
        <f t="shared" si="1"/>
        <v>Sarah Addeman</v>
      </c>
      <c r="E76" s="2" t="str">
        <f>VLOOKUP(A76,Gender!A:B,2,0)</f>
        <v>Female</v>
      </c>
      <c r="F76" t="str">
        <f>_xlfn.XLOOKUP(A76,Branches!A:A,Branches!B:B)</f>
        <v>Utah</v>
      </c>
      <c r="G76" t="str">
        <f>_xlfn.XLOOKUP(A76,Department!A:A,Department!B:B)</f>
        <v>Customer Service</v>
      </c>
      <c r="H76" t="str">
        <f>_xlfn.XLOOKUP(A76,'All Staff Positions'!A:A,'All Staff Positions'!D:D,0)</f>
        <v>Level 1</v>
      </c>
      <c r="I76" s="13" t="str">
        <f>_xlfn.XLOOKUP(H76,'Reporting Line'!$A:$A,'Reporting Line'!$B:$B,0)</f>
        <v>Deputy Head</v>
      </c>
      <c r="J76" s="13" t="str">
        <f>_xlfn.XLOOKUP(H76,'Reporting Line'!$A:$A,'Reporting Line'!$C:$C,0)</f>
        <v>Head</v>
      </c>
      <c r="K76" s="26" t="e">
        <f ca="1">_xlfn.XLOOKUP(A76,'Performance Score'!$A:$A,'Performance Score'!$J:$J,0)</f>
        <v>#NAME?</v>
      </c>
    </row>
    <row r="77" spans="1:11" x14ac:dyDescent="0.3">
      <c r="A77" s="1" t="s">
        <v>495</v>
      </c>
      <c r="B77" s="2" t="str">
        <f>VLOOKUP(A77,'Staff Names'!A:C,2,0)</f>
        <v>Walter</v>
      </c>
      <c r="C77" s="1" t="str">
        <f>VLOOKUP(A77,'Staff Names'!A:C,3,0)</f>
        <v>Cook</v>
      </c>
      <c r="D77" s="29" t="str">
        <f t="shared" si="1"/>
        <v>Walter Cook</v>
      </c>
      <c r="E77" s="2" t="str">
        <f>VLOOKUP(A77,Gender!A:B,2,0)</f>
        <v>Male</v>
      </c>
      <c r="F77" t="str">
        <f>_xlfn.XLOOKUP(A77,Branches!A:A,Branches!B:B)</f>
        <v>Utah</v>
      </c>
      <c r="G77" t="str">
        <f>_xlfn.XLOOKUP(A77,Department!A:A,Department!B:B)</f>
        <v>Finance</v>
      </c>
      <c r="H77" t="str">
        <f>_xlfn.XLOOKUP(A77,'All Staff Positions'!A:A,'All Staff Positions'!D:D,0)</f>
        <v>Level 1</v>
      </c>
      <c r="I77" s="13" t="str">
        <f>_xlfn.XLOOKUP(H77,'Reporting Line'!$A:$A,'Reporting Line'!$B:$B,0)</f>
        <v>Deputy Head</v>
      </c>
      <c r="J77" s="13" t="str">
        <f>_xlfn.XLOOKUP(H77,'Reporting Line'!$A:$A,'Reporting Line'!$C:$C,0)</f>
        <v>Head</v>
      </c>
      <c r="K77" s="26" t="e">
        <f ca="1">_xlfn.XLOOKUP(A77,'Performance Score'!$A:$A,'Performance Score'!$J:$J,0)</f>
        <v>#NAME?</v>
      </c>
    </row>
    <row r="78" spans="1:11" x14ac:dyDescent="0.3">
      <c r="A78" s="1" t="s">
        <v>418</v>
      </c>
      <c r="B78" s="2" t="str">
        <f>VLOOKUP(A78,'Staff Names'!A:C,2,0)</f>
        <v>Samuel</v>
      </c>
      <c r="C78" s="1" t="str">
        <f>VLOOKUP(A78,'Staff Names'!A:C,3,0)</f>
        <v>Nelson</v>
      </c>
      <c r="D78" s="29" t="str">
        <f t="shared" si="1"/>
        <v>Samuel Nelson</v>
      </c>
      <c r="E78" s="2" t="str">
        <f>VLOOKUP(A78,Gender!A:B,2,0)</f>
        <v>Male</v>
      </c>
      <c r="F78" t="str">
        <f>_xlfn.XLOOKUP(A78,Branches!A:A,Branches!B:B)</f>
        <v>Washington DC</v>
      </c>
      <c r="G78" t="str">
        <f>_xlfn.XLOOKUP(A78,Department!A:A,Department!B:B)</f>
        <v>Customer Service</v>
      </c>
      <c r="H78" t="str">
        <f>_xlfn.XLOOKUP(A78,'All Staff Positions'!A:A,'All Staff Positions'!D:D,0)</f>
        <v>Level 1</v>
      </c>
      <c r="I78" s="13" t="str">
        <f>_xlfn.XLOOKUP(H78,'Reporting Line'!$A:$A,'Reporting Line'!$B:$B,0)</f>
        <v>Deputy Head</v>
      </c>
      <c r="J78" s="13" t="str">
        <f>_xlfn.XLOOKUP(H78,'Reporting Line'!$A:$A,'Reporting Line'!$C:$C,0)</f>
        <v>Head</v>
      </c>
      <c r="K78" s="26" t="e">
        <f ca="1">_xlfn.XLOOKUP(A78,'Performance Score'!$A:$A,'Performance Score'!$J:$J,0)</f>
        <v>#NAME?</v>
      </c>
    </row>
    <row r="79" spans="1:11" x14ac:dyDescent="0.3">
      <c r="A79" s="1" t="s">
        <v>452</v>
      </c>
      <c r="B79" s="2" t="str">
        <f>VLOOKUP(A79,'Staff Names'!A:C,2,0)</f>
        <v>Ronald</v>
      </c>
      <c r="C79" s="1" t="str">
        <f>VLOOKUP(A79,'Staff Names'!A:C,3,0)</f>
        <v>Clark</v>
      </c>
      <c r="D79" s="29" t="str">
        <f t="shared" si="1"/>
        <v>Ronald Clark</v>
      </c>
      <c r="E79" s="2" t="str">
        <f>VLOOKUP(A79,Gender!A:B,2,0)</f>
        <v>Male</v>
      </c>
      <c r="F79" t="str">
        <f>_xlfn.XLOOKUP(A79,Branches!A:A,Branches!B:B)</f>
        <v>Washington DC</v>
      </c>
      <c r="G79" t="str">
        <f>_xlfn.XLOOKUP(A79,Department!A:A,Department!B:B)</f>
        <v>IT</v>
      </c>
      <c r="H79" t="str">
        <f>_xlfn.XLOOKUP(A79,'All Staff Positions'!A:A,'All Staff Positions'!D:D,0)</f>
        <v>Level 1</v>
      </c>
      <c r="I79" s="13" t="str">
        <f>_xlfn.XLOOKUP(H79,'Reporting Line'!$A:$A,'Reporting Line'!$B:$B,0)</f>
        <v>Deputy Head</v>
      </c>
      <c r="J79" s="13" t="str">
        <f>_xlfn.XLOOKUP(H79,'Reporting Line'!$A:$A,'Reporting Line'!$C:$C,0)</f>
        <v>Head</v>
      </c>
      <c r="K79" s="26" t="e">
        <f ca="1">_xlfn.XLOOKUP(A79,'Performance Score'!$A:$A,'Performance Score'!$J:$J,0)</f>
        <v>#NAME?</v>
      </c>
    </row>
    <row r="80" spans="1:11" x14ac:dyDescent="0.3">
      <c r="A80" s="1" t="s">
        <v>487</v>
      </c>
      <c r="B80" s="2" t="str">
        <f>VLOOKUP(A80,'Staff Names'!A:C,2,0)</f>
        <v>Ashley</v>
      </c>
      <c r="C80" s="1" t="str">
        <f>VLOOKUP(A80,'Staff Names'!A:C,3,0)</f>
        <v>Adamthwaite</v>
      </c>
      <c r="D80" s="29" t="str">
        <f t="shared" si="1"/>
        <v>Ashley Adamthwaite</v>
      </c>
      <c r="E80" s="2" t="str">
        <f>VLOOKUP(A80,Gender!A:B,2,0)</f>
        <v>Female</v>
      </c>
      <c r="F80" t="str">
        <f>_xlfn.XLOOKUP(A80,Branches!A:A,Branches!B:B)</f>
        <v>Washington DC</v>
      </c>
      <c r="G80" t="str">
        <f>_xlfn.XLOOKUP(A80,Department!A:A,Department!B:B)</f>
        <v>Operations</v>
      </c>
      <c r="H80" t="str">
        <f>_xlfn.XLOOKUP(A80,'All Staff Positions'!A:A,'All Staff Positions'!D:D,0)</f>
        <v>Level 1</v>
      </c>
      <c r="I80" s="13" t="str">
        <f>_xlfn.XLOOKUP(H80,'Reporting Line'!$A:$A,'Reporting Line'!$B:$B,0)</f>
        <v>Deputy Head</v>
      </c>
      <c r="J80" s="13" t="str">
        <f>_xlfn.XLOOKUP(H80,'Reporting Line'!$A:$A,'Reporting Line'!$C:$C,0)</f>
        <v>Head</v>
      </c>
      <c r="K80" s="26" t="e">
        <f ca="1">_xlfn.XLOOKUP(A80,'Performance Score'!$A:$A,'Performance Score'!$J:$J,0)</f>
        <v>#NAME?</v>
      </c>
    </row>
    <row r="81" spans="1:11" x14ac:dyDescent="0.3">
      <c r="A81" s="1" t="s">
        <v>490</v>
      </c>
      <c r="B81" s="2" t="str">
        <f>VLOOKUP(A81,'Staff Names'!A:C,2,0)</f>
        <v>Austin</v>
      </c>
      <c r="C81" s="1" t="str">
        <f>VLOOKUP(A81,'Staff Names'!A:C,3,0)</f>
        <v>Cooper</v>
      </c>
      <c r="D81" s="29" t="str">
        <f t="shared" si="1"/>
        <v>Austin Cooper</v>
      </c>
      <c r="E81" s="2" t="str">
        <f>VLOOKUP(A81,Gender!A:B,2,0)</f>
        <v>Male</v>
      </c>
      <c r="F81" t="str">
        <f>_xlfn.XLOOKUP(A81,Branches!A:A,Branches!B:B)</f>
        <v>Washington DC</v>
      </c>
      <c r="G81" t="str">
        <f>_xlfn.XLOOKUP(A81,Department!A:A,Department!B:B)</f>
        <v>Operations</v>
      </c>
      <c r="H81" t="str">
        <f>_xlfn.XLOOKUP(A81,'All Staff Positions'!A:A,'All Staff Positions'!D:D,0)</f>
        <v>Level 1</v>
      </c>
      <c r="I81" s="13" t="str">
        <f>_xlfn.XLOOKUP(H81,'Reporting Line'!$A:$A,'Reporting Line'!$B:$B,0)</f>
        <v>Deputy Head</v>
      </c>
      <c r="J81" s="13" t="str">
        <f>_xlfn.XLOOKUP(H81,'Reporting Line'!$A:$A,'Reporting Line'!$C:$C,0)</f>
        <v>Head</v>
      </c>
      <c r="K81" s="26" t="e">
        <f ca="1">_xlfn.XLOOKUP(A81,'Performance Score'!$A:$A,'Performance Score'!$J:$J,0)</f>
        <v>#NAME?</v>
      </c>
    </row>
    <row r="82" spans="1:11" x14ac:dyDescent="0.3">
      <c r="A82" s="1" t="s">
        <v>524</v>
      </c>
      <c r="B82" s="2" t="str">
        <f>VLOOKUP(A82,'Staff Names'!A:C,2,0)</f>
        <v>Billy</v>
      </c>
      <c r="C82" s="1" t="str">
        <f>VLOOKUP(A82,'Staff Names'!A:C,3,0)</f>
        <v>Watson</v>
      </c>
      <c r="D82" s="29" t="str">
        <f t="shared" si="1"/>
        <v>Billy Watson</v>
      </c>
      <c r="E82" s="2" t="str">
        <f>VLOOKUP(A82,Gender!A:B,2,0)</f>
        <v>Male</v>
      </c>
      <c r="F82" t="str">
        <f>_xlfn.XLOOKUP(A82,Branches!A:A,Branches!B:B)</f>
        <v>Washington DC</v>
      </c>
      <c r="G82" t="str">
        <f>_xlfn.XLOOKUP(A82,Department!A:A,Department!B:B)</f>
        <v>Sales</v>
      </c>
      <c r="H82" t="str">
        <f>_xlfn.XLOOKUP(A82,'All Staff Positions'!A:A,'All Staff Positions'!D:D,0)</f>
        <v>Level 1</v>
      </c>
      <c r="I82" s="13" t="str">
        <f>_xlfn.XLOOKUP(H82,'Reporting Line'!$A:$A,'Reporting Line'!$B:$B,0)</f>
        <v>Deputy Head</v>
      </c>
      <c r="J82" s="13" t="str">
        <f>_xlfn.XLOOKUP(H82,'Reporting Line'!$A:$A,'Reporting Line'!$C:$C,0)</f>
        <v>Head</v>
      </c>
      <c r="K82" s="26" t="e">
        <f ca="1">_xlfn.XLOOKUP(A82,'Performance Score'!$A:$A,'Performance Score'!$J:$J,0)</f>
        <v>#NAME?</v>
      </c>
    </row>
    <row r="83" spans="1:11" x14ac:dyDescent="0.3">
      <c r="A83" s="1" t="s">
        <v>536</v>
      </c>
      <c r="B83" s="2" t="str">
        <f>VLOOKUP(A83,'Staff Names'!A:C,2,0)</f>
        <v>Harold</v>
      </c>
      <c r="C83" s="1" t="str">
        <f>VLOOKUP(A83,'Staff Names'!A:C,3,0)</f>
        <v>Kelly</v>
      </c>
      <c r="D83" s="29" t="str">
        <f t="shared" si="1"/>
        <v>Harold Kelly</v>
      </c>
      <c r="E83" s="2" t="str">
        <f>VLOOKUP(A83,Gender!A:B,2,0)</f>
        <v>Male</v>
      </c>
      <c r="F83" t="str">
        <f>_xlfn.XLOOKUP(A83,Branches!A:A,Branches!B:B)</f>
        <v>Washington DC</v>
      </c>
      <c r="G83" t="str">
        <f>_xlfn.XLOOKUP(A83,Department!A:A,Department!B:B)</f>
        <v>Sales</v>
      </c>
      <c r="H83" t="str">
        <f>_xlfn.XLOOKUP(A83,'All Staff Positions'!A:A,'All Staff Positions'!D:D,0)</f>
        <v>Level 1</v>
      </c>
      <c r="I83" s="13" t="str">
        <f>_xlfn.XLOOKUP(H83,'Reporting Line'!$A:$A,'Reporting Line'!$B:$B,0)</f>
        <v>Deputy Head</v>
      </c>
      <c r="J83" s="13" t="str">
        <f>_xlfn.XLOOKUP(H83,'Reporting Line'!$A:$A,'Reporting Line'!$C:$C,0)</f>
        <v>Head</v>
      </c>
      <c r="K83" s="26" t="e">
        <f ca="1">_xlfn.XLOOKUP(A83,'Performance Score'!$A:$A,'Performance Score'!$J:$J,0)</f>
        <v>#NAME?</v>
      </c>
    </row>
    <row r="84" spans="1:11" x14ac:dyDescent="0.3">
      <c r="A84" s="1" t="s">
        <v>544</v>
      </c>
      <c r="B84" s="2" t="str">
        <f>VLOOKUP(A84,'Staff Names'!A:C,2,0)</f>
        <v>Jason</v>
      </c>
      <c r="C84" s="1" t="str">
        <f>VLOOKUP(A84,'Staff Names'!A:C,3,0)</f>
        <v>Ramirez</v>
      </c>
      <c r="D84" s="29" t="str">
        <f t="shared" si="1"/>
        <v>Jason Ramirez</v>
      </c>
      <c r="E84" s="2" t="str">
        <f>VLOOKUP(A84,Gender!A:B,2,0)</f>
        <v>Male</v>
      </c>
      <c r="F84" t="str">
        <f>_xlfn.XLOOKUP(A84,Branches!A:A,Branches!B:B)</f>
        <v>Washington DC</v>
      </c>
      <c r="G84" t="str">
        <f>_xlfn.XLOOKUP(A84,Department!A:A,Department!B:B)</f>
        <v>Sales</v>
      </c>
      <c r="H84" t="str">
        <f>_xlfn.XLOOKUP(A84,'All Staff Positions'!A:A,'All Staff Positions'!D:D,0)</f>
        <v>Level 1</v>
      </c>
      <c r="I84" s="13" t="str">
        <f>_xlfn.XLOOKUP(H84,'Reporting Line'!$A:$A,'Reporting Line'!$B:$B,0)</f>
        <v>Deputy Head</v>
      </c>
      <c r="J84" s="13" t="str">
        <f>_xlfn.XLOOKUP(H84,'Reporting Line'!$A:$A,'Reporting Line'!$C:$C,0)</f>
        <v>Head</v>
      </c>
      <c r="K84" s="26" t="e">
        <f ca="1">_xlfn.XLOOKUP(A84,'Performance Score'!$A:$A,'Performance Score'!$J:$J,0)</f>
        <v>#NAME?</v>
      </c>
    </row>
    <row r="85" spans="1:11" x14ac:dyDescent="0.3">
      <c r="A85" s="1" t="s">
        <v>568</v>
      </c>
      <c r="B85" s="2" t="str">
        <f>VLOOKUP(A85,'Staff Names'!A:C,2,0)</f>
        <v>Edward</v>
      </c>
      <c r="C85" s="1" t="str">
        <f>VLOOKUP(A85,'Staff Names'!A:C,3,0)</f>
        <v>Lewis</v>
      </c>
      <c r="D85" s="29" t="str">
        <f t="shared" si="1"/>
        <v>Edward Lewis</v>
      </c>
      <c r="E85" s="2" t="str">
        <f>VLOOKUP(A85,Gender!A:B,2,0)</f>
        <v>Male</v>
      </c>
      <c r="F85" t="str">
        <f>_xlfn.XLOOKUP(A85,Branches!A:A,Branches!B:B)</f>
        <v>Washington DC</v>
      </c>
      <c r="G85" t="str">
        <f>_xlfn.XLOOKUP(A85,Department!A:A,Department!B:B)</f>
        <v>Sales</v>
      </c>
      <c r="H85" t="str">
        <f>_xlfn.XLOOKUP(A85,'All Staff Positions'!A:A,'All Staff Positions'!D:D,0)</f>
        <v>Level 1</v>
      </c>
      <c r="I85" s="13" t="str">
        <f>_xlfn.XLOOKUP(H85,'Reporting Line'!$A:$A,'Reporting Line'!$B:$B,0)</f>
        <v>Deputy Head</v>
      </c>
      <c r="J85" s="13" t="str">
        <f>_xlfn.XLOOKUP(H85,'Reporting Line'!$A:$A,'Reporting Line'!$C:$C,0)</f>
        <v>Head</v>
      </c>
      <c r="K85" s="26" t="e">
        <f ca="1">_xlfn.XLOOKUP(A85,'Performance Score'!$A:$A,'Performance Score'!$J:$J,0)</f>
        <v>#NAME?</v>
      </c>
    </row>
    <row r="86" spans="1:11" x14ac:dyDescent="0.3">
      <c r="A86" s="1" t="s">
        <v>408</v>
      </c>
      <c r="B86" s="2" t="str">
        <f>VLOOKUP(A86,'Staff Names'!A:C,2,0)</f>
        <v>Lisa</v>
      </c>
      <c r="C86" s="1" t="str">
        <f>VLOOKUP(A86,'Staff Names'!A:C,3,0)</f>
        <v>Ackres</v>
      </c>
      <c r="D86" s="29" t="str">
        <f t="shared" si="1"/>
        <v>Lisa Ackres</v>
      </c>
      <c r="E86" s="2" t="str">
        <f>VLOOKUP(A86,Gender!A:B,2,0)</f>
        <v>Female</v>
      </c>
      <c r="F86" t="str">
        <f>_xlfn.XLOOKUP(A86,Branches!A:A,Branches!B:B)</f>
        <v>Arizona</v>
      </c>
      <c r="G86" t="str">
        <f>_xlfn.XLOOKUP(A86,Department!A:A,Department!B:B)</f>
        <v>Finance</v>
      </c>
      <c r="H86" t="str">
        <f>_xlfn.XLOOKUP(A86,'All Staff Positions'!A:A,'All Staff Positions'!D:D,0)</f>
        <v>Level 2</v>
      </c>
      <c r="I86" s="13" t="str">
        <f>_xlfn.XLOOKUP(H86,'Reporting Line'!$A:$A,'Reporting Line'!$B:$B,0)</f>
        <v>Deputy Head</v>
      </c>
      <c r="J86" s="13" t="str">
        <f>_xlfn.XLOOKUP(H86,'Reporting Line'!$A:$A,'Reporting Line'!$C:$C,0)</f>
        <v>Head</v>
      </c>
      <c r="K86" s="26" t="e">
        <f ca="1">_xlfn.XLOOKUP(A86,'Performance Score'!$A:$A,'Performance Score'!$J:$J,0)</f>
        <v>#NAME?</v>
      </c>
    </row>
    <row r="87" spans="1:11" x14ac:dyDescent="0.3">
      <c r="A87" s="1" t="s">
        <v>450</v>
      </c>
      <c r="B87" s="2" t="str">
        <f>VLOOKUP(A87,'Staff Names'!A:C,2,0)</f>
        <v>Nancy</v>
      </c>
      <c r="C87" s="1" t="str">
        <f>VLOOKUP(A87,'Staff Names'!A:C,3,0)</f>
        <v>Acrey</v>
      </c>
      <c r="D87" s="29" t="str">
        <f t="shared" si="1"/>
        <v>Nancy Acrey</v>
      </c>
      <c r="E87" s="2" t="str">
        <f>VLOOKUP(A87,Gender!A:B,2,0)</f>
        <v>Female</v>
      </c>
      <c r="F87" t="str">
        <f>_xlfn.XLOOKUP(A87,Branches!A:A,Branches!B:B)</f>
        <v>Arizona</v>
      </c>
      <c r="G87" t="str">
        <f>_xlfn.XLOOKUP(A87,Department!A:A,Department!B:B)</f>
        <v>Operations</v>
      </c>
      <c r="H87" t="str">
        <f>_xlfn.XLOOKUP(A87,'All Staff Positions'!A:A,'All Staff Positions'!D:D,0)</f>
        <v>Level 2</v>
      </c>
      <c r="I87" s="13" t="str">
        <f>_xlfn.XLOOKUP(H87,'Reporting Line'!$A:$A,'Reporting Line'!$B:$B,0)</f>
        <v>Deputy Head</v>
      </c>
      <c r="J87" s="13" t="str">
        <f>_xlfn.XLOOKUP(H87,'Reporting Line'!$A:$A,'Reporting Line'!$C:$C,0)</f>
        <v>Head</v>
      </c>
      <c r="K87" s="26" t="e">
        <f ca="1">_xlfn.XLOOKUP(A87,'Performance Score'!$A:$A,'Performance Score'!$J:$J,0)</f>
        <v>#NAME?</v>
      </c>
    </row>
    <row r="88" spans="1:11" x14ac:dyDescent="0.3">
      <c r="A88" s="1" t="s">
        <v>546</v>
      </c>
      <c r="B88" s="2" t="str">
        <f>VLOOKUP(A88,'Staff Names'!A:C,2,0)</f>
        <v>Anna</v>
      </c>
      <c r="C88" s="1" t="str">
        <f>VLOOKUP(A88,'Staff Names'!A:C,3,0)</f>
        <v>Oxland</v>
      </c>
      <c r="D88" s="29" t="str">
        <f t="shared" si="1"/>
        <v>Anna Oxland</v>
      </c>
      <c r="E88" s="2" t="str">
        <f>VLOOKUP(A88,Gender!A:B,2,0)</f>
        <v>Female</v>
      </c>
      <c r="F88" t="str">
        <f>_xlfn.XLOOKUP(A88,Branches!A:A,Branches!B:B)</f>
        <v>Arizona</v>
      </c>
      <c r="G88" t="str">
        <f>_xlfn.XLOOKUP(A88,Department!A:A,Department!B:B)</f>
        <v>Sales</v>
      </c>
      <c r="H88" t="str">
        <f>_xlfn.XLOOKUP(A88,'All Staff Positions'!A:A,'All Staff Positions'!D:D,0)</f>
        <v>Level 2</v>
      </c>
      <c r="I88" s="13" t="str">
        <f>_xlfn.XLOOKUP(H88,'Reporting Line'!$A:$A,'Reporting Line'!$B:$B,0)</f>
        <v>Deputy Head</v>
      </c>
      <c r="J88" s="13" t="str">
        <f>_xlfn.XLOOKUP(H88,'Reporting Line'!$A:$A,'Reporting Line'!$C:$C,0)</f>
        <v>Head</v>
      </c>
      <c r="K88" s="26" t="e">
        <f ca="1">_xlfn.XLOOKUP(A88,'Performance Score'!$A:$A,'Performance Score'!$J:$J,0)</f>
        <v>#NAME?</v>
      </c>
    </row>
    <row r="89" spans="1:11" x14ac:dyDescent="0.3">
      <c r="A89" s="1" t="s">
        <v>597</v>
      </c>
      <c r="B89" s="2" t="str">
        <f>VLOOKUP(A89,'Staff Names'!A:C,2,0)</f>
        <v>William</v>
      </c>
      <c r="C89" s="1" t="str">
        <f>VLOOKUP(A89,'Staff Names'!A:C,3,0)</f>
        <v>Miller</v>
      </c>
      <c r="D89" s="29" t="str">
        <f t="shared" si="1"/>
        <v>William Miller</v>
      </c>
      <c r="E89" s="2" t="str">
        <f>VLOOKUP(A89,Gender!A:B,2,0)</f>
        <v>Male</v>
      </c>
      <c r="F89" t="str">
        <f>_xlfn.XLOOKUP(A89,Branches!A:A,Branches!B:B)</f>
        <v>Califonia</v>
      </c>
      <c r="G89" t="str">
        <f>_xlfn.XLOOKUP(A89,Department!A:A,Department!B:B)</f>
        <v>Customer Service</v>
      </c>
      <c r="H89" t="str">
        <f>_xlfn.XLOOKUP(A89,'All Staff Positions'!A:A,'All Staff Positions'!D:D,0)</f>
        <v>Level 2</v>
      </c>
      <c r="I89" s="13" t="str">
        <f>_xlfn.XLOOKUP(H89,'Reporting Line'!$A:$A,'Reporting Line'!$B:$B,0)</f>
        <v>Deputy Head</v>
      </c>
      <c r="J89" s="13" t="str">
        <f>_xlfn.XLOOKUP(H89,'Reporting Line'!$A:$A,'Reporting Line'!$C:$C,0)</f>
        <v>Head</v>
      </c>
      <c r="K89" s="26" t="e">
        <f ca="1">_xlfn.XLOOKUP(A89,'Performance Score'!$A:$A,'Performance Score'!$J:$J,0)</f>
        <v>#NAME?</v>
      </c>
    </row>
    <row r="90" spans="1:11" x14ac:dyDescent="0.3">
      <c r="A90" s="1" t="s">
        <v>402</v>
      </c>
      <c r="B90" s="2" t="str">
        <f>VLOOKUP(A90,'Staff Names'!A:C,2,0)</f>
        <v>Andrea</v>
      </c>
      <c r="C90" s="1" t="str">
        <f>VLOOKUP(A90,'Staff Names'!A:C,3,0)</f>
        <v>Ovard</v>
      </c>
      <c r="D90" s="29" t="str">
        <f t="shared" si="1"/>
        <v>Andrea Ovard</v>
      </c>
      <c r="E90" s="2" t="str">
        <f>VLOOKUP(A90,Gender!A:B,2,0)</f>
        <v>Female</v>
      </c>
      <c r="F90" t="str">
        <f>_xlfn.XLOOKUP(A90,Branches!A:A,Branches!B:B)</f>
        <v>Califonia</v>
      </c>
      <c r="G90" t="str">
        <f>_xlfn.XLOOKUP(A90,Department!A:A,Department!B:B)</f>
        <v>Finance</v>
      </c>
      <c r="H90" t="str">
        <f>_xlfn.XLOOKUP(A90,'All Staff Positions'!A:A,'All Staff Positions'!D:D,0)</f>
        <v>Level 2</v>
      </c>
      <c r="I90" s="13" t="str">
        <f>_xlfn.XLOOKUP(H90,'Reporting Line'!$A:$A,'Reporting Line'!$B:$B,0)</f>
        <v>Deputy Head</v>
      </c>
      <c r="J90" s="13" t="str">
        <f>_xlfn.XLOOKUP(H90,'Reporting Line'!$A:$A,'Reporting Line'!$C:$C,0)</f>
        <v>Head</v>
      </c>
      <c r="K90" s="26" t="e">
        <f ca="1">_xlfn.XLOOKUP(A90,'Performance Score'!$A:$A,'Performance Score'!$J:$J,0)</f>
        <v>#NAME?</v>
      </c>
    </row>
    <row r="91" spans="1:11" x14ac:dyDescent="0.3">
      <c r="A91" s="1" t="s">
        <v>420</v>
      </c>
      <c r="B91" s="2" t="str">
        <f>VLOOKUP(A91,'Staff Names'!A:C,2,0)</f>
        <v>David</v>
      </c>
      <c r="C91" s="1" t="str">
        <f>VLOOKUP(A91,'Staff Names'!A:C,3,0)</f>
        <v>Garcia</v>
      </c>
      <c r="D91" s="29" t="str">
        <f t="shared" si="1"/>
        <v>David Garcia</v>
      </c>
      <c r="E91" s="2" t="str">
        <f>VLOOKUP(A91,Gender!A:B,2,0)</f>
        <v>Male</v>
      </c>
      <c r="F91" t="str">
        <f>_xlfn.XLOOKUP(A91,Branches!A:A,Branches!B:B)</f>
        <v>Califonia</v>
      </c>
      <c r="G91" t="str">
        <f>_xlfn.XLOOKUP(A91,Department!A:A,Department!B:B)</f>
        <v>Operations</v>
      </c>
      <c r="H91" t="str">
        <f>_xlfn.XLOOKUP(A91,'All Staff Positions'!A:A,'All Staff Positions'!D:D,0)</f>
        <v>Level 2</v>
      </c>
      <c r="I91" s="13" t="str">
        <f>_xlfn.XLOOKUP(H91,'Reporting Line'!$A:$A,'Reporting Line'!$B:$B,0)</f>
        <v>Deputy Head</v>
      </c>
      <c r="J91" s="13" t="str">
        <f>_xlfn.XLOOKUP(H91,'Reporting Line'!$A:$A,'Reporting Line'!$C:$C,0)</f>
        <v>Head</v>
      </c>
      <c r="K91" s="26" t="e">
        <f ca="1">_xlfn.XLOOKUP(A91,'Performance Score'!$A:$A,'Performance Score'!$J:$J,0)</f>
        <v>#NAME?</v>
      </c>
    </row>
    <row r="92" spans="1:11" x14ac:dyDescent="0.3">
      <c r="A92" s="1" t="s">
        <v>440</v>
      </c>
      <c r="B92" s="2" t="str">
        <f>VLOOKUP(A92,'Staff Names'!A:C,2,0)</f>
        <v>John</v>
      </c>
      <c r="C92" s="1" t="str">
        <f>VLOOKUP(A92,'Staff Names'!A:C,3,0)</f>
        <v>Brown</v>
      </c>
      <c r="D92" s="29" t="str">
        <f t="shared" si="1"/>
        <v>John Brown</v>
      </c>
      <c r="E92" s="2" t="str">
        <f>VLOOKUP(A92,Gender!A:B,2,0)</f>
        <v>Male</v>
      </c>
      <c r="F92" t="str">
        <f>_xlfn.XLOOKUP(A92,Branches!A:A,Branches!B:B)</f>
        <v>Califonia</v>
      </c>
      <c r="G92" t="str">
        <f>_xlfn.XLOOKUP(A92,Department!A:A,Department!B:B)</f>
        <v>Operations</v>
      </c>
      <c r="H92" t="str">
        <f>_xlfn.XLOOKUP(A92,'All Staff Positions'!A:A,'All Staff Positions'!D:D,0)</f>
        <v>Level 2</v>
      </c>
      <c r="I92" s="13" t="str">
        <f>_xlfn.XLOOKUP(H92,'Reporting Line'!$A:$A,'Reporting Line'!$B:$B,0)</f>
        <v>Deputy Head</v>
      </c>
      <c r="J92" s="13" t="str">
        <f>_xlfn.XLOOKUP(H92,'Reporting Line'!$A:$A,'Reporting Line'!$C:$C,0)</f>
        <v>Head</v>
      </c>
      <c r="K92" s="26" t="e">
        <f ca="1">_xlfn.XLOOKUP(A92,'Performance Score'!$A:$A,'Performance Score'!$J:$J,0)</f>
        <v>#NAME?</v>
      </c>
    </row>
    <row r="93" spans="1:11" x14ac:dyDescent="0.3">
      <c r="A93" s="1" t="s">
        <v>509</v>
      </c>
      <c r="B93" s="2" t="str">
        <f>VLOOKUP(A93,'Staff Names'!A:C,2,0)</f>
        <v>Janice</v>
      </c>
      <c r="C93" s="1" t="str">
        <f>VLOOKUP(A93,'Staff Names'!A:C,3,0)</f>
        <v>Orgle</v>
      </c>
      <c r="D93" s="29" t="str">
        <f t="shared" si="1"/>
        <v>Janice Orgle</v>
      </c>
      <c r="E93" s="2" t="str">
        <f>VLOOKUP(A93,Gender!A:B,2,0)</f>
        <v>Female</v>
      </c>
      <c r="F93" t="str">
        <f>_xlfn.XLOOKUP(A93,Branches!A:A,Branches!B:B)</f>
        <v>Califonia</v>
      </c>
      <c r="G93" t="str">
        <f>_xlfn.XLOOKUP(A93,Department!A:A,Department!B:B)</f>
        <v>Sales</v>
      </c>
      <c r="H93" t="str">
        <f>_xlfn.XLOOKUP(A93,'All Staff Positions'!A:A,'All Staff Positions'!D:D,0)</f>
        <v>Level 2</v>
      </c>
      <c r="I93" s="13" t="str">
        <f>_xlfn.XLOOKUP(H93,'Reporting Line'!$A:$A,'Reporting Line'!$B:$B,0)</f>
        <v>Deputy Head</v>
      </c>
      <c r="J93" s="13" t="str">
        <f>_xlfn.XLOOKUP(H93,'Reporting Line'!$A:$A,'Reporting Line'!$C:$C,0)</f>
        <v>Head</v>
      </c>
      <c r="K93" s="26" t="e">
        <f ca="1">_xlfn.XLOOKUP(A93,'Performance Score'!$A:$A,'Performance Score'!$J:$J,0)</f>
        <v>#NAME?</v>
      </c>
    </row>
    <row r="94" spans="1:11" x14ac:dyDescent="0.3">
      <c r="A94" s="1" t="s">
        <v>511</v>
      </c>
      <c r="B94" s="2" t="str">
        <f>VLOOKUP(A94,'Staff Names'!A:C,2,0)</f>
        <v>Tyler</v>
      </c>
      <c r="C94" s="1" t="str">
        <f>VLOOKUP(A94,'Staff Names'!A:C,3,0)</f>
        <v>Phillips</v>
      </c>
      <c r="D94" s="29" t="str">
        <f t="shared" si="1"/>
        <v>Tyler Phillips</v>
      </c>
      <c r="E94" s="2" t="str">
        <f>VLOOKUP(A94,Gender!A:B,2,0)</f>
        <v>Male</v>
      </c>
      <c r="F94" t="str">
        <f>_xlfn.XLOOKUP(A94,Branches!A:A,Branches!B:B)</f>
        <v>Califonia</v>
      </c>
      <c r="G94" t="str">
        <f>_xlfn.XLOOKUP(A94,Department!A:A,Department!B:B)</f>
        <v>Sales</v>
      </c>
      <c r="H94" t="str">
        <f>_xlfn.XLOOKUP(A94,'All Staff Positions'!A:A,'All Staff Positions'!D:D,0)</f>
        <v>Level 2</v>
      </c>
      <c r="I94" s="13" t="str">
        <f>_xlfn.XLOOKUP(H94,'Reporting Line'!$A:$A,'Reporting Line'!$B:$B,0)</f>
        <v>Deputy Head</v>
      </c>
      <c r="J94" s="13" t="str">
        <f>_xlfn.XLOOKUP(H94,'Reporting Line'!$A:$A,'Reporting Line'!$C:$C,0)</f>
        <v>Head</v>
      </c>
      <c r="K94" s="26" t="e">
        <f ca="1">_xlfn.XLOOKUP(A94,'Performance Score'!$A:$A,'Performance Score'!$J:$J,0)</f>
        <v>#NAME?</v>
      </c>
    </row>
    <row r="95" spans="1:11" x14ac:dyDescent="0.3">
      <c r="A95" s="1" t="s">
        <v>409</v>
      </c>
      <c r="B95" s="2" t="str">
        <f>VLOOKUP(A95,'Staff Names'!A:C,2,0)</f>
        <v>Sharon</v>
      </c>
      <c r="C95" s="1" t="str">
        <f>VLOOKUP(A95,'Staff Names'!A:C,3,0)</f>
        <v>Olmested</v>
      </c>
      <c r="D95" s="29" t="str">
        <f t="shared" si="1"/>
        <v>Sharon Olmested</v>
      </c>
      <c r="E95" s="2" t="str">
        <f>VLOOKUP(A95,Gender!A:B,2,0)</f>
        <v>Female</v>
      </c>
      <c r="F95" t="str">
        <f>_xlfn.XLOOKUP(A95,Branches!A:A,Branches!B:B)</f>
        <v>Florida</v>
      </c>
      <c r="G95" t="str">
        <f>_xlfn.XLOOKUP(A95,Department!A:A,Department!B:B)</f>
        <v>Customer Service</v>
      </c>
      <c r="H95" t="str">
        <f>_xlfn.XLOOKUP(A95,'All Staff Positions'!A:A,'All Staff Positions'!D:D,0)</f>
        <v>Level 2</v>
      </c>
      <c r="I95" s="13" t="str">
        <f>_xlfn.XLOOKUP(H95,'Reporting Line'!$A:$A,'Reporting Line'!$B:$B,0)</f>
        <v>Deputy Head</v>
      </c>
      <c r="J95" s="13" t="str">
        <f>_xlfn.XLOOKUP(H95,'Reporting Line'!$A:$A,'Reporting Line'!$C:$C,0)</f>
        <v>Head</v>
      </c>
      <c r="K95" s="26" t="e">
        <f ca="1">_xlfn.XLOOKUP(A95,'Performance Score'!$A:$A,'Performance Score'!$J:$J,0)</f>
        <v>#NAME?</v>
      </c>
    </row>
    <row r="96" spans="1:11" x14ac:dyDescent="0.3">
      <c r="A96" s="1" t="s">
        <v>427</v>
      </c>
      <c r="B96" s="2" t="str">
        <f>VLOOKUP(A96,'Staff Names'!A:C,2,0)</f>
        <v>Arthur</v>
      </c>
      <c r="C96" s="1" t="str">
        <f>VLOOKUP(A96,'Staff Names'!A:C,3,0)</f>
        <v>Ramos</v>
      </c>
      <c r="D96" s="29" t="str">
        <f t="shared" si="1"/>
        <v>Arthur Ramos</v>
      </c>
      <c r="E96" s="2" t="str">
        <f>VLOOKUP(A96,Gender!A:B,2,0)</f>
        <v>Male</v>
      </c>
      <c r="F96" t="str">
        <f>_xlfn.XLOOKUP(A96,Branches!A:A,Branches!B:B)</f>
        <v>Florida</v>
      </c>
      <c r="G96" t="str">
        <f>_xlfn.XLOOKUP(A96,Department!A:A,Department!B:B)</f>
        <v>Finance</v>
      </c>
      <c r="H96" t="str">
        <f>_xlfn.XLOOKUP(A96,'All Staff Positions'!A:A,'All Staff Positions'!D:D,0)</f>
        <v>Level 2</v>
      </c>
      <c r="I96" s="13" t="str">
        <f>_xlfn.XLOOKUP(H96,'Reporting Line'!$A:$A,'Reporting Line'!$B:$B,0)</f>
        <v>Deputy Head</v>
      </c>
      <c r="J96" s="13" t="str">
        <f>_xlfn.XLOOKUP(H96,'Reporting Line'!$A:$A,'Reporting Line'!$C:$C,0)</f>
        <v>Head</v>
      </c>
      <c r="K96" s="26" t="e">
        <f ca="1">_xlfn.XLOOKUP(A96,'Performance Score'!$A:$A,'Performance Score'!$J:$J,0)</f>
        <v>#NAME?</v>
      </c>
    </row>
    <row r="97" spans="1:11" x14ac:dyDescent="0.3">
      <c r="A97" s="1" t="s">
        <v>431</v>
      </c>
      <c r="B97" s="2" t="str">
        <f>VLOOKUP(A97,'Staff Names'!A:C,2,0)</f>
        <v>Gloria</v>
      </c>
      <c r="C97" s="1" t="str">
        <f>VLOOKUP(A97,'Staff Names'!A:C,3,0)</f>
        <v>Olivy</v>
      </c>
      <c r="D97" s="29" t="str">
        <f t="shared" si="1"/>
        <v>Gloria Olivy</v>
      </c>
      <c r="E97" s="2" t="str">
        <f>VLOOKUP(A97,Gender!A:B,2,0)</f>
        <v>Female</v>
      </c>
      <c r="F97" t="str">
        <f>_xlfn.XLOOKUP(A97,Branches!A:A,Branches!B:B)</f>
        <v>Florida</v>
      </c>
      <c r="G97" t="str">
        <f>_xlfn.XLOOKUP(A97,Department!A:A,Department!B:B)</f>
        <v>IT</v>
      </c>
      <c r="H97" t="str">
        <f>_xlfn.XLOOKUP(A97,'All Staff Positions'!A:A,'All Staff Positions'!D:D,0)</f>
        <v>Level 2</v>
      </c>
      <c r="I97" s="13" t="str">
        <f>_xlfn.XLOOKUP(H97,'Reporting Line'!$A:$A,'Reporting Line'!$B:$B,0)</f>
        <v>Deputy Head</v>
      </c>
      <c r="J97" s="13" t="str">
        <f>_xlfn.XLOOKUP(H97,'Reporting Line'!$A:$A,'Reporting Line'!$C:$C,0)</f>
        <v>Head</v>
      </c>
      <c r="K97" s="26" t="e">
        <f ca="1">_xlfn.XLOOKUP(A97,'Performance Score'!$A:$A,'Performance Score'!$J:$J,0)</f>
        <v>#NAME?</v>
      </c>
    </row>
    <row r="98" spans="1:11" x14ac:dyDescent="0.3">
      <c r="A98" s="1" t="s">
        <v>473</v>
      </c>
      <c r="B98" s="2" t="str">
        <f>VLOOKUP(A98,'Staff Names'!A:C,2,0)</f>
        <v>Jacob</v>
      </c>
      <c r="C98" s="1" t="str">
        <f>VLOOKUP(A98,'Staff Names'!A:C,3,0)</f>
        <v>Young</v>
      </c>
      <c r="D98" s="29" t="str">
        <f t="shared" si="1"/>
        <v>Jacob Young</v>
      </c>
      <c r="E98" s="2" t="str">
        <f>VLOOKUP(A98,Gender!A:B,2,0)</f>
        <v>Male</v>
      </c>
      <c r="F98" t="str">
        <f>_xlfn.XLOOKUP(A98,Branches!A:A,Branches!B:B)</f>
        <v>Florida</v>
      </c>
      <c r="G98" t="str">
        <f>_xlfn.XLOOKUP(A98,Department!A:A,Department!B:B)</f>
        <v>Operations</v>
      </c>
      <c r="H98" t="str">
        <f>_xlfn.XLOOKUP(A98,'All Staff Positions'!A:A,'All Staff Positions'!D:D,0)</f>
        <v>Level 2</v>
      </c>
      <c r="I98" s="13" t="str">
        <f>_xlfn.XLOOKUP(H98,'Reporting Line'!$A:$A,'Reporting Line'!$B:$B,0)</f>
        <v>Deputy Head</v>
      </c>
      <c r="J98" s="13" t="str">
        <f>_xlfn.XLOOKUP(H98,'Reporting Line'!$A:$A,'Reporting Line'!$C:$C,0)</f>
        <v>Head</v>
      </c>
      <c r="K98" s="26" t="e">
        <f ca="1">_xlfn.XLOOKUP(A98,'Performance Score'!$A:$A,'Performance Score'!$J:$J,0)</f>
        <v>#NAME?</v>
      </c>
    </row>
    <row r="99" spans="1:11" x14ac:dyDescent="0.3">
      <c r="A99" s="1" t="s">
        <v>533</v>
      </c>
      <c r="B99" s="2" t="str">
        <f>VLOOKUP(A99,'Staff Names'!A:C,2,0)</f>
        <v>Linda</v>
      </c>
      <c r="C99" s="1" t="str">
        <f>VLOOKUP(A99,'Staff Names'!A:C,3,0)</f>
        <v>Acrea</v>
      </c>
      <c r="D99" s="29" t="str">
        <f t="shared" si="1"/>
        <v>Linda Acrea</v>
      </c>
      <c r="E99" s="2" t="str">
        <f>VLOOKUP(A99,Gender!A:B,2,0)</f>
        <v>Female</v>
      </c>
      <c r="F99" t="str">
        <f>_xlfn.XLOOKUP(A99,Branches!A:A,Branches!B:B)</f>
        <v>Florida</v>
      </c>
      <c r="G99" t="str">
        <f>_xlfn.XLOOKUP(A99,Department!A:A,Department!B:B)</f>
        <v>Sales</v>
      </c>
      <c r="H99" t="str">
        <f>_xlfn.XLOOKUP(A99,'All Staff Positions'!A:A,'All Staff Positions'!D:D,0)</f>
        <v>Level 2</v>
      </c>
      <c r="I99" s="13" t="str">
        <f>_xlfn.XLOOKUP(H99,'Reporting Line'!$A:$A,'Reporting Line'!$B:$B,0)</f>
        <v>Deputy Head</v>
      </c>
      <c r="J99" s="13" t="str">
        <f>_xlfn.XLOOKUP(H99,'Reporting Line'!$A:$A,'Reporting Line'!$C:$C,0)</f>
        <v>Head</v>
      </c>
      <c r="K99" s="26" t="e">
        <f ca="1">_xlfn.XLOOKUP(A99,'Performance Score'!$A:$A,'Performance Score'!$J:$J,0)</f>
        <v>#NAME?</v>
      </c>
    </row>
    <row r="100" spans="1:11" x14ac:dyDescent="0.3">
      <c r="A100" s="1" t="s">
        <v>534</v>
      </c>
      <c r="B100" s="2" t="str">
        <f>VLOOKUP(A100,'Staff Names'!A:C,2,0)</f>
        <v>Deborah</v>
      </c>
      <c r="C100" s="1" t="str">
        <f>VLOOKUP(A100,'Staff Names'!A:C,3,0)</f>
        <v>Obray</v>
      </c>
      <c r="D100" s="29" t="str">
        <f t="shared" si="1"/>
        <v>Deborah Obray</v>
      </c>
      <c r="E100" s="2" t="str">
        <f>VLOOKUP(A100,Gender!A:B,2,0)</f>
        <v>Female</v>
      </c>
      <c r="F100" t="str">
        <f>_xlfn.XLOOKUP(A100,Branches!A:A,Branches!B:B)</f>
        <v>Florida</v>
      </c>
      <c r="G100" t="str">
        <f>_xlfn.XLOOKUP(A100,Department!A:A,Department!B:B)</f>
        <v>Sales</v>
      </c>
      <c r="H100" t="str">
        <f>_xlfn.XLOOKUP(A100,'All Staff Positions'!A:A,'All Staff Positions'!D:D,0)</f>
        <v>Level 2</v>
      </c>
      <c r="I100" s="13" t="str">
        <f>_xlfn.XLOOKUP(H100,'Reporting Line'!$A:$A,'Reporting Line'!$B:$B,0)</f>
        <v>Deputy Head</v>
      </c>
      <c r="J100" s="13" t="str">
        <f>_xlfn.XLOOKUP(H100,'Reporting Line'!$A:$A,'Reporting Line'!$C:$C,0)</f>
        <v>Head</v>
      </c>
      <c r="K100" s="26" t="e">
        <f ca="1">_xlfn.XLOOKUP(A100,'Performance Score'!$A:$A,'Performance Score'!$J:$J,0)</f>
        <v>#NAME?</v>
      </c>
    </row>
    <row r="101" spans="1:11" x14ac:dyDescent="0.3">
      <c r="A101" s="1" t="s">
        <v>561</v>
      </c>
      <c r="B101" s="2" t="str">
        <f>VLOOKUP(A101,'Staff Names'!A:C,2,0)</f>
        <v>Bryan</v>
      </c>
      <c r="C101" s="1" t="str">
        <f>VLOOKUP(A101,'Staff Names'!A:C,3,0)</f>
        <v>Richardson</v>
      </c>
      <c r="D101" s="29" t="str">
        <f t="shared" si="1"/>
        <v>Bryan Richardson</v>
      </c>
      <c r="E101" s="2" t="str">
        <f>VLOOKUP(A101,Gender!A:B,2,0)</f>
        <v>Male</v>
      </c>
      <c r="F101" t="str">
        <f>_xlfn.XLOOKUP(A101,Branches!A:A,Branches!B:B)</f>
        <v>Florida</v>
      </c>
      <c r="G101" t="str">
        <f>_xlfn.XLOOKUP(A101,Department!A:A,Department!B:B)</f>
        <v>Sales</v>
      </c>
      <c r="H101" t="str">
        <f>_xlfn.XLOOKUP(A101,'All Staff Positions'!A:A,'All Staff Positions'!D:D,0)</f>
        <v>Level 2</v>
      </c>
      <c r="I101" s="13" t="str">
        <f>_xlfn.XLOOKUP(H101,'Reporting Line'!$A:$A,'Reporting Line'!$B:$B,0)</f>
        <v>Deputy Head</v>
      </c>
      <c r="J101" s="13" t="str">
        <f>_xlfn.XLOOKUP(H101,'Reporting Line'!$A:$A,'Reporting Line'!$C:$C,0)</f>
        <v>Head</v>
      </c>
      <c r="K101" s="26" t="e">
        <f ca="1">_xlfn.XLOOKUP(A101,'Performance Score'!$A:$A,'Performance Score'!$J:$J,0)</f>
        <v>#NAME?</v>
      </c>
    </row>
    <row r="102" spans="1:11" x14ac:dyDescent="0.3">
      <c r="A102" s="1" t="s">
        <v>554</v>
      </c>
      <c r="B102" s="2" t="str">
        <f>VLOOKUP(A102,'Staff Names'!A:C,2,0)</f>
        <v>Melissa</v>
      </c>
      <c r="C102" s="1" t="str">
        <f>VLOOKUP(A102,'Staff Names'!A:C,3,0)</f>
        <v>O'Raighne</v>
      </c>
      <c r="D102" s="29" t="str">
        <f t="shared" si="1"/>
        <v>Melissa O'Raighne</v>
      </c>
      <c r="E102" s="2" t="str">
        <f>VLOOKUP(A102,Gender!A:B,2,0)</f>
        <v>Female</v>
      </c>
      <c r="F102" t="str">
        <f>_xlfn.XLOOKUP(A102,Branches!A:A,Branches!B:B)</f>
        <v>New York</v>
      </c>
      <c r="G102" t="str">
        <f>_xlfn.XLOOKUP(A102,Department!A:A,Department!B:B)</f>
        <v>Operations</v>
      </c>
      <c r="H102" t="str">
        <f>_xlfn.XLOOKUP(A102,'All Staff Positions'!A:A,'All Staff Positions'!D:D,0)</f>
        <v>Level 2</v>
      </c>
      <c r="I102" s="13" t="str">
        <f>_xlfn.XLOOKUP(H102,'Reporting Line'!$A:$A,'Reporting Line'!$B:$B,0)</f>
        <v>Deputy Head</v>
      </c>
      <c r="J102" s="13" t="str">
        <f>_xlfn.XLOOKUP(H102,'Reporting Line'!$A:$A,'Reporting Line'!$C:$C,0)</f>
        <v>Head</v>
      </c>
      <c r="K102" s="26" t="e">
        <f ca="1">_xlfn.XLOOKUP(A102,'Performance Score'!$A:$A,'Performance Score'!$J:$J,0)</f>
        <v>#NAME?</v>
      </c>
    </row>
    <row r="103" spans="1:11" x14ac:dyDescent="0.3">
      <c r="A103" s="1" t="s">
        <v>563</v>
      </c>
      <c r="B103" s="2" t="str">
        <f>VLOOKUP(A103,'Staff Names'!A:C,2,0)</f>
        <v>Amy</v>
      </c>
      <c r="C103" s="1" t="str">
        <f>VLOOKUP(A103,'Staff Names'!A:C,3,0)</f>
        <v>Orpwoode</v>
      </c>
      <c r="D103" s="29" t="str">
        <f t="shared" si="1"/>
        <v>Amy Orpwoode</v>
      </c>
      <c r="E103" s="2" t="str">
        <f>VLOOKUP(A103,Gender!A:B,2,0)</f>
        <v>Female</v>
      </c>
      <c r="F103" t="str">
        <f>_xlfn.XLOOKUP(A103,Branches!A:A,Branches!B:B)</f>
        <v>New York</v>
      </c>
      <c r="G103" t="str">
        <f>_xlfn.XLOOKUP(A103,Department!A:A,Department!B:B)</f>
        <v>Operations</v>
      </c>
      <c r="H103" t="str">
        <f>_xlfn.XLOOKUP(A103,'All Staff Positions'!A:A,'All Staff Positions'!D:D,0)</f>
        <v>Level 2</v>
      </c>
      <c r="I103" s="13" t="str">
        <f>_xlfn.XLOOKUP(H103,'Reporting Line'!$A:$A,'Reporting Line'!$B:$B,0)</f>
        <v>Deputy Head</v>
      </c>
      <c r="J103" s="13" t="str">
        <f>_xlfn.XLOOKUP(H103,'Reporting Line'!$A:$A,'Reporting Line'!$C:$C,0)</f>
        <v>Head</v>
      </c>
      <c r="K103" s="26" t="e">
        <f ca="1">_xlfn.XLOOKUP(A103,'Performance Score'!$A:$A,'Performance Score'!$J:$J,0)</f>
        <v>#NAME?</v>
      </c>
    </row>
    <row r="104" spans="1:11" x14ac:dyDescent="0.3">
      <c r="A104" s="1" t="s">
        <v>574</v>
      </c>
      <c r="B104" s="2" t="str">
        <f>VLOOKUP(A104,'Staff Names'!A:C,2,0)</f>
        <v>Timothy</v>
      </c>
      <c r="C104" s="1" t="str">
        <f>VLOOKUP(A104,'Staff Names'!A:C,3,0)</f>
        <v>Sanchez</v>
      </c>
      <c r="D104" s="29" t="str">
        <f t="shared" si="1"/>
        <v>Timothy Sanchez</v>
      </c>
      <c r="E104" s="2" t="str">
        <f>VLOOKUP(A104,Gender!A:B,2,0)</f>
        <v>Male</v>
      </c>
      <c r="F104" t="str">
        <f>_xlfn.XLOOKUP(A104,Branches!A:A,Branches!B:B)</f>
        <v>New York</v>
      </c>
      <c r="G104" t="str">
        <f>_xlfn.XLOOKUP(A104,Department!A:A,Department!B:B)</f>
        <v>Operations</v>
      </c>
      <c r="H104" t="str">
        <f>_xlfn.XLOOKUP(A104,'All Staff Positions'!A:A,'All Staff Positions'!D:D,0)</f>
        <v>Level 2</v>
      </c>
      <c r="I104" s="13" t="str">
        <f>_xlfn.XLOOKUP(H104,'Reporting Line'!$A:$A,'Reporting Line'!$B:$B,0)</f>
        <v>Deputy Head</v>
      </c>
      <c r="J104" s="13" t="str">
        <f>_xlfn.XLOOKUP(H104,'Reporting Line'!$A:$A,'Reporting Line'!$C:$C,0)</f>
        <v>Head</v>
      </c>
      <c r="K104" s="26" t="e">
        <f ca="1">_xlfn.XLOOKUP(A104,'Performance Score'!$A:$A,'Performance Score'!$J:$J,0)</f>
        <v>#NAME?</v>
      </c>
    </row>
    <row r="105" spans="1:11" x14ac:dyDescent="0.3">
      <c r="A105" s="1" t="s">
        <v>504</v>
      </c>
      <c r="B105" s="2" t="str">
        <f>VLOOKUP(A105,'Staff Names'!A:C,2,0)</f>
        <v>Elizabeth</v>
      </c>
      <c r="C105" s="1" t="str">
        <f>VLOOKUP(A105,'Staff Names'!A:C,3,0)</f>
        <v>Addaman</v>
      </c>
      <c r="D105" s="29" t="str">
        <f t="shared" si="1"/>
        <v>Elizabeth Addaman</v>
      </c>
      <c r="E105" s="2" t="str">
        <f>VLOOKUP(A105,Gender!A:B,2,0)</f>
        <v>Female</v>
      </c>
      <c r="F105" t="str">
        <f>_xlfn.XLOOKUP(A105,Branches!A:A,Branches!B:B)</f>
        <v>New York</v>
      </c>
      <c r="G105" t="str">
        <f>_xlfn.XLOOKUP(A105,Department!A:A,Department!B:B)</f>
        <v>Sales</v>
      </c>
      <c r="H105" t="str">
        <f>_xlfn.XLOOKUP(A105,'All Staff Positions'!A:A,'All Staff Positions'!D:D,0)</f>
        <v>Level 2</v>
      </c>
      <c r="I105" s="13" t="str">
        <f>_xlfn.XLOOKUP(H105,'Reporting Line'!$A:$A,'Reporting Line'!$B:$B,0)</f>
        <v>Deputy Head</v>
      </c>
      <c r="J105" s="13" t="str">
        <f>_xlfn.XLOOKUP(H105,'Reporting Line'!$A:$A,'Reporting Line'!$C:$C,0)</f>
        <v>Head</v>
      </c>
      <c r="K105" s="26" t="e">
        <f ca="1">_xlfn.XLOOKUP(A105,'Performance Score'!$A:$A,'Performance Score'!$J:$J,0)</f>
        <v>#NAME?</v>
      </c>
    </row>
    <row r="106" spans="1:11" x14ac:dyDescent="0.3">
      <c r="A106" s="1" t="s">
        <v>505</v>
      </c>
      <c r="B106" s="2" t="str">
        <f>VLOOKUP(A106,'Staff Names'!A:C,2,0)</f>
        <v>Patricia</v>
      </c>
      <c r="C106" s="1" t="str">
        <f>VLOOKUP(A106,'Staff Names'!A:C,3,0)</f>
        <v>Adaway</v>
      </c>
      <c r="D106" s="29" t="str">
        <f t="shared" si="1"/>
        <v>Patricia Adaway</v>
      </c>
      <c r="E106" s="2" t="str">
        <f>VLOOKUP(A106,Gender!A:B,2,0)</f>
        <v>Female</v>
      </c>
      <c r="F106" t="str">
        <f>_xlfn.XLOOKUP(A106,Branches!A:A,Branches!B:B)</f>
        <v>New York</v>
      </c>
      <c r="G106" t="str">
        <f>_xlfn.XLOOKUP(A106,Department!A:A,Department!B:B)</f>
        <v>Sales</v>
      </c>
      <c r="H106" t="str">
        <f>_xlfn.XLOOKUP(A106,'All Staff Positions'!A:A,'All Staff Positions'!D:D,0)</f>
        <v>Level 2</v>
      </c>
      <c r="I106" s="13" t="str">
        <f>_xlfn.XLOOKUP(H106,'Reporting Line'!$A:$A,'Reporting Line'!$B:$B,0)</f>
        <v>Deputy Head</v>
      </c>
      <c r="J106" s="13" t="str">
        <f>_xlfn.XLOOKUP(H106,'Reporting Line'!$A:$A,'Reporting Line'!$C:$C,0)</f>
        <v>Head</v>
      </c>
      <c r="K106" s="26" t="e">
        <f ca="1">_xlfn.XLOOKUP(A106,'Performance Score'!$A:$A,'Performance Score'!$J:$J,0)</f>
        <v>#NAME?</v>
      </c>
    </row>
    <row r="107" spans="1:11" x14ac:dyDescent="0.3">
      <c r="A107" s="1" t="s">
        <v>514</v>
      </c>
      <c r="B107" s="2" t="str">
        <f>VLOOKUP(A107,'Staff Names'!A:C,2,0)</f>
        <v>Grace</v>
      </c>
      <c r="C107" s="1" t="str">
        <f>VLOOKUP(A107,'Staff Names'!A:C,3,0)</f>
        <v>Talbut</v>
      </c>
      <c r="D107" s="29" t="str">
        <f t="shared" si="1"/>
        <v>Grace Talbut</v>
      </c>
      <c r="E107" s="2" t="str">
        <f>VLOOKUP(A107,Gender!A:B,2,0)</f>
        <v>Female</v>
      </c>
      <c r="F107" t="str">
        <f>_xlfn.XLOOKUP(A107,Branches!A:A,Branches!B:B)</f>
        <v>New York</v>
      </c>
      <c r="G107" t="str">
        <f>_xlfn.XLOOKUP(A107,Department!A:A,Department!B:B)</f>
        <v>Sales</v>
      </c>
      <c r="H107" t="str">
        <f>_xlfn.XLOOKUP(A107,'All Staff Positions'!A:A,'All Staff Positions'!D:D,0)</f>
        <v>Level 2</v>
      </c>
      <c r="I107" s="13" t="str">
        <f>_xlfn.XLOOKUP(H107,'Reporting Line'!$A:$A,'Reporting Line'!$B:$B,0)</f>
        <v>Deputy Head</v>
      </c>
      <c r="J107" s="13" t="str">
        <f>_xlfn.XLOOKUP(H107,'Reporting Line'!$A:$A,'Reporting Line'!$C:$C,0)</f>
        <v>Head</v>
      </c>
      <c r="K107" s="26" t="e">
        <f ca="1">_xlfn.XLOOKUP(A107,'Performance Score'!$A:$A,'Performance Score'!$J:$J,0)</f>
        <v>#NAME?</v>
      </c>
    </row>
    <row r="108" spans="1:11" x14ac:dyDescent="0.3">
      <c r="A108" s="1" t="s">
        <v>515</v>
      </c>
      <c r="B108" s="2" t="str">
        <f>VLOOKUP(A108,'Staff Names'!A:C,2,0)</f>
        <v>Janet</v>
      </c>
      <c r="C108" s="1" t="str">
        <f>VLOOKUP(A108,'Staff Names'!A:C,3,0)</f>
        <v>Ostrich</v>
      </c>
      <c r="D108" s="29" t="str">
        <f t="shared" si="1"/>
        <v>Janet Ostrich</v>
      </c>
      <c r="E108" s="2" t="str">
        <f>VLOOKUP(A108,Gender!A:B,2,0)</f>
        <v>Female</v>
      </c>
      <c r="F108" t="str">
        <f>_xlfn.XLOOKUP(A108,Branches!A:A,Branches!B:B)</f>
        <v>New York</v>
      </c>
      <c r="G108" t="str">
        <f>_xlfn.XLOOKUP(A108,Department!A:A,Department!B:B)</f>
        <v>Sales</v>
      </c>
      <c r="H108" t="str">
        <f>_xlfn.XLOOKUP(A108,'All Staff Positions'!A:A,'All Staff Positions'!D:D,0)</f>
        <v>Level 2</v>
      </c>
      <c r="I108" s="13" t="str">
        <f>_xlfn.XLOOKUP(H108,'Reporting Line'!$A:$A,'Reporting Line'!$B:$B,0)</f>
        <v>Deputy Head</v>
      </c>
      <c r="J108" s="13" t="str">
        <f>_xlfn.XLOOKUP(H108,'Reporting Line'!$A:$A,'Reporting Line'!$C:$C,0)</f>
        <v>Head</v>
      </c>
      <c r="K108" s="26" t="e">
        <f ca="1">_xlfn.XLOOKUP(A108,'Performance Score'!$A:$A,'Performance Score'!$J:$J,0)</f>
        <v>#NAME?</v>
      </c>
    </row>
    <row r="109" spans="1:11" x14ac:dyDescent="0.3">
      <c r="A109" s="1" t="s">
        <v>542</v>
      </c>
      <c r="B109" s="2" t="str">
        <f>VLOOKUP(A109,'Staff Names'!A:C,2,0)</f>
        <v>Joyce</v>
      </c>
      <c r="C109" s="1" t="str">
        <f>VLOOKUP(A109,'Staff Names'!A:C,3,0)</f>
        <v>Odom</v>
      </c>
      <c r="D109" s="29" t="str">
        <f t="shared" si="1"/>
        <v>Joyce Odom</v>
      </c>
      <c r="E109" s="2" t="str">
        <f>VLOOKUP(A109,Gender!A:B,2,0)</f>
        <v>Female</v>
      </c>
      <c r="F109" t="str">
        <f>_xlfn.XLOOKUP(A109,Branches!A:A,Branches!B:B)</f>
        <v>New York</v>
      </c>
      <c r="G109" t="str">
        <f>_xlfn.XLOOKUP(A109,Department!A:A,Department!B:B)</f>
        <v>Sales</v>
      </c>
      <c r="H109" t="str">
        <f>_xlfn.XLOOKUP(A109,'All Staff Positions'!A:A,'All Staff Positions'!D:D,0)</f>
        <v>Level 2</v>
      </c>
      <c r="I109" s="13" t="str">
        <f>_xlfn.XLOOKUP(H109,'Reporting Line'!$A:$A,'Reporting Line'!$B:$B,0)</f>
        <v>Deputy Head</v>
      </c>
      <c r="J109" s="13" t="str">
        <f>_xlfn.XLOOKUP(H109,'Reporting Line'!$A:$A,'Reporting Line'!$C:$C,0)</f>
        <v>Head</v>
      </c>
      <c r="K109" s="26" t="e">
        <f ca="1">_xlfn.XLOOKUP(A109,'Performance Score'!$A:$A,'Performance Score'!$J:$J,0)</f>
        <v>#NAME?</v>
      </c>
    </row>
    <row r="110" spans="1:11" x14ac:dyDescent="0.3">
      <c r="A110" s="1" t="s">
        <v>426</v>
      </c>
      <c r="B110" s="2" t="str">
        <f>VLOOKUP(A110,'Staff Names'!A:C,2,0)</f>
        <v>Ruth</v>
      </c>
      <c r="C110" s="1" t="str">
        <f>VLOOKUP(A110,'Staff Names'!A:C,3,0)</f>
        <v>Oldbury</v>
      </c>
      <c r="D110" s="29" t="str">
        <f t="shared" si="1"/>
        <v>Ruth Oldbury</v>
      </c>
      <c r="E110" s="2" t="str">
        <f>VLOOKUP(A110,Gender!A:B,2,0)</f>
        <v>Female</v>
      </c>
      <c r="F110" t="str">
        <f>_xlfn.XLOOKUP(A110,Branches!A:A,Branches!B:B)</f>
        <v>New Jersey</v>
      </c>
      <c r="G110" t="str">
        <f>_xlfn.XLOOKUP(A110,Department!A:A,Department!B:B)</f>
        <v>Finance</v>
      </c>
      <c r="H110" t="str">
        <f>_xlfn.XLOOKUP(A110,'All Staff Positions'!A:A,'All Staff Positions'!D:D,0)</f>
        <v>Level 2</v>
      </c>
      <c r="I110" s="13" t="str">
        <f>_xlfn.XLOOKUP(H110,'Reporting Line'!$A:$A,'Reporting Line'!$B:$B,0)</f>
        <v>Deputy Head</v>
      </c>
      <c r="J110" s="13" t="str">
        <f>_xlfn.XLOOKUP(H110,'Reporting Line'!$A:$A,'Reporting Line'!$C:$C,0)</f>
        <v>Head</v>
      </c>
      <c r="K110" s="26" t="e">
        <f ca="1">_xlfn.XLOOKUP(A110,'Performance Score'!$A:$A,'Performance Score'!$J:$J,0)</f>
        <v>#NAME?</v>
      </c>
    </row>
    <row r="111" spans="1:11" x14ac:dyDescent="0.3">
      <c r="A111" s="1" t="s">
        <v>458</v>
      </c>
      <c r="B111" s="2" t="str">
        <f>VLOOKUP(A111,'Staff Names'!A:C,2,0)</f>
        <v>Abigail</v>
      </c>
      <c r="C111" s="1" t="str">
        <f>VLOOKUP(A111,'Staff Names'!A:C,3,0)</f>
        <v>Oter</v>
      </c>
      <c r="D111" s="29" t="str">
        <f t="shared" si="1"/>
        <v>Abigail Oter</v>
      </c>
      <c r="E111" s="2" t="str">
        <f>VLOOKUP(A111,Gender!A:B,2,0)</f>
        <v>Female</v>
      </c>
      <c r="F111" t="str">
        <f>_xlfn.XLOOKUP(A111,Branches!A:A,Branches!B:B)</f>
        <v>New Jersey</v>
      </c>
      <c r="G111" t="str">
        <f>_xlfn.XLOOKUP(A111,Department!A:A,Department!B:B)</f>
        <v>Operations</v>
      </c>
      <c r="H111" t="str">
        <f>_xlfn.XLOOKUP(A111,'All Staff Positions'!A:A,'All Staff Positions'!D:D,0)</f>
        <v>Level 2</v>
      </c>
      <c r="I111" s="13" t="str">
        <f>_xlfn.XLOOKUP(H111,'Reporting Line'!$A:$A,'Reporting Line'!$B:$B,0)</f>
        <v>Deputy Head</v>
      </c>
      <c r="J111" s="13" t="str">
        <f>_xlfn.XLOOKUP(H111,'Reporting Line'!$A:$A,'Reporting Line'!$C:$C,0)</f>
        <v>Head</v>
      </c>
      <c r="K111" s="26" t="e">
        <f ca="1">_xlfn.XLOOKUP(A111,'Performance Score'!$A:$A,'Performance Score'!$J:$J,0)</f>
        <v>#NAME?</v>
      </c>
    </row>
    <row r="112" spans="1:11" x14ac:dyDescent="0.3">
      <c r="A112" s="1" t="s">
        <v>474</v>
      </c>
      <c r="B112" s="2" t="str">
        <f>VLOOKUP(A112,'Staff Names'!A:C,2,0)</f>
        <v>Ethan</v>
      </c>
      <c r="C112" s="1" t="str">
        <f>VLOOKUP(A112,'Staff Names'!A:C,3,0)</f>
        <v>Morales</v>
      </c>
      <c r="D112" s="29" t="str">
        <f t="shared" si="1"/>
        <v>Ethan Morales</v>
      </c>
      <c r="E112" s="2" t="str">
        <f>VLOOKUP(A112,Gender!A:B,2,0)</f>
        <v>Male</v>
      </c>
      <c r="F112" t="str">
        <f>_xlfn.XLOOKUP(A112,Branches!A:A,Branches!B:B)</f>
        <v>New Jersey</v>
      </c>
      <c r="G112" t="str">
        <f>_xlfn.XLOOKUP(A112,Department!A:A,Department!B:B)</f>
        <v>Customer Service</v>
      </c>
      <c r="H112" t="str">
        <f>_xlfn.XLOOKUP(A112,'All Staff Positions'!A:A,'All Staff Positions'!D:D,0)</f>
        <v>Level 2</v>
      </c>
      <c r="I112" s="13" t="str">
        <f>_xlfn.XLOOKUP(H112,'Reporting Line'!$A:$A,'Reporting Line'!$B:$B,0)</f>
        <v>Deputy Head</v>
      </c>
      <c r="J112" s="13" t="str">
        <f>_xlfn.XLOOKUP(H112,'Reporting Line'!$A:$A,'Reporting Line'!$C:$C,0)</f>
        <v>Head</v>
      </c>
      <c r="K112" s="26" t="e">
        <f ca="1">_xlfn.XLOOKUP(A112,'Performance Score'!$A:$A,'Performance Score'!$J:$J,0)</f>
        <v>#NAME?</v>
      </c>
    </row>
    <row r="113" spans="1:11" x14ac:dyDescent="0.3">
      <c r="A113" s="1" t="s">
        <v>527</v>
      </c>
      <c r="B113" s="2" t="str">
        <f>VLOOKUP(A113,'Staff Names'!A:C,2,0)</f>
        <v>Jessica</v>
      </c>
      <c r="C113" s="1" t="str">
        <f>VLOOKUP(A113,'Staff Names'!A:C,3,0)</f>
        <v>Acres</v>
      </c>
      <c r="D113" s="29" t="str">
        <f t="shared" si="1"/>
        <v>Jessica Acres</v>
      </c>
      <c r="E113" s="2" t="str">
        <f>VLOOKUP(A113,Gender!A:B,2,0)</f>
        <v>Female</v>
      </c>
      <c r="F113" t="str">
        <f>_xlfn.XLOOKUP(A113,Branches!A:A,Branches!B:B)</f>
        <v>New Jersey</v>
      </c>
      <c r="G113" t="str">
        <f>_xlfn.XLOOKUP(A113,Department!A:A,Department!B:B)</f>
        <v>Sales</v>
      </c>
      <c r="H113" t="str">
        <f>_xlfn.XLOOKUP(A113,'All Staff Positions'!A:A,'All Staff Positions'!D:D,0)</f>
        <v>Level 2</v>
      </c>
      <c r="I113" s="13" t="str">
        <f>_xlfn.XLOOKUP(H113,'Reporting Line'!$A:$A,'Reporting Line'!$B:$B,0)</f>
        <v>Deputy Head</v>
      </c>
      <c r="J113" s="13" t="str">
        <f>_xlfn.XLOOKUP(H113,'Reporting Line'!$A:$A,'Reporting Line'!$C:$C,0)</f>
        <v>Head</v>
      </c>
      <c r="K113" s="26" t="e">
        <f ca="1">_xlfn.XLOOKUP(A113,'Performance Score'!$A:$A,'Performance Score'!$J:$J,0)</f>
        <v>#NAME?</v>
      </c>
    </row>
    <row r="114" spans="1:11" x14ac:dyDescent="0.3">
      <c r="A114" s="1" t="s">
        <v>539</v>
      </c>
      <c r="B114" s="2" t="str">
        <f>VLOOKUP(A114,'Staff Names'!A:C,2,0)</f>
        <v>Denise</v>
      </c>
      <c r="C114" s="1" t="str">
        <f>VLOOKUP(A114,'Staff Names'!A:C,3,0)</f>
        <v>Tapper</v>
      </c>
      <c r="D114" s="29" t="str">
        <f t="shared" si="1"/>
        <v>Denise Tapper</v>
      </c>
      <c r="E114" s="2" t="str">
        <f>VLOOKUP(A114,Gender!A:B,2,0)</f>
        <v>Female</v>
      </c>
      <c r="F114" t="str">
        <f>_xlfn.XLOOKUP(A114,Branches!A:A,Branches!B:B)</f>
        <v>New Jersey</v>
      </c>
      <c r="G114" t="str">
        <f>_xlfn.XLOOKUP(A114,Department!A:A,Department!B:B)</f>
        <v>Sales</v>
      </c>
      <c r="H114" t="str">
        <f>_xlfn.XLOOKUP(A114,'All Staff Positions'!A:A,'All Staff Positions'!D:D,0)</f>
        <v>Level 2</v>
      </c>
      <c r="I114" s="13" t="str">
        <f>_xlfn.XLOOKUP(H114,'Reporting Line'!$A:$A,'Reporting Line'!$B:$B,0)</f>
        <v>Deputy Head</v>
      </c>
      <c r="J114" s="13" t="str">
        <f>_xlfn.XLOOKUP(H114,'Reporting Line'!$A:$A,'Reporting Line'!$C:$C,0)</f>
        <v>Head</v>
      </c>
      <c r="K114" s="26" t="e">
        <f ca="1">_xlfn.XLOOKUP(A114,'Performance Score'!$A:$A,'Performance Score'!$J:$J,0)</f>
        <v>#NAME?</v>
      </c>
    </row>
    <row r="115" spans="1:11" x14ac:dyDescent="0.3">
      <c r="A115" s="1" t="s">
        <v>551</v>
      </c>
      <c r="B115" s="2" t="str">
        <f>VLOOKUP(A115,'Staff Names'!A:C,2,0)</f>
        <v>Kevin</v>
      </c>
      <c r="C115" s="1" t="str">
        <f>VLOOKUP(A115,'Staff Names'!A:C,3,0)</f>
        <v>Thompson</v>
      </c>
      <c r="D115" s="29" t="str">
        <f t="shared" si="1"/>
        <v>Kevin Thompson</v>
      </c>
      <c r="E115" s="2" t="str">
        <f>VLOOKUP(A115,Gender!A:B,2,0)</f>
        <v>Male</v>
      </c>
      <c r="F115" t="str">
        <f>_xlfn.XLOOKUP(A115,Branches!A:A,Branches!B:B)</f>
        <v>New Jersey</v>
      </c>
      <c r="G115" t="str">
        <f>_xlfn.XLOOKUP(A115,Department!A:A,Department!B:B)</f>
        <v>Sales</v>
      </c>
      <c r="H115" t="str">
        <f>_xlfn.XLOOKUP(A115,'All Staff Positions'!A:A,'All Staff Positions'!D:D,0)</f>
        <v>Level 2</v>
      </c>
      <c r="I115" s="13" t="str">
        <f>_xlfn.XLOOKUP(H115,'Reporting Line'!$A:$A,'Reporting Line'!$B:$B,0)</f>
        <v>Deputy Head</v>
      </c>
      <c r="J115" s="13" t="str">
        <f>_xlfn.XLOOKUP(H115,'Reporting Line'!$A:$A,'Reporting Line'!$C:$C,0)</f>
        <v>Head</v>
      </c>
      <c r="K115" s="26" t="e">
        <f ca="1">_xlfn.XLOOKUP(A115,'Performance Score'!$A:$A,'Performance Score'!$J:$J,0)</f>
        <v>#NAME?</v>
      </c>
    </row>
    <row r="116" spans="1:11" x14ac:dyDescent="0.3">
      <c r="A116" s="1" t="s">
        <v>415</v>
      </c>
      <c r="B116" s="2" t="str">
        <f>VLOOKUP(A116,'Staff Names'!A:C,2,0)</f>
        <v>Eric</v>
      </c>
      <c r="C116" s="1" t="str">
        <f>VLOOKUP(A116,'Staff Names'!A:C,3,0)</f>
        <v>Wright</v>
      </c>
      <c r="D116" s="29" t="str">
        <f t="shared" si="1"/>
        <v>Eric Wright</v>
      </c>
      <c r="E116" s="2" t="str">
        <f>VLOOKUP(A116,Gender!A:B,2,0)</f>
        <v>Male</v>
      </c>
      <c r="F116" t="str">
        <f>_xlfn.XLOOKUP(A116,Branches!A:A,Branches!B:B)</f>
        <v>New York</v>
      </c>
      <c r="G116" t="str">
        <f>_xlfn.XLOOKUP(A116,Department!A:A,Department!B:B)</f>
        <v>Admin</v>
      </c>
      <c r="H116" t="str">
        <f>_xlfn.XLOOKUP(A116,'All Staff Positions'!A:A,'All Staff Positions'!D:D,0)</f>
        <v>Level 2</v>
      </c>
      <c r="I116" s="13" t="str">
        <f>_xlfn.XLOOKUP(H116,'Reporting Line'!$A:$A,'Reporting Line'!$B:$B,0)</f>
        <v>Deputy Head</v>
      </c>
      <c r="J116" s="13" t="str">
        <f>_xlfn.XLOOKUP(H116,'Reporting Line'!$A:$A,'Reporting Line'!$C:$C,0)</f>
        <v>Head</v>
      </c>
      <c r="K116" s="26" t="e">
        <f ca="1">_xlfn.XLOOKUP(A116,'Performance Score'!$A:$A,'Performance Score'!$J:$J,0)</f>
        <v>#NAME?</v>
      </c>
    </row>
    <row r="117" spans="1:11" x14ac:dyDescent="0.3">
      <c r="A117" s="1" t="s">
        <v>416</v>
      </c>
      <c r="B117" s="2" t="str">
        <f>VLOOKUP(A117,'Staff Names'!A:C,2,0)</f>
        <v>Frances</v>
      </c>
      <c r="C117" s="1" t="str">
        <f>VLOOKUP(A117,'Staff Names'!A:C,3,0)</f>
        <v>Over</v>
      </c>
      <c r="D117" s="29" t="str">
        <f t="shared" si="1"/>
        <v>Frances Over</v>
      </c>
      <c r="E117" s="2" t="str">
        <f>VLOOKUP(A117,Gender!A:B,2,0)</f>
        <v>Female</v>
      </c>
      <c r="F117" t="str">
        <f>_xlfn.XLOOKUP(A117,Branches!A:A,Branches!B:B)</f>
        <v>New York</v>
      </c>
      <c r="G117" t="str">
        <f>_xlfn.XLOOKUP(A117,Department!A:A,Department!B:B)</f>
        <v>Admin</v>
      </c>
      <c r="H117" t="str">
        <f>_xlfn.XLOOKUP(A117,'All Staff Positions'!A:A,'All Staff Positions'!D:D,0)</f>
        <v>Level 2</v>
      </c>
      <c r="I117" s="13" t="str">
        <f>_xlfn.XLOOKUP(H117,'Reporting Line'!$A:$A,'Reporting Line'!$B:$B,0)</f>
        <v>Deputy Head</v>
      </c>
      <c r="J117" s="13" t="str">
        <f>_xlfn.XLOOKUP(H117,'Reporting Line'!$A:$A,'Reporting Line'!$C:$C,0)</f>
        <v>Head</v>
      </c>
      <c r="K117" s="26" t="e">
        <f ca="1">_xlfn.XLOOKUP(A117,'Performance Score'!$A:$A,'Performance Score'!$J:$J,0)</f>
        <v>#NAME?</v>
      </c>
    </row>
    <row r="118" spans="1:11" x14ac:dyDescent="0.3">
      <c r="A118" s="1" t="s">
        <v>430</v>
      </c>
      <c r="B118" s="2" t="str">
        <f>VLOOKUP(A118,'Staff Names'!A:C,2,0)</f>
        <v>Sophia</v>
      </c>
      <c r="C118" s="1" t="str">
        <f>VLOOKUP(A118,'Staff Names'!A:C,3,0)</f>
        <v>Oulahan</v>
      </c>
      <c r="D118" s="29" t="str">
        <f t="shared" si="1"/>
        <v>Sophia Oulahan</v>
      </c>
      <c r="E118" s="2" t="str">
        <f>VLOOKUP(A118,Gender!A:B,2,0)</f>
        <v>Female</v>
      </c>
      <c r="F118" t="str">
        <f>_xlfn.XLOOKUP(A118,Branches!A:A,Branches!B:B)</f>
        <v>New York</v>
      </c>
      <c r="G118" t="str">
        <f>_xlfn.XLOOKUP(A118,Department!A:A,Department!B:B)</f>
        <v>Strategy</v>
      </c>
      <c r="H118" t="str">
        <f>_xlfn.XLOOKUP(A118,'All Staff Positions'!A:A,'All Staff Positions'!D:D,0)</f>
        <v>Level 2</v>
      </c>
      <c r="I118" s="13" t="str">
        <f>_xlfn.XLOOKUP(H118,'Reporting Line'!$A:$A,'Reporting Line'!$B:$B,0)</f>
        <v>Deputy Head</v>
      </c>
      <c r="J118" s="13" t="str">
        <f>_xlfn.XLOOKUP(H118,'Reporting Line'!$A:$A,'Reporting Line'!$C:$C,0)</f>
        <v>Head</v>
      </c>
      <c r="K118" s="26" t="e">
        <f ca="1">_xlfn.XLOOKUP(A118,'Performance Score'!$A:$A,'Performance Score'!$J:$J,0)</f>
        <v>#NAME?</v>
      </c>
    </row>
    <row r="119" spans="1:11" x14ac:dyDescent="0.3">
      <c r="A119" s="1" t="s">
        <v>454</v>
      </c>
      <c r="B119" s="2" t="str">
        <f>VLOOKUP(A119,'Staff Names'!A:C,2,0)</f>
        <v>Lori</v>
      </c>
      <c r="C119" s="1" t="str">
        <f>VLOOKUP(A119,'Staff Names'!A:C,3,0)</f>
        <v>Tarplee</v>
      </c>
      <c r="D119" s="29" t="str">
        <f t="shared" si="1"/>
        <v>Lori Tarplee</v>
      </c>
      <c r="E119" s="2" t="str">
        <f>VLOOKUP(A119,Gender!A:B,2,0)</f>
        <v>Female</v>
      </c>
      <c r="F119" t="str">
        <f>_xlfn.XLOOKUP(A119,Branches!A:A,Branches!B:B)</f>
        <v>New York</v>
      </c>
      <c r="G119" t="str">
        <f>_xlfn.XLOOKUP(A119,Department!A:A,Department!B:B)</f>
        <v>Audit &amp; COntrol</v>
      </c>
      <c r="H119" t="str">
        <f>_xlfn.XLOOKUP(A119,'All Staff Positions'!A:A,'All Staff Positions'!D:D,0)</f>
        <v>Level 2</v>
      </c>
      <c r="I119" s="13" t="str">
        <f>_xlfn.XLOOKUP(H119,'Reporting Line'!$A:$A,'Reporting Line'!$B:$B,0)</f>
        <v>Deputy Head</v>
      </c>
      <c r="J119" s="13" t="str">
        <f>_xlfn.XLOOKUP(H119,'Reporting Line'!$A:$A,'Reporting Line'!$C:$C,0)</f>
        <v>Head</v>
      </c>
      <c r="K119" s="26" t="e">
        <f ca="1">_xlfn.XLOOKUP(A119,'Performance Score'!$A:$A,'Performance Score'!$J:$J,0)</f>
        <v>#NAME?</v>
      </c>
    </row>
    <row r="120" spans="1:11" x14ac:dyDescent="0.3">
      <c r="A120" s="1" t="s">
        <v>459</v>
      </c>
      <c r="B120" s="2" t="str">
        <f>VLOOKUP(A120,'Staff Names'!A:C,2,0)</f>
        <v>Benjamin</v>
      </c>
      <c r="C120" s="1" t="str">
        <f>VLOOKUP(A120,'Staff Names'!A:C,3,0)</f>
        <v>Adams</v>
      </c>
      <c r="D120" s="29" t="str">
        <f t="shared" si="1"/>
        <v>Benjamin Adams</v>
      </c>
      <c r="E120" s="2" t="str">
        <f>VLOOKUP(A120,Gender!A:B,2,0)</f>
        <v>Male</v>
      </c>
      <c r="F120" t="str">
        <f>_xlfn.XLOOKUP(A120,Branches!A:A,Branches!B:B)</f>
        <v>New York</v>
      </c>
      <c r="G120" t="str">
        <f>_xlfn.XLOOKUP(A120,Department!A:A,Department!B:B)</f>
        <v>Audit &amp; COntrol</v>
      </c>
      <c r="H120" t="str">
        <f>_xlfn.XLOOKUP(A120,'All Staff Positions'!A:A,'All Staff Positions'!D:D,0)</f>
        <v>Level 2</v>
      </c>
      <c r="I120" s="13" t="str">
        <f>_xlfn.XLOOKUP(H120,'Reporting Line'!$A:$A,'Reporting Line'!$B:$B,0)</f>
        <v>Deputy Head</v>
      </c>
      <c r="J120" s="13" t="str">
        <f>_xlfn.XLOOKUP(H120,'Reporting Line'!$A:$A,'Reporting Line'!$C:$C,0)</f>
        <v>Head</v>
      </c>
      <c r="K120" s="26" t="e">
        <f ca="1">_xlfn.XLOOKUP(A120,'Performance Score'!$A:$A,'Performance Score'!$J:$J,0)</f>
        <v>#NAME?</v>
      </c>
    </row>
    <row r="121" spans="1:11" x14ac:dyDescent="0.3">
      <c r="A121" s="1" t="s">
        <v>483</v>
      </c>
      <c r="B121" s="2" t="str">
        <f>VLOOKUP(A121,'Staff Names'!A:C,2,0)</f>
        <v>Vincent</v>
      </c>
      <c r="C121" s="1" t="str">
        <f>VLOOKUP(A121,'Staff Names'!A:C,3,0)</f>
        <v>Castillo</v>
      </c>
      <c r="D121" s="29" t="str">
        <f t="shared" si="1"/>
        <v>Vincent Castillo</v>
      </c>
      <c r="E121" s="2" t="str">
        <f>VLOOKUP(A121,Gender!A:B,2,0)</f>
        <v>Male</v>
      </c>
      <c r="F121" t="str">
        <f>_xlfn.XLOOKUP(A121,Branches!A:A,Branches!B:B)</f>
        <v>New York</v>
      </c>
      <c r="G121" t="str">
        <f>_xlfn.XLOOKUP(A121,Department!A:A,Department!B:B)</f>
        <v>HR</v>
      </c>
      <c r="H121" t="str">
        <f>_xlfn.XLOOKUP(A121,'All Staff Positions'!A:A,'All Staff Positions'!D:D,0)</f>
        <v>Level 2</v>
      </c>
      <c r="I121" s="13" t="str">
        <f>_xlfn.XLOOKUP(H121,'Reporting Line'!$A:$A,'Reporting Line'!$B:$B,0)</f>
        <v>Deputy Head</v>
      </c>
      <c r="J121" s="13" t="str">
        <f>_xlfn.XLOOKUP(H121,'Reporting Line'!$A:$A,'Reporting Line'!$C:$C,0)</f>
        <v>Head</v>
      </c>
      <c r="K121" s="26" t="e">
        <f ca="1">_xlfn.XLOOKUP(A121,'Performance Score'!$A:$A,'Performance Score'!$J:$J,0)</f>
        <v>#NAME?</v>
      </c>
    </row>
    <row r="122" spans="1:11" x14ac:dyDescent="0.3">
      <c r="A122" s="1" t="s">
        <v>496</v>
      </c>
      <c r="B122" s="2" t="str">
        <f>VLOOKUP(A122,'Staff Names'!A:C,2,0)</f>
        <v>Barbara</v>
      </c>
      <c r="C122" s="1" t="str">
        <f>VLOOKUP(A122,'Staff Names'!A:C,3,0)</f>
        <v>Aberton</v>
      </c>
      <c r="D122" s="29" t="str">
        <f t="shared" si="1"/>
        <v>Barbara Aberton</v>
      </c>
      <c r="E122" s="2" t="str">
        <f>VLOOKUP(A122,Gender!A:B,2,0)</f>
        <v>Female</v>
      </c>
      <c r="F122" t="str">
        <f>_xlfn.XLOOKUP(A122,Branches!A:A,Branches!B:B)</f>
        <v>New York</v>
      </c>
      <c r="G122" t="str">
        <f>_xlfn.XLOOKUP(A122,Department!A:A,Department!B:B)</f>
        <v>IT</v>
      </c>
      <c r="H122" t="str">
        <f>_xlfn.XLOOKUP(A122,'All Staff Positions'!A:A,'All Staff Positions'!D:D,0)</f>
        <v>Level 2</v>
      </c>
      <c r="I122" s="13" t="str">
        <f>_xlfn.XLOOKUP(H122,'Reporting Line'!$A:$A,'Reporting Line'!$B:$B,0)</f>
        <v>Deputy Head</v>
      </c>
      <c r="J122" s="13" t="str">
        <f>_xlfn.XLOOKUP(H122,'Reporting Line'!$A:$A,'Reporting Line'!$C:$C,0)</f>
        <v>Head</v>
      </c>
      <c r="K122" s="26" t="e">
        <f ca="1">_xlfn.XLOOKUP(A122,'Performance Score'!$A:$A,'Performance Score'!$J:$J,0)</f>
        <v>#NAME?</v>
      </c>
    </row>
    <row r="123" spans="1:11" x14ac:dyDescent="0.3">
      <c r="A123" s="1" t="s">
        <v>530</v>
      </c>
      <c r="B123" s="2" t="str">
        <f>VLOOKUP(A123,'Staff Names'!A:C,2,0)</f>
        <v>Andrew</v>
      </c>
      <c r="C123" s="1" t="str">
        <f>VLOOKUP(A123,'Staff Names'!A:C,3,0)</f>
        <v>Jackson</v>
      </c>
      <c r="D123" s="29" t="str">
        <f t="shared" si="1"/>
        <v>Andrew Jackson</v>
      </c>
      <c r="E123" s="2" t="str">
        <f>VLOOKUP(A123,Gender!A:B,2,0)</f>
        <v>Male</v>
      </c>
      <c r="F123" t="str">
        <f>_xlfn.XLOOKUP(A123,Branches!A:A,Branches!B:B)</f>
        <v>New York</v>
      </c>
      <c r="G123" t="str">
        <f>_xlfn.XLOOKUP(A123,Department!A:A,Department!B:B)</f>
        <v>Finance</v>
      </c>
      <c r="H123" t="str">
        <f>_xlfn.XLOOKUP(A123,'All Staff Positions'!A:A,'All Staff Positions'!D:D,0)</f>
        <v>Level 2</v>
      </c>
      <c r="I123" s="13" t="str">
        <f>_xlfn.XLOOKUP(H123,'Reporting Line'!$A:$A,'Reporting Line'!$B:$B,0)</f>
        <v>Deputy Head</v>
      </c>
      <c r="J123" s="13" t="str">
        <f>_xlfn.XLOOKUP(H123,'Reporting Line'!$A:$A,'Reporting Line'!$C:$C,0)</f>
        <v>Head</v>
      </c>
      <c r="K123" s="26" t="e">
        <f ca="1">_xlfn.XLOOKUP(A123,'Performance Score'!$A:$A,'Performance Score'!$J:$J,0)</f>
        <v>#NAME?</v>
      </c>
    </row>
    <row r="124" spans="1:11" x14ac:dyDescent="0.3">
      <c r="A124" s="1" t="s">
        <v>532</v>
      </c>
      <c r="B124" s="2" t="str">
        <f>VLOOKUP(A124,'Staff Names'!A:C,2,0)</f>
        <v>Wayne</v>
      </c>
      <c r="C124" s="1" t="str">
        <f>VLOOKUP(A124,'Staff Names'!A:C,3,0)</f>
        <v>Price</v>
      </c>
      <c r="D124" s="29" t="str">
        <f t="shared" si="1"/>
        <v>Wayne Price</v>
      </c>
      <c r="E124" s="2" t="str">
        <f>VLOOKUP(A124,Gender!A:B,2,0)</f>
        <v>Male</v>
      </c>
      <c r="F124" t="str">
        <f>_xlfn.XLOOKUP(A124,Branches!A:A,Branches!B:B)</f>
        <v>New York</v>
      </c>
      <c r="G124" t="str">
        <f>_xlfn.XLOOKUP(A124,Department!A:A,Department!B:B)</f>
        <v>Finance</v>
      </c>
      <c r="H124" t="str">
        <f>_xlfn.XLOOKUP(A124,'All Staff Positions'!A:A,'All Staff Positions'!D:D,0)</f>
        <v>Level 2</v>
      </c>
      <c r="I124" s="13" t="str">
        <f>_xlfn.XLOOKUP(H124,'Reporting Line'!$A:$A,'Reporting Line'!$B:$B,0)</f>
        <v>Deputy Head</v>
      </c>
      <c r="J124" s="13" t="str">
        <f>_xlfn.XLOOKUP(H124,'Reporting Line'!$A:$A,'Reporting Line'!$C:$C,0)</f>
        <v>Head</v>
      </c>
      <c r="K124" s="26" t="e">
        <f ca="1">_xlfn.XLOOKUP(A124,'Performance Score'!$A:$A,'Performance Score'!$J:$J,0)</f>
        <v>#NAME?</v>
      </c>
    </row>
    <row r="125" spans="1:11" x14ac:dyDescent="0.3">
      <c r="A125" s="1" t="s">
        <v>535</v>
      </c>
      <c r="B125" s="2" t="str">
        <f>VLOOKUP(A125,'Staff Names'!A:C,2,0)</f>
        <v>Russell</v>
      </c>
      <c r="C125" s="1" t="str">
        <f>VLOOKUP(A125,'Staff Names'!A:C,3,0)</f>
        <v>Ross</v>
      </c>
      <c r="D125" s="29" t="str">
        <f t="shared" si="1"/>
        <v>Russell Ross</v>
      </c>
      <c r="E125" s="2" t="str">
        <f>VLOOKUP(A125,Gender!A:B,2,0)</f>
        <v>Male</v>
      </c>
      <c r="F125" t="str">
        <f>_xlfn.XLOOKUP(A125,Branches!A:A,Branches!B:B)</f>
        <v>New York</v>
      </c>
      <c r="G125" t="str">
        <f>_xlfn.XLOOKUP(A125,Department!A:A,Department!B:B)</f>
        <v>Finance</v>
      </c>
      <c r="H125" t="str">
        <f>_xlfn.XLOOKUP(A125,'All Staff Positions'!A:A,'All Staff Positions'!D:D,0)</f>
        <v>Level 2</v>
      </c>
      <c r="I125" s="13" t="str">
        <f>_xlfn.XLOOKUP(H125,'Reporting Line'!$A:$A,'Reporting Line'!$B:$B,0)</f>
        <v>Deputy Head</v>
      </c>
      <c r="J125" s="13" t="str">
        <f>_xlfn.XLOOKUP(H125,'Reporting Line'!$A:$A,'Reporting Line'!$C:$C,0)</f>
        <v>Head</v>
      </c>
      <c r="K125" s="26" t="e">
        <f ca="1">_xlfn.XLOOKUP(A125,'Performance Score'!$A:$A,'Performance Score'!$J:$J,0)</f>
        <v>#NAME?</v>
      </c>
    </row>
    <row r="126" spans="1:11" x14ac:dyDescent="0.3">
      <c r="A126" s="1" t="s">
        <v>558</v>
      </c>
      <c r="B126" s="2" t="str">
        <f>VLOOKUP(A126,'Staff Names'!A:C,2,0)</f>
        <v>Angela</v>
      </c>
      <c r="C126" s="1" t="str">
        <f>VLOOKUP(A126,'Staff Names'!A:C,3,0)</f>
        <v>Ottar</v>
      </c>
      <c r="D126" s="29" t="str">
        <f t="shared" si="1"/>
        <v>Angela Ottar</v>
      </c>
      <c r="E126" s="2" t="str">
        <f>VLOOKUP(A126,Gender!A:B,2,0)</f>
        <v>Female</v>
      </c>
      <c r="F126" t="str">
        <f>_xlfn.XLOOKUP(A126,Branches!A:A,Branches!B:B)</f>
        <v>New York</v>
      </c>
      <c r="G126" t="str">
        <f>_xlfn.XLOOKUP(A126,Department!A:A,Department!B:B)</f>
        <v>Customer Service</v>
      </c>
      <c r="H126" t="str">
        <f>_xlfn.XLOOKUP(A126,'All Staff Positions'!A:A,'All Staff Positions'!D:D,0)</f>
        <v>Level 2</v>
      </c>
      <c r="I126" s="13" t="str">
        <f>_xlfn.XLOOKUP(H126,'Reporting Line'!$A:$A,'Reporting Line'!$B:$B,0)</f>
        <v>Deputy Head</v>
      </c>
      <c r="J126" s="13" t="str">
        <f>_xlfn.XLOOKUP(H126,'Reporting Line'!$A:$A,'Reporting Line'!$C:$C,0)</f>
        <v>Head</v>
      </c>
      <c r="K126" s="26" t="e">
        <f ca="1">_xlfn.XLOOKUP(A126,'Performance Score'!$A:$A,'Performance Score'!$J:$J,0)</f>
        <v>#NAME?</v>
      </c>
    </row>
    <row r="127" spans="1:11" x14ac:dyDescent="0.3">
      <c r="A127" s="1" t="s">
        <v>566</v>
      </c>
      <c r="B127" s="2" t="str">
        <f>VLOOKUP(A127,'Staff Names'!A:C,2,0)</f>
        <v>Natalie</v>
      </c>
      <c r="C127" s="1" t="str">
        <f>VLOOKUP(A127,'Staff Names'!A:C,3,0)</f>
        <v>Tallantire</v>
      </c>
      <c r="D127" s="29" t="str">
        <f t="shared" si="1"/>
        <v>Natalie Tallantire</v>
      </c>
      <c r="E127" s="2" t="str">
        <f>VLOOKUP(A127,Gender!A:B,2,0)</f>
        <v>Female</v>
      </c>
      <c r="F127" t="str">
        <f>_xlfn.XLOOKUP(A127,Branches!A:A,Branches!B:B)</f>
        <v>New York</v>
      </c>
      <c r="G127" t="str">
        <f>_xlfn.XLOOKUP(A127,Department!A:A,Department!B:B)</f>
        <v>Customer Service</v>
      </c>
      <c r="H127" t="str">
        <f>_xlfn.XLOOKUP(A127,'All Staff Positions'!A:A,'All Staff Positions'!D:D,0)</f>
        <v>Level 2</v>
      </c>
      <c r="I127" s="13" t="str">
        <f>_xlfn.XLOOKUP(H127,'Reporting Line'!$A:$A,'Reporting Line'!$B:$B,0)</f>
        <v>Deputy Head</v>
      </c>
      <c r="J127" s="13" t="str">
        <f>_xlfn.XLOOKUP(H127,'Reporting Line'!$A:$A,'Reporting Line'!$C:$C,0)</f>
        <v>Head</v>
      </c>
      <c r="K127" s="26" t="e">
        <f ca="1">_xlfn.XLOOKUP(A127,'Performance Score'!$A:$A,'Performance Score'!$J:$J,0)</f>
        <v>#NAME?</v>
      </c>
    </row>
    <row r="128" spans="1:11" x14ac:dyDescent="0.3">
      <c r="A128" s="1" t="s">
        <v>578</v>
      </c>
      <c r="B128" s="2" t="str">
        <f>VLOOKUP(A128,'Staff Names'!A:C,2,0)</f>
        <v>James</v>
      </c>
      <c r="C128" s="1" t="str">
        <f>VLOOKUP(A128,'Staff Names'!A:C,3,0)</f>
        <v>Johnson</v>
      </c>
      <c r="D128" s="29" t="str">
        <f t="shared" si="1"/>
        <v>James Johnson</v>
      </c>
      <c r="E128" s="2" t="str">
        <f>VLOOKUP(A128,Gender!A:B,2,0)</f>
        <v>Male</v>
      </c>
      <c r="F128" t="str">
        <f>_xlfn.XLOOKUP(A128,Branches!A:A,Branches!B:B)</f>
        <v>New York</v>
      </c>
      <c r="G128" t="str">
        <f>_xlfn.XLOOKUP(A128,Department!A:A,Department!B:B)</f>
        <v>Customer Service</v>
      </c>
      <c r="H128" t="str">
        <f>_xlfn.XLOOKUP(A128,'All Staff Positions'!A:A,'All Staff Positions'!D:D,0)</f>
        <v>Level 2</v>
      </c>
      <c r="I128" s="13" t="str">
        <f>_xlfn.XLOOKUP(H128,'Reporting Line'!$A:$A,'Reporting Line'!$B:$B,0)</f>
        <v>Deputy Head</v>
      </c>
      <c r="J128" s="13" t="str">
        <f>_xlfn.XLOOKUP(H128,'Reporting Line'!$A:$A,'Reporting Line'!$C:$C,0)</f>
        <v>Head</v>
      </c>
      <c r="K128" s="26" t="e">
        <f ca="1">_xlfn.XLOOKUP(A128,'Performance Score'!$A:$A,'Performance Score'!$J:$J,0)</f>
        <v>#NAME?</v>
      </c>
    </row>
    <row r="129" spans="1:11" x14ac:dyDescent="0.3">
      <c r="A129" s="1" t="s">
        <v>423</v>
      </c>
      <c r="B129" s="2" t="str">
        <f>VLOOKUP(A129,'Staff Names'!A:C,2,0)</f>
        <v>Elijah</v>
      </c>
      <c r="C129" s="1" t="str">
        <f>VLOOKUP(A129,'Staff Names'!A:C,3,0)</f>
        <v>Hughes</v>
      </c>
      <c r="D129" s="29" t="str">
        <f t="shared" si="1"/>
        <v>Elijah Hughes</v>
      </c>
      <c r="E129" s="2" t="str">
        <f>VLOOKUP(A129,Gender!A:B,2,0)</f>
        <v>Male</v>
      </c>
      <c r="F129" t="str">
        <f>_xlfn.XLOOKUP(A129,Branches!A:A,Branches!B:B)</f>
        <v>Texas</v>
      </c>
      <c r="G129" t="str">
        <f>_xlfn.XLOOKUP(A129,Department!A:A,Department!B:B)</f>
        <v>Finance</v>
      </c>
      <c r="H129" t="str">
        <f>_xlfn.XLOOKUP(A129,'All Staff Positions'!A:A,'All Staff Positions'!D:D,0)</f>
        <v>Level 2</v>
      </c>
      <c r="I129" s="13" t="str">
        <f>_xlfn.XLOOKUP(H129,'Reporting Line'!$A:$A,'Reporting Line'!$B:$B,0)</f>
        <v>Deputy Head</v>
      </c>
      <c r="J129" s="13" t="str">
        <f>_xlfn.XLOOKUP(H129,'Reporting Line'!$A:$A,'Reporting Line'!$C:$C,0)</f>
        <v>Head</v>
      </c>
      <c r="K129" s="26" t="e">
        <f ca="1">_xlfn.XLOOKUP(A129,'Performance Score'!$A:$A,'Performance Score'!$J:$J,0)</f>
        <v>#NAME?</v>
      </c>
    </row>
    <row r="130" spans="1:11" x14ac:dyDescent="0.3">
      <c r="A130" s="1" t="s">
        <v>479</v>
      </c>
      <c r="B130" s="2" t="str">
        <f>VLOOKUP(A130,'Staff Names'!A:C,2,0)</f>
        <v>Mary</v>
      </c>
      <c r="C130" s="1" t="str">
        <f>VLOOKUP(A130,'Staff Names'!A:C,3,0)</f>
        <v>Acre</v>
      </c>
      <c r="D130" s="29" t="str">
        <f t="shared" si="1"/>
        <v>Mary Acre</v>
      </c>
      <c r="E130" s="2" t="str">
        <f>VLOOKUP(A130,Gender!A:B,2,0)</f>
        <v>Female</v>
      </c>
      <c r="F130" t="str">
        <f>_xlfn.XLOOKUP(A130,Branches!A:A,Branches!B:B)</f>
        <v>Texas</v>
      </c>
      <c r="G130" t="str">
        <f>_xlfn.XLOOKUP(A130,Department!A:A,Department!B:B)</f>
        <v>Operations</v>
      </c>
      <c r="H130" t="str">
        <f>_xlfn.XLOOKUP(A130,'All Staff Positions'!A:A,'All Staff Positions'!D:D,0)</f>
        <v>Level 2</v>
      </c>
      <c r="I130" s="13" t="str">
        <f>_xlfn.XLOOKUP(H130,'Reporting Line'!$A:$A,'Reporting Line'!$B:$B,0)</f>
        <v>Deputy Head</v>
      </c>
      <c r="J130" s="13" t="str">
        <f>_xlfn.XLOOKUP(H130,'Reporting Line'!$A:$A,'Reporting Line'!$C:$C,0)</f>
        <v>Head</v>
      </c>
      <c r="K130" s="26" t="e">
        <f ca="1">_xlfn.XLOOKUP(A130,'Performance Score'!$A:$A,'Performance Score'!$J:$J,0)</f>
        <v>#NAME?</v>
      </c>
    </row>
    <row r="131" spans="1:11" x14ac:dyDescent="0.3">
      <c r="A131" s="1" t="s">
        <v>513</v>
      </c>
      <c r="B131" s="2" t="str">
        <f>VLOOKUP(A131,'Staff Names'!A:C,2,0)</f>
        <v>Scott</v>
      </c>
      <c r="C131" s="1" t="str">
        <f>VLOOKUP(A131,'Staff Names'!A:C,3,0)</f>
        <v>Flores</v>
      </c>
      <c r="D131" s="29" t="str">
        <f t="shared" ref="D131:D194" si="2">CONCATENATE(B131, " ",C131)</f>
        <v>Scott Flores</v>
      </c>
      <c r="E131" s="2" t="str">
        <f>VLOOKUP(A131,Gender!A:B,2,0)</f>
        <v>Male</v>
      </c>
      <c r="F131" t="str">
        <f>_xlfn.XLOOKUP(A131,Branches!A:A,Branches!B:B)</f>
        <v>Texas</v>
      </c>
      <c r="G131" t="str">
        <f>_xlfn.XLOOKUP(A131,Department!A:A,Department!B:B)</f>
        <v>Sales</v>
      </c>
      <c r="H131" t="str">
        <f>_xlfn.XLOOKUP(A131,'All Staff Positions'!A:A,'All Staff Positions'!D:D,0)</f>
        <v>Level 2</v>
      </c>
      <c r="I131" s="13" t="str">
        <f>_xlfn.XLOOKUP(H131,'Reporting Line'!$A:$A,'Reporting Line'!$B:$B,0)</f>
        <v>Deputy Head</v>
      </c>
      <c r="J131" s="13" t="str">
        <f>_xlfn.XLOOKUP(H131,'Reporting Line'!$A:$A,'Reporting Line'!$C:$C,0)</f>
        <v>Head</v>
      </c>
      <c r="K131" s="26" t="e">
        <f ca="1">_xlfn.XLOOKUP(A131,'Performance Score'!$A:$A,'Performance Score'!$J:$J,0)</f>
        <v>#NAME?</v>
      </c>
    </row>
    <row r="132" spans="1:11" x14ac:dyDescent="0.3">
      <c r="A132" s="1" t="s">
        <v>550</v>
      </c>
      <c r="B132" s="2" t="str">
        <f>VLOOKUP(A132,'Staff Names'!A:C,2,0)</f>
        <v>Kenneth</v>
      </c>
      <c r="C132" s="1" t="str">
        <f>VLOOKUP(A132,'Staff Names'!A:C,3,0)</f>
        <v>Perez</v>
      </c>
      <c r="D132" s="29" t="str">
        <f t="shared" si="2"/>
        <v>Kenneth Perez</v>
      </c>
      <c r="E132" s="2" t="str">
        <f>VLOOKUP(A132,Gender!A:B,2,0)</f>
        <v>Male</v>
      </c>
      <c r="F132" t="str">
        <f>_xlfn.XLOOKUP(A132,Branches!A:A,Branches!B:B)</f>
        <v>Texas</v>
      </c>
      <c r="G132" t="str">
        <f>_xlfn.XLOOKUP(A132,Department!A:A,Department!B:B)</f>
        <v>Sales</v>
      </c>
      <c r="H132" t="str">
        <f>_xlfn.XLOOKUP(A132,'All Staff Positions'!A:A,'All Staff Positions'!D:D,0)</f>
        <v>Level 2</v>
      </c>
      <c r="I132" s="13" t="str">
        <f>_xlfn.XLOOKUP(H132,'Reporting Line'!$A:$A,'Reporting Line'!$B:$B,0)</f>
        <v>Deputy Head</v>
      </c>
      <c r="J132" s="13" t="str">
        <f>_xlfn.XLOOKUP(H132,'Reporting Line'!$A:$A,'Reporting Line'!$C:$C,0)</f>
        <v>Head</v>
      </c>
      <c r="K132" s="26" t="e">
        <f ca="1">_xlfn.XLOOKUP(A132,'Performance Score'!$A:$A,'Performance Score'!$J:$J,0)</f>
        <v>#NAME?</v>
      </c>
    </row>
    <row r="133" spans="1:11" x14ac:dyDescent="0.3">
      <c r="A133" s="1" t="s">
        <v>516</v>
      </c>
      <c r="B133" s="2" t="str">
        <f>VLOOKUP(A133,'Staff Names'!A:C,2,0)</f>
        <v>Jeffrey</v>
      </c>
      <c r="C133" s="1" t="str">
        <f>VLOOKUP(A133,'Staff Names'!A:C,3,0)</f>
        <v>Robinson</v>
      </c>
      <c r="D133" s="29" t="str">
        <f t="shared" si="2"/>
        <v>Jeffrey Robinson</v>
      </c>
      <c r="E133" s="2" t="str">
        <f>VLOOKUP(A133,Gender!A:B,2,0)</f>
        <v>Male</v>
      </c>
      <c r="F133" t="str">
        <f>_xlfn.XLOOKUP(A133,Branches!A:A,Branches!B:B)</f>
        <v>Utah</v>
      </c>
      <c r="G133" t="str">
        <f>_xlfn.XLOOKUP(A133,Department!A:A,Department!B:B)</f>
        <v>IT</v>
      </c>
      <c r="H133" t="str">
        <f>_xlfn.XLOOKUP(A133,'All Staff Positions'!A:A,'All Staff Positions'!D:D,0)</f>
        <v>Level 2</v>
      </c>
      <c r="I133" s="13" t="str">
        <f>_xlfn.XLOOKUP(H133,'Reporting Line'!$A:$A,'Reporting Line'!$B:$B,0)</f>
        <v>Deputy Head</v>
      </c>
      <c r="J133" s="13" t="str">
        <f>_xlfn.XLOOKUP(H133,'Reporting Line'!$A:$A,'Reporting Line'!$C:$C,0)</f>
        <v>Head</v>
      </c>
      <c r="K133" s="26" t="e">
        <f ca="1">_xlfn.XLOOKUP(A133,'Performance Score'!$A:$A,'Performance Score'!$J:$J,0)</f>
        <v>#NAME?</v>
      </c>
    </row>
    <row r="134" spans="1:11" x14ac:dyDescent="0.3">
      <c r="A134" s="1" t="s">
        <v>567</v>
      </c>
      <c r="B134" s="2" t="str">
        <f>VLOOKUP(A134,'Staff Names'!A:C,2,0)</f>
        <v>Cheryl</v>
      </c>
      <c r="C134" s="1" t="str">
        <f>VLOOKUP(A134,'Staff Names'!A:C,3,0)</f>
        <v>Oxlat</v>
      </c>
      <c r="D134" s="29" t="str">
        <f t="shared" si="2"/>
        <v>Cheryl Oxlat</v>
      </c>
      <c r="E134" s="2" t="str">
        <f>VLOOKUP(A134,Gender!A:B,2,0)</f>
        <v>Female</v>
      </c>
      <c r="F134" t="str">
        <f>_xlfn.XLOOKUP(A134,Branches!A:A,Branches!B:B)</f>
        <v>Utah</v>
      </c>
      <c r="G134" t="str">
        <f>_xlfn.XLOOKUP(A134,Department!A:A,Department!B:B)</f>
        <v>Sales</v>
      </c>
      <c r="H134" t="str">
        <f>_xlfn.XLOOKUP(A134,'All Staff Positions'!A:A,'All Staff Positions'!D:D,0)</f>
        <v>Level 2</v>
      </c>
      <c r="I134" s="13" t="str">
        <f>_xlfn.XLOOKUP(H134,'Reporting Line'!$A:$A,'Reporting Line'!$B:$B,0)</f>
        <v>Deputy Head</v>
      </c>
      <c r="J134" s="13" t="str">
        <f>_xlfn.XLOOKUP(H134,'Reporting Line'!$A:$A,'Reporting Line'!$C:$C,0)</f>
        <v>Head</v>
      </c>
      <c r="K134" s="26" t="e">
        <f ca="1">_xlfn.XLOOKUP(A134,'Performance Score'!$A:$A,'Performance Score'!$J:$J,0)</f>
        <v>#NAME?</v>
      </c>
    </row>
    <row r="135" spans="1:11" x14ac:dyDescent="0.3">
      <c r="A135" s="1" t="s">
        <v>594</v>
      </c>
      <c r="B135" s="2" t="str">
        <f>VLOOKUP(A135,'Staff Names'!A:C,2,0)</f>
        <v>Joan</v>
      </c>
      <c r="C135" s="1" t="str">
        <f>VLOOKUP(A135,'Staff Names'!A:C,3,0)</f>
        <v>Orynge</v>
      </c>
      <c r="D135" s="29" t="str">
        <f t="shared" si="2"/>
        <v>Joan Orynge</v>
      </c>
      <c r="E135" s="2" t="str">
        <f>VLOOKUP(A135,Gender!A:B,2,0)</f>
        <v>Female</v>
      </c>
      <c r="F135" t="str">
        <f>_xlfn.XLOOKUP(A135,Branches!A:A,Branches!B:B)</f>
        <v>Washington DC</v>
      </c>
      <c r="G135" t="str">
        <f>_xlfn.XLOOKUP(A135,Department!A:A,Department!B:B)</f>
        <v>HR</v>
      </c>
      <c r="H135" t="str">
        <f>_xlfn.XLOOKUP(A135,'All Staff Positions'!A:A,'All Staff Positions'!D:D,0)</f>
        <v>Level 2</v>
      </c>
      <c r="I135" s="13" t="str">
        <f>_xlfn.XLOOKUP(H135,'Reporting Line'!$A:$A,'Reporting Line'!$B:$B,0)</f>
        <v>Deputy Head</v>
      </c>
      <c r="J135" s="13" t="str">
        <f>_xlfn.XLOOKUP(H135,'Reporting Line'!$A:$A,'Reporting Line'!$C:$C,0)</f>
        <v>Head</v>
      </c>
      <c r="K135" s="26" t="e">
        <f ca="1">_xlfn.XLOOKUP(A135,'Performance Score'!$A:$A,'Performance Score'!$J:$J,0)</f>
        <v>#NAME?</v>
      </c>
    </row>
    <row r="136" spans="1:11" x14ac:dyDescent="0.3">
      <c r="A136" s="1" t="s">
        <v>433</v>
      </c>
      <c r="B136" s="2" t="str">
        <f>VLOOKUP(A136,'Staff Names'!A:C,2,0)</f>
        <v>Randy</v>
      </c>
      <c r="C136" s="1" t="str">
        <f>VLOOKUP(A136,'Staff Names'!A:C,3,0)</f>
        <v>Alvarez</v>
      </c>
      <c r="D136" s="29" t="str">
        <f t="shared" si="2"/>
        <v>Randy Alvarez</v>
      </c>
      <c r="E136" s="2" t="str">
        <f>VLOOKUP(A136,Gender!A:B,2,0)</f>
        <v>Male</v>
      </c>
      <c r="F136" t="str">
        <f>_xlfn.XLOOKUP(A136,Branches!A:A,Branches!B:B)</f>
        <v>Washington DC</v>
      </c>
      <c r="G136" t="str">
        <f>_xlfn.XLOOKUP(A136,Department!A:A,Department!B:B)</f>
        <v>Customer Service</v>
      </c>
      <c r="H136" t="str">
        <f>_xlfn.XLOOKUP(A136,'All Staff Positions'!A:A,'All Staff Positions'!D:D,0)</f>
        <v>Level 2</v>
      </c>
      <c r="I136" s="13" t="str">
        <f>_xlfn.XLOOKUP(H136,'Reporting Line'!$A:$A,'Reporting Line'!$B:$B,0)</f>
        <v>Deputy Head</v>
      </c>
      <c r="J136" s="13" t="str">
        <f>_xlfn.XLOOKUP(H136,'Reporting Line'!$A:$A,'Reporting Line'!$C:$C,0)</f>
        <v>Head</v>
      </c>
      <c r="K136" s="26" t="e">
        <f ca="1">_xlfn.XLOOKUP(A136,'Performance Score'!$A:$A,'Performance Score'!$J:$J,0)</f>
        <v>#NAME?</v>
      </c>
    </row>
    <row r="137" spans="1:11" x14ac:dyDescent="0.3">
      <c r="A137" s="1" t="s">
        <v>445</v>
      </c>
      <c r="B137" s="2" t="str">
        <f>VLOOKUP(A137,'Staff Names'!A:C,2,0)</f>
        <v>Jordan</v>
      </c>
      <c r="C137" s="1" t="str">
        <f>VLOOKUP(A137,'Staff Names'!A:C,3,0)</f>
        <v>Cox</v>
      </c>
      <c r="D137" s="29" t="str">
        <f t="shared" si="2"/>
        <v>Jordan Cox</v>
      </c>
      <c r="E137" s="2" t="str">
        <f>VLOOKUP(A137,Gender!A:B,2,0)</f>
        <v>Male</v>
      </c>
      <c r="F137" t="str">
        <f>_xlfn.XLOOKUP(A137,Branches!A:A,Branches!B:B)</f>
        <v>Washington DC</v>
      </c>
      <c r="G137" t="str">
        <f>_xlfn.XLOOKUP(A137,Department!A:A,Department!B:B)</f>
        <v>Finance</v>
      </c>
      <c r="H137" t="str">
        <f>_xlfn.XLOOKUP(A137,'All Staff Positions'!A:A,'All Staff Positions'!D:D,0)</f>
        <v>Level 2</v>
      </c>
      <c r="I137" s="13" t="str">
        <f>_xlfn.XLOOKUP(H137,'Reporting Line'!$A:$A,'Reporting Line'!$B:$B,0)</f>
        <v>Deputy Head</v>
      </c>
      <c r="J137" s="13" t="str">
        <f>_xlfn.XLOOKUP(H137,'Reporting Line'!$A:$A,'Reporting Line'!$C:$C,0)</f>
        <v>Head</v>
      </c>
      <c r="K137" s="26" t="e">
        <f ca="1">_xlfn.XLOOKUP(A137,'Performance Score'!$A:$A,'Performance Score'!$J:$J,0)</f>
        <v>#NAME?</v>
      </c>
    </row>
    <row r="138" spans="1:11" x14ac:dyDescent="0.3">
      <c r="A138" s="1" t="s">
        <v>446</v>
      </c>
      <c r="B138" s="2" t="str">
        <f>VLOOKUP(A138,'Staff Names'!A:C,2,0)</f>
        <v>Lauren</v>
      </c>
      <c r="C138" s="1" t="str">
        <f>VLOOKUP(A138,'Staff Names'!A:C,3,0)</f>
        <v>Olmsteed</v>
      </c>
      <c r="D138" s="29" t="str">
        <f t="shared" si="2"/>
        <v>Lauren Olmsteed</v>
      </c>
      <c r="E138" s="2" t="str">
        <f>VLOOKUP(A138,Gender!A:B,2,0)</f>
        <v>Female</v>
      </c>
      <c r="F138" t="str">
        <f>_xlfn.XLOOKUP(A138,Branches!A:A,Branches!B:B)</f>
        <v>Washington DC</v>
      </c>
      <c r="G138" t="str">
        <f>_xlfn.XLOOKUP(A138,Department!A:A,Department!B:B)</f>
        <v>Finance</v>
      </c>
      <c r="H138" t="str">
        <f>_xlfn.XLOOKUP(A138,'All Staff Positions'!A:A,'All Staff Positions'!D:D,0)</f>
        <v>Level 2</v>
      </c>
      <c r="I138" s="13" t="str">
        <f>_xlfn.XLOOKUP(H138,'Reporting Line'!$A:$A,'Reporting Line'!$B:$B,0)</f>
        <v>Deputy Head</v>
      </c>
      <c r="J138" s="13" t="str">
        <f>_xlfn.XLOOKUP(H138,'Reporting Line'!$A:$A,'Reporting Line'!$C:$C,0)</f>
        <v>Head</v>
      </c>
      <c r="K138" s="26" t="e">
        <f ca="1">_xlfn.XLOOKUP(A138,'Performance Score'!$A:$A,'Performance Score'!$J:$J,0)</f>
        <v>#NAME?</v>
      </c>
    </row>
    <row r="139" spans="1:11" x14ac:dyDescent="0.3">
      <c r="A139" s="1" t="s">
        <v>510</v>
      </c>
      <c r="B139" s="2" t="str">
        <f>VLOOKUP(A139,'Staff Names'!A:C,2,0)</f>
        <v>Rebecca</v>
      </c>
      <c r="C139" s="1" t="str">
        <f>VLOOKUP(A139,'Staff Names'!A:C,3,0)</f>
        <v>Oldum</v>
      </c>
      <c r="D139" s="29" t="str">
        <f t="shared" si="2"/>
        <v>Rebecca Oldum</v>
      </c>
      <c r="E139" s="2" t="str">
        <f>VLOOKUP(A139,Gender!A:B,2,0)</f>
        <v>Female</v>
      </c>
      <c r="F139" t="str">
        <f>_xlfn.XLOOKUP(A139,Branches!A:A,Branches!B:B)</f>
        <v>Washington DC</v>
      </c>
      <c r="G139" t="str">
        <f>_xlfn.XLOOKUP(A139,Department!A:A,Department!B:B)</f>
        <v>Sales</v>
      </c>
      <c r="H139" t="str">
        <f>_xlfn.XLOOKUP(A139,'All Staff Positions'!A:A,'All Staff Positions'!D:D,0)</f>
        <v>Level 2</v>
      </c>
      <c r="I139" s="13" t="str">
        <f>_xlfn.XLOOKUP(H139,'Reporting Line'!$A:$A,'Reporting Line'!$B:$B,0)</f>
        <v>Deputy Head</v>
      </c>
      <c r="J139" s="13" t="str">
        <f>_xlfn.XLOOKUP(H139,'Reporting Line'!$A:$A,'Reporting Line'!$C:$C,0)</f>
        <v>Head</v>
      </c>
      <c r="K139" s="26" t="e">
        <f ca="1">_xlfn.XLOOKUP(A139,'Performance Score'!$A:$A,'Performance Score'!$J:$J,0)</f>
        <v>#NAME?</v>
      </c>
    </row>
    <row r="140" spans="1:11" x14ac:dyDescent="0.3">
      <c r="A140" s="1" t="s">
        <v>571</v>
      </c>
      <c r="B140" s="2" t="str">
        <f>VLOOKUP(A140,'Staff Names'!A:C,2,0)</f>
        <v>Lawrence</v>
      </c>
      <c r="C140" s="1" t="str">
        <f>VLOOKUP(A140,'Staff Names'!A:C,3,0)</f>
        <v>Kim</v>
      </c>
      <c r="D140" s="29" t="str">
        <f t="shared" si="2"/>
        <v>Lawrence Kim</v>
      </c>
      <c r="E140" s="2" t="str">
        <f>VLOOKUP(A140,Gender!A:B,2,0)</f>
        <v>Male</v>
      </c>
      <c r="F140" t="str">
        <f>_xlfn.XLOOKUP(A140,Branches!A:A,Branches!B:B)</f>
        <v>Washington DC</v>
      </c>
      <c r="G140" t="str">
        <f>_xlfn.XLOOKUP(A140,Department!A:A,Department!B:B)</f>
        <v>Sales</v>
      </c>
      <c r="H140" t="str">
        <f>_xlfn.XLOOKUP(A140,'All Staff Positions'!A:A,'All Staff Positions'!D:D,0)</f>
        <v>Level 2</v>
      </c>
      <c r="I140" s="13" t="str">
        <f>_xlfn.XLOOKUP(H140,'Reporting Line'!$A:$A,'Reporting Line'!$B:$B,0)</f>
        <v>Deputy Head</v>
      </c>
      <c r="J140" s="13" t="str">
        <f>_xlfn.XLOOKUP(H140,'Reporting Line'!$A:$A,'Reporting Line'!$C:$C,0)</f>
        <v>Head</v>
      </c>
      <c r="K140" s="26" t="e">
        <f ca="1">_xlfn.XLOOKUP(A140,'Performance Score'!$A:$A,'Performance Score'!$J:$J,0)</f>
        <v>#NAME?</v>
      </c>
    </row>
    <row r="141" spans="1:11" x14ac:dyDescent="0.3">
      <c r="A141" s="1" t="s">
        <v>572</v>
      </c>
      <c r="B141" s="2" t="str">
        <f>VLOOKUP(A141,'Staff Names'!A:C,2,0)</f>
        <v>Nicholas</v>
      </c>
      <c r="C141" s="1" t="str">
        <f>VLOOKUP(A141,'Staff Names'!A:C,3,0)</f>
        <v>King</v>
      </c>
      <c r="D141" s="29" t="str">
        <f t="shared" si="2"/>
        <v>Nicholas King</v>
      </c>
      <c r="E141" s="2" t="str">
        <f>VLOOKUP(A141,Gender!A:B,2,0)</f>
        <v>Male</v>
      </c>
      <c r="F141" t="str">
        <f>_xlfn.XLOOKUP(A141,Branches!A:A,Branches!B:B)</f>
        <v>Washington DC</v>
      </c>
      <c r="G141" t="str">
        <f>_xlfn.XLOOKUP(A141,Department!A:A,Department!B:B)</f>
        <v>Sales</v>
      </c>
      <c r="H141" t="str">
        <f>_xlfn.XLOOKUP(A141,'All Staff Positions'!A:A,'All Staff Positions'!D:D,0)</f>
        <v>Level 2</v>
      </c>
      <c r="I141" s="13" t="str">
        <f>_xlfn.XLOOKUP(H141,'Reporting Line'!$A:$A,'Reporting Line'!$B:$B,0)</f>
        <v>Deputy Head</v>
      </c>
      <c r="J141" s="13" t="str">
        <f>_xlfn.XLOOKUP(H141,'Reporting Line'!$A:$A,'Reporting Line'!$C:$C,0)</f>
        <v>Head</v>
      </c>
      <c r="K141" s="26" t="e">
        <f ca="1">_xlfn.XLOOKUP(A141,'Performance Score'!$A:$A,'Performance Score'!$J:$J,0)</f>
        <v>#NAME?</v>
      </c>
    </row>
    <row r="142" spans="1:11" x14ac:dyDescent="0.3">
      <c r="A142" s="1" t="s">
        <v>575</v>
      </c>
      <c r="B142" s="2" t="str">
        <f>VLOOKUP(A142,'Staff Names'!A:C,2,0)</f>
        <v>Dylan</v>
      </c>
      <c r="C142" s="1" t="str">
        <f>VLOOKUP(A142,'Staff Names'!A:C,3,0)</f>
        <v>Howard</v>
      </c>
      <c r="D142" s="29" t="str">
        <f t="shared" si="2"/>
        <v>Dylan Howard</v>
      </c>
      <c r="E142" s="2" t="str">
        <f>VLOOKUP(A142,Gender!A:B,2,0)</f>
        <v>Male</v>
      </c>
      <c r="F142" t="str">
        <f>_xlfn.XLOOKUP(A142,Branches!A:A,Branches!B:B)</f>
        <v>Washington DC</v>
      </c>
      <c r="G142" t="str">
        <f>_xlfn.XLOOKUP(A142,Department!A:A,Department!B:B)</f>
        <v>Sales</v>
      </c>
      <c r="H142" t="str">
        <f>_xlfn.XLOOKUP(A142,'All Staff Positions'!A:A,'All Staff Positions'!D:D,0)</f>
        <v>Level 2</v>
      </c>
      <c r="I142" s="13" t="str">
        <f>_xlfn.XLOOKUP(H142,'Reporting Line'!$A:$A,'Reporting Line'!$B:$B,0)</f>
        <v>Deputy Head</v>
      </c>
      <c r="J142" s="13" t="str">
        <f>_xlfn.XLOOKUP(H142,'Reporting Line'!$A:$A,'Reporting Line'!$C:$C,0)</f>
        <v>Head</v>
      </c>
      <c r="K142" s="26" t="e">
        <f ca="1">_xlfn.XLOOKUP(A142,'Performance Score'!$A:$A,'Performance Score'!$J:$J,0)</f>
        <v>#NAME?</v>
      </c>
    </row>
    <row r="143" spans="1:11" x14ac:dyDescent="0.3">
      <c r="A143" s="1" t="s">
        <v>480</v>
      </c>
      <c r="B143" s="2" t="str">
        <f>VLOOKUP(A143,'Staff Names'!A:C,2,0)</f>
        <v>Dorothy</v>
      </c>
      <c r="C143" s="1" t="str">
        <f>VLOOKUP(A143,'Staff Names'!A:C,3,0)</f>
        <v>Oldaker</v>
      </c>
      <c r="D143" s="29" t="str">
        <f t="shared" si="2"/>
        <v>Dorothy Oldaker</v>
      </c>
      <c r="E143" s="2" t="str">
        <f>VLOOKUP(A143,Gender!A:B,2,0)</f>
        <v>Female</v>
      </c>
      <c r="F143" t="str">
        <f>_xlfn.XLOOKUP(A143,Branches!A:A,Branches!B:B)</f>
        <v>Arizona</v>
      </c>
      <c r="G143" t="str">
        <f>_xlfn.XLOOKUP(A143,Department!A:A,Department!B:B)</f>
        <v>HR</v>
      </c>
      <c r="H143" t="str">
        <f>_xlfn.XLOOKUP(A143,'All Staff Positions'!A:A,'All Staff Positions'!D:D,0)</f>
        <v>Level 3</v>
      </c>
      <c r="I143" s="13" t="str">
        <f>_xlfn.XLOOKUP(H143,'Reporting Line'!$A:$A,'Reporting Line'!$B:$B,0)</f>
        <v>Deputy Head</v>
      </c>
      <c r="J143" s="13" t="str">
        <f>_xlfn.XLOOKUP(H143,'Reporting Line'!$A:$A,'Reporting Line'!$C:$C,0)</f>
        <v>Head</v>
      </c>
      <c r="K143" s="26" t="e">
        <f ca="1">_xlfn.XLOOKUP(A143,'Performance Score'!$A:$A,'Performance Score'!$J:$J,0)</f>
        <v>#NAME?</v>
      </c>
    </row>
    <row r="144" spans="1:11" x14ac:dyDescent="0.3">
      <c r="A144" s="1" t="s">
        <v>472</v>
      </c>
      <c r="B144" s="2" t="str">
        <f>VLOOKUP(A144,'Staff Names'!A:C,2,0)</f>
        <v>Michelle</v>
      </c>
      <c r="C144" s="1" t="str">
        <f>VLOOKUP(A144,'Staff Names'!A:C,3,0)</f>
        <v>Bajetto</v>
      </c>
      <c r="D144" s="29" t="str">
        <f t="shared" si="2"/>
        <v>Michelle Bajetto</v>
      </c>
      <c r="E144" s="2" t="str">
        <f>VLOOKUP(A144,Gender!A:B,2,0)</f>
        <v>Female</v>
      </c>
      <c r="F144" t="str">
        <f>_xlfn.XLOOKUP(A144,Branches!A:A,Branches!B:B)</f>
        <v>Califonia</v>
      </c>
      <c r="G144" t="str">
        <f>_xlfn.XLOOKUP(A144,Department!A:A,Department!B:B)</f>
        <v>HR</v>
      </c>
      <c r="H144" t="str">
        <f>_xlfn.XLOOKUP(A144,'All Staff Positions'!A:A,'All Staff Positions'!D:D,0)</f>
        <v>Level 3</v>
      </c>
      <c r="I144" s="13" t="str">
        <f>_xlfn.XLOOKUP(H144,'Reporting Line'!$A:$A,'Reporting Line'!$B:$B,0)</f>
        <v>Deputy Head</v>
      </c>
      <c r="J144" s="13" t="str">
        <f>_xlfn.XLOOKUP(H144,'Reporting Line'!$A:$A,'Reporting Line'!$C:$C,0)</f>
        <v>Head</v>
      </c>
      <c r="K144" s="26" t="e">
        <f ca="1">_xlfn.XLOOKUP(A144,'Performance Score'!$A:$A,'Performance Score'!$J:$J,0)</f>
        <v>#NAME?</v>
      </c>
    </row>
    <row r="145" spans="1:11" x14ac:dyDescent="0.3">
      <c r="A145" s="1" t="s">
        <v>482</v>
      </c>
      <c r="B145" s="2" t="str">
        <f>VLOOKUP(A145,'Staff Names'!A:C,2,0)</f>
        <v>Hannah</v>
      </c>
      <c r="C145" s="1" t="str">
        <f>VLOOKUP(A145,'Staff Names'!A:C,3,0)</f>
        <v>Overy</v>
      </c>
      <c r="D145" s="29" t="str">
        <f t="shared" si="2"/>
        <v>Hannah Overy</v>
      </c>
      <c r="E145" s="2" t="str">
        <f>VLOOKUP(A145,Gender!A:B,2,0)</f>
        <v>Female</v>
      </c>
      <c r="F145" t="str">
        <f>_xlfn.XLOOKUP(A145,Branches!A:A,Branches!B:B)</f>
        <v>Califonia</v>
      </c>
      <c r="G145" t="str">
        <f>_xlfn.XLOOKUP(A145,Department!A:A,Department!B:B)</f>
        <v>Sales</v>
      </c>
      <c r="H145" t="str">
        <f>_xlfn.XLOOKUP(A145,'All Staff Positions'!A:A,'All Staff Positions'!D:D,0)</f>
        <v>Level 3</v>
      </c>
      <c r="I145" s="13" t="str">
        <f>_xlfn.XLOOKUP(H145,'Reporting Line'!$A:$A,'Reporting Line'!$B:$B,0)</f>
        <v>Deputy Head</v>
      </c>
      <c r="J145" s="13" t="str">
        <f>_xlfn.XLOOKUP(H145,'Reporting Line'!$A:$A,'Reporting Line'!$C:$C,0)</f>
        <v>Head</v>
      </c>
      <c r="K145" s="26" t="e">
        <f ca="1">_xlfn.XLOOKUP(A145,'Performance Score'!$A:$A,'Performance Score'!$J:$J,0)</f>
        <v>#NAME?</v>
      </c>
    </row>
    <row r="146" spans="1:11" x14ac:dyDescent="0.3">
      <c r="A146" s="1" t="s">
        <v>404</v>
      </c>
      <c r="B146" s="2" t="str">
        <f>VLOOKUP(A146,'Staff Names'!A:C,2,0)</f>
        <v>Doris</v>
      </c>
      <c r="C146" s="1" t="str">
        <f>VLOOKUP(A146,'Staff Names'!A:C,3,0)</f>
        <v>Tattersall</v>
      </c>
      <c r="D146" s="29" t="str">
        <f t="shared" si="2"/>
        <v>Doris Tattersall</v>
      </c>
      <c r="E146" s="2" t="str">
        <f>VLOOKUP(A146,Gender!A:B,2,0)</f>
        <v>Female</v>
      </c>
      <c r="F146" t="str">
        <f>_xlfn.XLOOKUP(A146,Branches!A:A,Branches!B:B)</f>
        <v>Florida</v>
      </c>
      <c r="G146" t="str">
        <f>_xlfn.XLOOKUP(A146,Department!A:A,Department!B:B)</f>
        <v>HR</v>
      </c>
      <c r="H146" t="str">
        <f>_xlfn.XLOOKUP(A146,'All Staff Positions'!A:A,'All Staff Positions'!D:D,0)</f>
        <v>Level 3</v>
      </c>
      <c r="I146" s="13" t="str">
        <f>_xlfn.XLOOKUP(H146,'Reporting Line'!$A:$A,'Reporting Line'!$B:$B,0)</f>
        <v>Deputy Head</v>
      </c>
      <c r="J146" s="13" t="str">
        <f>_xlfn.XLOOKUP(H146,'Reporting Line'!$A:$A,'Reporting Line'!$C:$C,0)</f>
        <v>Head</v>
      </c>
      <c r="K146" s="26" t="e">
        <f ca="1">_xlfn.XLOOKUP(A146,'Performance Score'!$A:$A,'Performance Score'!$J:$J,0)</f>
        <v>#NAME?</v>
      </c>
    </row>
    <row r="147" spans="1:11" x14ac:dyDescent="0.3">
      <c r="A147" s="1" t="s">
        <v>589</v>
      </c>
      <c r="B147" s="2" t="str">
        <f>VLOOKUP(A147,'Staff Names'!A:C,2,0)</f>
        <v>Alexis</v>
      </c>
      <c r="C147" s="1" t="str">
        <f>VLOOKUP(A147,'Staff Names'!A:C,3,0)</f>
        <v>Talmy</v>
      </c>
      <c r="D147" s="29" t="str">
        <f t="shared" si="2"/>
        <v>Alexis Talmy</v>
      </c>
      <c r="E147" s="2" t="str">
        <f>VLOOKUP(A147,Gender!A:B,2,0)</f>
        <v>Female</v>
      </c>
      <c r="F147" t="str">
        <f>_xlfn.XLOOKUP(A147,Branches!A:A,Branches!B:B)</f>
        <v>New York</v>
      </c>
      <c r="G147" t="str">
        <f>_xlfn.XLOOKUP(A147,Department!A:A,Department!B:B)</f>
        <v>Operations</v>
      </c>
      <c r="H147" t="str">
        <f>_xlfn.XLOOKUP(A147,'All Staff Positions'!A:A,'All Staff Positions'!D:D,0)</f>
        <v>Level 3</v>
      </c>
      <c r="I147" s="13" t="str">
        <f>_xlfn.XLOOKUP(H147,'Reporting Line'!$A:$A,'Reporting Line'!$B:$B,0)</f>
        <v>Deputy Head</v>
      </c>
      <c r="J147" s="13" t="str">
        <f>_xlfn.XLOOKUP(H147,'Reporting Line'!$A:$A,'Reporting Line'!$C:$C,0)</f>
        <v>Head</v>
      </c>
      <c r="K147" s="26" t="e">
        <f ca="1">_xlfn.XLOOKUP(A147,'Performance Score'!$A:$A,'Performance Score'!$J:$J,0)</f>
        <v>#NAME?</v>
      </c>
    </row>
    <row r="148" spans="1:11" x14ac:dyDescent="0.3">
      <c r="A148" s="1" t="s">
        <v>559</v>
      </c>
      <c r="B148" s="2" t="str">
        <f>VLOOKUP(A148,'Staff Names'!A:C,2,0)</f>
        <v>Virginia</v>
      </c>
      <c r="C148" s="1" t="str">
        <f>VLOOKUP(A148,'Staff Names'!A:C,3,0)</f>
        <v>Olivey</v>
      </c>
      <c r="D148" s="29" t="str">
        <f t="shared" si="2"/>
        <v>Virginia Olivey</v>
      </c>
      <c r="E148" s="2" t="str">
        <f>VLOOKUP(A148,Gender!A:B,2,0)</f>
        <v>Female</v>
      </c>
      <c r="F148" t="str">
        <f>_xlfn.XLOOKUP(A148,Branches!A:A,Branches!B:B)</f>
        <v>New York</v>
      </c>
      <c r="G148" t="str">
        <f>_xlfn.XLOOKUP(A148,Department!A:A,Department!B:B)</f>
        <v>Sales</v>
      </c>
      <c r="H148" t="str">
        <f>_xlfn.XLOOKUP(A148,'All Staff Positions'!A:A,'All Staff Positions'!D:D,0)</f>
        <v>Level 3</v>
      </c>
      <c r="I148" s="13" t="str">
        <f>_xlfn.XLOOKUP(H148,'Reporting Line'!$A:$A,'Reporting Line'!$B:$B,0)</f>
        <v>Deputy Head</v>
      </c>
      <c r="J148" s="13" t="str">
        <f>_xlfn.XLOOKUP(H148,'Reporting Line'!$A:$A,'Reporting Line'!$C:$C,0)</f>
        <v>Head</v>
      </c>
      <c r="K148" s="26" t="e">
        <f ca="1">_xlfn.XLOOKUP(A148,'Performance Score'!$A:$A,'Performance Score'!$J:$J,0)</f>
        <v>#NAME?</v>
      </c>
    </row>
    <row r="149" spans="1:11" x14ac:dyDescent="0.3">
      <c r="A149" s="1" t="s">
        <v>569</v>
      </c>
      <c r="B149" s="2" t="str">
        <f>VLOOKUP(A149,'Staff Names'!A:C,2,0)</f>
        <v>Betty</v>
      </c>
      <c r="C149" s="1" t="str">
        <f>VLOOKUP(A149,'Staff Names'!A:C,3,0)</f>
        <v>Addice</v>
      </c>
      <c r="D149" s="29" t="str">
        <f t="shared" si="2"/>
        <v>Betty Addice</v>
      </c>
      <c r="E149" s="2" t="str">
        <f>VLOOKUP(A149,Gender!A:B,2,0)</f>
        <v>Female</v>
      </c>
      <c r="F149" t="str">
        <f>_xlfn.XLOOKUP(A149,Branches!A:A,Branches!B:B)</f>
        <v>New York</v>
      </c>
      <c r="G149" t="str">
        <f>_xlfn.XLOOKUP(A149,Department!A:A,Department!B:B)</f>
        <v>Sales</v>
      </c>
      <c r="H149" t="str">
        <f>_xlfn.XLOOKUP(A149,'All Staff Positions'!A:A,'All Staff Positions'!D:D,0)</f>
        <v>Level 3</v>
      </c>
      <c r="I149" s="13" t="str">
        <f>_xlfn.XLOOKUP(H149,'Reporting Line'!$A:$A,'Reporting Line'!$B:$B,0)</f>
        <v>Deputy Head</v>
      </c>
      <c r="J149" s="13" t="str">
        <f>_xlfn.XLOOKUP(H149,'Reporting Line'!$A:$A,'Reporting Line'!$C:$C,0)</f>
        <v>Head</v>
      </c>
      <c r="K149" s="26" t="e">
        <f ca="1">_xlfn.XLOOKUP(A149,'Performance Score'!$A:$A,'Performance Score'!$J:$J,0)</f>
        <v>#NAME?</v>
      </c>
    </row>
    <row r="150" spans="1:11" x14ac:dyDescent="0.3">
      <c r="A150" s="1" t="s">
        <v>585</v>
      </c>
      <c r="B150" s="2" t="str">
        <f>VLOOKUP(A150,'Staff Names'!A:C,2,0)</f>
        <v>Charles</v>
      </c>
      <c r="C150" s="1" t="str">
        <f>VLOOKUP(A150,'Staff Names'!A:C,3,0)</f>
        <v>Lopez</v>
      </c>
      <c r="D150" s="29" t="str">
        <f t="shared" si="2"/>
        <v>Charles Lopez</v>
      </c>
      <c r="E150" s="2" t="str">
        <f>VLOOKUP(A150,Gender!A:B,2,0)</f>
        <v>Male</v>
      </c>
      <c r="F150" t="str">
        <f>_xlfn.XLOOKUP(A150,Branches!A:A,Branches!B:B)</f>
        <v>New York</v>
      </c>
      <c r="G150" t="str">
        <f>_xlfn.XLOOKUP(A150,Department!A:A,Department!B:B)</f>
        <v>Sales</v>
      </c>
      <c r="H150" t="str">
        <f>_xlfn.XLOOKUP(A150,'All Staff Positions'!A:A,'All Staff Positions'!D:D,0)</f>
        <v>Level 3</v>
      </c>
      <c r="I150" s="13" t="str">
        <f>_xlfn.XLOOKUP(H150,'Reporting Line'!$A:$A,'Reporting Line'!$B:$B,0)</f>
        <v>Deputy Head</v>
      </c>
      <c r="J150" s="13" t="str">
        <f>_xlfn.XLOOKUP(H150,'Reporting Line'!$A:$A,'Reporting Line'!$C:$C,0)</f>
        <v>Head</v>
      </c>
      <c r="K150" s="26" t="e">
        <f ca="1">_xlfn.XLOOKUP(A150,'Performance Score'!$A:$A,'Performance Score'!$J:$J,0)</f>
        <v>#NAME?</v>
      </c>
    </row>
    <row r="151" spans="1:11" x14ac:dyDescent="0.3">
      <c r="A151" s="1" t="s">
        <v>400</v>
      </c>
      <c r="B151" s="2" t="str">
        <f>VLOOKUP(A151,'Staff Names'!A:C,2,0)</f>
        <v>Brenda</v>
      </c>
      <c r="C151" s="1" t="str">
        <f>VLOOKUP(A151,'Staff Names'!A:C,3,0)</f>
        <v>Overd</v>
      </c>
      <c r="D151" s="29" t="str">
        <f t="shared" si="2"/>
        <v>Brenda Overd</v>
      </c>
      <c r="E151" s="2" t="str">
        <f>VLOOKUP(A151,Gender!A:B,2,0)</f>
        <v>Female</v>
      </c>
      <c r="F151" t="str">
        <f>_xlfn.XLOOKUP(A151,Branches!A:A,Branches!B:B)</f>
        <v>New Jersey</v>
      </c>
      <c r="G151" t="str">
        <f>_xlfn.XLOOKUP(A151,Department!A:A,Department!B:B)</f>
        <v>HR</v>
      </c>
      <c r="H151" t="str">
        <f>_xlfn.XLOOKUP(A151,'All Staff Positions'!A:A,'All Staff Positions'!D:D,0)</f>
        <v>Level 3</v>
      </c>
      <c r="I151" s="13" t="str">
        <f>_xlfn.XLOOKUP(H151,'Reporting Line'!$A:$A,'Reporting Line'!$B:$B,0)</f>
        <v>Deputy Head</v>
      </c>
      <c r="J151" s="13" t="str">
        <f>_xlfn.XLOOKUP(H151,'Reporting Line'!$A:$A,'Reporting Line'!$C:$C,0)</f>
        <v>Head</v>
      </c>
      <c r="K151" s="26" t="e">
        <f ca="1">_xlfn.XLOOKUP(A151,'Performance Score'!$A:$A,'Performance Score'!$J:$J,0)</f>
        <v>#NAME?</v>
      </c>
    </row>
    <row r="152" spans="1:11" x14ac:dyDescent="0.3">
      <c r="A152" s="1" t="s">
        <v>456</v>
      </c>
      <c r="B152" s="2" t="str">
        <f>VLOOKUP(A152,'Staff Names'!A:C,2,0)</f>
        <v>Catherine</v>
      </c>
      <c r="C152" s="1" t="str">
        <f>VLOOKUP(A152,'Staff Names'!A:C,3,0)</f>
        <v>Ouverend</v>
      </c>
      <c r="D152" s="29" t="str">
        <f t="shared" si="2"/>
        <v>Catherine Ouverend</v>
      </c>
      <c r="E152" s="2" t="str">
        <f>VLOOKUP(A152,Gender!A:B,2,0)</f>
        <v>Female</v>
      </c>
      <c r="F152" t="str">
        <f>_xlfn.XLOOKUP(A152,Branches!A:A,Branches!B:B)</f>
        <v>New Jersey</v>
      </c>
      <c r="G152" t="str">
        <f>_xlfn.XLOOKUP(A152,Department!A:A,Department!B:B)</f>
        <v>Operations</v>
      </c>
      <c r="H152" t="str">
        <f>_xlfn.XLOOKUP(A152,'All Staff Positions'!A:A,'All Staff Positions'!D:D,0)</f>
        <v>Level 3</v>
      </c>
      <c r="I152" s="13" t="str">
        <f>_xlfn.XLOOKUP(H152,'Reporting Line'!$A:$A,'Reporting Line'!$B:$B,0)</f>
        <v>Deputy Head</v>
      </c>
      <c r="J152" s="13" t="str">
        <f>_xlfn.XLOOKUP(H152,'Reporting Line'!$A:$A,'Reporting Line'!$C:$C,0)</f>
        <v>Head</v>
      </c>
      <c r="K152" s="26" t="e">
        <f ca="1">_xlfn.XLOOKUP(A152,'Performance Score'!$A:$A,'Performance Score'!$J:$J,0)</f>
        <v>#NAME?</v>
      </c>
    </row>
    <row r="153" spans="1:11" x14ac:dyDescent="0.3">
      <c r="A153" s="1" t="s">
        <v>485</v>
      </c>
      <c r="B153" s="2" t="str">
        <f>VLOOKUP(A153,'Staff Names'!A:C,2,0)</f>
        <v>Jeremy</v>
      </c>
      <c r="C153" s="1" t="str">
        <f>VLOOKUP(A153,'Staff Names'!A:C,3,0)</f>
        <v>Murphy</v>
      </c>
      <c r="D153" s="29" t="str">
        <f t="shared" si="2"/>
        <v>Jeremy Murphy</v>
      </c>
      <c r="E153" s="2" t="str">
        <f>VLOOKUP(A153,Gender!A:B,2,0)</f>
        <v>Male</v>
      </c>
      <c r="F153" t="str">
        <f>_xlfn.XLOOKUP(A153,Branches!A:A,Branches!B:B)</f>
        <v>New Jersey</v>
      </c>
      <c r="G153" t="str">
        <f>_xlfn.XLOOKUP(A153,Department!A:A,Department!B:B)</f>
        <v>Finance</v>
      </c>
      <c r="H153" t="str">
        <f>_xlfn.XLOOKUP(A153,'All Staff Positions'!A:A,'All Staff Positions'!D:D,0)</f>
        <v>Level 3</v>
      </c>
      <c r="I153" s="13" t="str">
        <f>_xlfn.XLOOKUP(H153,'Reporting Line'!$A:$A,'Reporting Line'!$B:$B,0)</f>
        <v>Deputy Head</v>
      </c>
      <c r="J153" s="13" t="str">
        <f>_xlfn.XLOOKUP(H153,'Reporting Line'!$A:$A,'Reporting Line'!$C:$C,0)</f>
        <v>Head</v>
      </c>
      <c r="K153" s="26" t="e">
        <f ca="1">_xlfn.XLOOKUP(A153,'Performance Score'!$A:$A,'Performance Score'!$J:$J,0)</f>
        <v>#NAME?</v>
      </c>
    </row>
    <row r="154" spans="1:11" x14ac:dyDescent="0.3">
      <c r="A154" s="1" t="s">
        <v>486</v>
      </c>
      <c r="B154" s="2" t="str">
        <f>VLOOKUP(A154,'Staff Names'!A:C,2,0)</f>
        <v>Joe</v>
      </c>
      <c r="C154" s="1" t="str">
        <f>VLOOKUP(A154,'Staff Names'!A:C,3,0)</f>
        <v>Wood</v>
      </c>
      <c r="D154" s="29" t="str">
        <f t="shared" si="2"/>
        <v>Joe Wood</v>
      </c>
      <c r="E154" s="2" t="str">
        <f>VLOOKUP(A154,Gender!A:B,2,0)</f>
        <v>Male</v>
      </c>
      <c r="F154" t="str">
        <f>_xlfn.XLOOKUP(A154,Branches!A:A,Branches!B:B)</f>
        <v>New Jersey</v>
      </c>
      <c r="G154" t="str">
        <f>_xlfn.XLOOKUP(A154,Department!A:A,Department!B:B)</f>
        <v>IT</v>
      </c>
      <c r="H154" t="str">
        <f>_xlfn.XLOOKUP(A154,'All Staff Positions'!A:A,'All Staff Positions'!D:D,0)</f>
        <v>Level 3</v>
      </c>
      <c r="I154" s="13" t="str">
        <f>_xlfn.XLOOKUP(H154,'Reporting Line'!$A:$A,'Reporting Line'!$B:$B,0)</f>
        <v>Deputy Head</v>
      </c>
      <c r="J154" s="13" t="str">
        <f>_xlfn.XLOOKUP(H154,'Reporting Line'!$A:$A,'Reporting Line'!$C:$C,0)</f>
        <v>Head</v>
      </c>
      <c r="K154" s="26" t="e">
        <f ca="1">_xlfn.XLOOKUP(A154,'Performance Score'!$A:$A,'Performance Score'!$J:$J,0)</f>
        <v>#NAME?</v>
      </c>
    </row>
    <row r="155" spans="1:11" x14ac:dyDescent="0.3">
      <c r="A155" s="1" t="s">
        <v>555</v>
      </c>
      <c r="B155" s="2" t="str">
        <f>VLOOKUP(A155,'Staff Names'!A:C,2,0)</f>
        <v>Julie</v>
      </c>
      <c r="C155" s="1" t="str">
        <f>VLOOKUP(A155,'Staff Names'!A:C,3,0)</f>
        <v>Oatway</v>
      </c>
      <c r="D155" s="29" t="str">
        <f t="shared" si="2"/>
        <v>Julie Oatway</v>
      </c>
      <c r="E155" s="2" t="str">
        <f>VLOOKUP(A155,Gender!A:B,2,0)</f>
        <v>Female</v>
      </c>
      <c r="F155" t="str">
        <f>_xlfn.XLOOKUP(A155,Branches!A:A,Branches!B:B)</f>
        <v>New Jersey</v>
      </c>
      <c r="G155" t="str">
        <f>_xlfn.XLOOKUP(A155,Department!A:A,Department!B:B)</f>
        <v>Sales</v>
      </c>
      <c r="H155" t="str">
        <f>_xlfn.XLOOKUP(A155,'All Staff Positions'!A:A,'All Staff Positions'!D:D,0)</f>
        <v>Level 3</v>
      </c>
      <c r="I155" s="13" t="str">
        <f>_xlfn.XLOOKUP(H155,'Reporting Line'!$A:$A,'Reporting Line'!$B:$B,0)</f>
        <v>Deputy Head</v>
      </c>
      <c r="J155" s="13" t="str">
        <f>_xlfn.XLOOKUP(H155,'Reporting Line'!$A:$A,'Reporting Line'!$C:$C,0)</f>
        <v>Head</v>
      </c>
      <c r="K155" s="26" t="e">
        <f ca="1">_xlfn.XLOOKUP(A155,'Performance Score'!$A:$A,'Performance Score'!$J:$J,0)</f>
        <v>#NAME?</v>
      </c>
    </row>
    <row r="156" spans="1:11" x14ac:dyDescent="0.3">
      <c r="A156" s="1" t="s">
        <v>564</v>
      </c>
      <c r="B156" s="2" t="str">
        <f>VLOOKUP(A156,'Staff Names'!A:C,2,0)</f>
        <v>Philip</v>
      </c>
      <c r="C156" s="1" t="str">
        <f>VLOOKUP(A156,'Staff Names'!A:C,3,0)</f>
        <v>Jimenez</v>
      </c>
      <c r="D156" s="29" t="str">
        <f t="shared" si="2"/>
        <v>Philip Jimenez</v>
      </c>
      <c r="E156" s="2" t="str">
        <f>VLOOKUP(A156,Gender!A:B,2,0)</f>
        <v>Male</v>
      </c>
      <c r="F156" t="str">
        <f>_xlfn.XLOOKUP(A156,Branches!A:A,Branches!B:B)</f>
        <v>New Jersey</v>
      </c>
      <c r="G156" t="str">
        <f>_xlfn.XLOOKUP(A156,Department!A:A,Department!B:B)</f>
        <v>Sales</v>
      </c>
      <c r="H156" t="str">
        <f>_xlfn.XLOOKUP(A156,'All Staff Positions'!A:A,'All Staff Positions'!D:D,0)</f>
        <v>Level 3</v>
      </c>
      <c r="I156" s="13" t="str">
        <f>_xlfn.XLOOKUP(H156,'Reporting Line'!$A:$A,'Reporting Line'!$B:$B,0)</f>
        <v>Deputy Head</v>
      </c>
      <c r="J156" s="13" t="str">
        <f>_xlfn.XLOOKUP(H156,'Reporting Line'!$A:$A,'Reporting Line'!$C:$C,0)</f>
        <v>Head</v>
      </c>
      <c r="K156" s="26" t="e">
        <f ca="1">_xlfn.XLOOKUP(A156,'Performance Score'!$A:$A,'Performance Score'!$J:$J,0)</f>
        <v>#NAME?</v>
      </c>
    </row>
    <row r="157" spans="1:11" x14ac:dyDescent="0.3">
      <c r="A157" s="1" t="s">
        <v>417</v>
      </c>
      <c r="B157" s="2" t="str">
        <f>VLOOKUP(A157,'Staff Names'!A:C,2,0)</f>
        <v>Gregory</v>
      </c>
      <c r="C157" s="1" t="str">
        <f>VLOOKUP(A157,'Staff Names'!A:C,3,0)</f>
        <v>Baker</v>
      </c>
      <c r="D157" s="29" t="str">
        <f t="shared" si="2"/>
        <v>Gregory Baker</v>
      </c>
      <c r="E157" s="2" t="str">
        <f>VLOOKUP(A157,Gender!A:B,2,0)</f>
        <v>Male</v>
      </c>
      <c r="F157" t="str">
        <f>_xlfn.XLOOKUP(A157,Branches!A:A,Branches!B:B)</f>
        <v>New York</v>
      </c>
      <c r="G157" t="str">
        <f>_xlfn.XLOOKUP(A157,Department!A:A,Department!B:B)</f>
        <v>Admin</v>
      </c>
      <c r="H157" t="str">
        <f>_xlfn.XLOOKUP(A157,'All Staff Positions'!A:A,'All Staff Positions'!D:D,0)</f>
        <v>Level 3</v>
      </c>
      <c r="I157" s="13" t="str">
        <f>_xlfn.XLOOKUP(H157,'Reporting Line'!$A:$A,'Reporting Line'!$B:$B,0)</f>
        <v>Deputy Head</v>
      </c>
      <c r="J157" s="13" t="str">
        <f>_xlfn.XLOOKUP(H157,'Reporting Line'!$A:$A,'Reporting Line'!$C:$C,0)</f>
        <v>Head</v>
      </c>
      <c r="K157" s="26" t="e">
        <f ca="1">_xlfn.XLOOKUP(A157,'Performance Score'!$A:$A,'Performance Score'!$J:$J,0)</f>
        <v>#NAME?</v>
      </c>
    </row>
    <row r="158" spans="1:11" x14ac:dyDescent="0.3">
      <c r="A158" s="1" t="s">
        <v>432</v>
      </c>
      <c r="B158" s="2" t="str">
        <f>VLOOKUP(A158,'Staff Names'!A:C,2,0)</f>
        <v>Mason</v>
      </c>
      <c r="C158" s="1" t="str">
        <f>VLOOKUP(A158,'Staff Names'!A:C,3,0)</f>
        <v>Sanders</v>
      </c>
      <c r="D158" s="29" t="str">
        <f t="shared" si="2"/>
        <v>Mason Sanders</v>
      </c>
      <c r="E158" s="2" t="str">
        <f>VLOOKUP(A158,Gender!A:B,2,0)</f>
        <v>Male</v>
      </c>
      <c r="F158" t="str">
        <f>_xlfn.XLOOKUP(A158,Branches!A:A,Branches!B:B)</f>
        <v>New York</v>
      </c>
      <c r="G158" t="str">
        <f>_xlfn.XLOOKUP(A158,Department!A:A,Department!B:B)</f>
        <v>Strategy</v>
      </c>
      <c r="H158" t="str">
        <f>_xlfn.XLOOKUP(A158,'All Staff Positions'!A:A,'All Staff Positions'!D:D,0)</f>
        <v>Level 3</v>
      </c>
      <c r="I158" s="13" t="str">
        <f>_xlfn.XLOOKUP(H158,'Reporting Line'!$A:$A,'Reporting Line'!$B:$B,0)</f>
        <v>Deputy Head</v>
      </c>
      <c r="J158" s="13" t="str">
        <f>_xlfn.XLOOKUP(H158,'Reporting Line'!$A:$A,'Reporting Line'!$C:$C,0)</f>
        <v>Head</v>
      </c>
      <c r="K158" s="26" t="e">
        <f ca="1">_xlfn.XLOOKUP(A158,'Performance Score'!$A:$A,'Performance Score'!$J:$J,0)</f>
        <v>#NAME?</v>
      </c>
    </row>
    <row r="159" spans="1:11" x14ac:dyDescent="0.3">
      <c r="A159" s="1" t="s">
        <v>503</v>
      </c>
      <c r="B159" s="2" t="str">
        <f>VLOOKUP(A159,'Staff Names'!A:C,2,0)</f>
        <v>Thomas</v>
      </c>
      <c r="C159" s="1" t="str">
        <f>VLOOKUP(A159,'Staff Names'!A:C,3,0)</f>
        <v>Martinez</v>
      </c>
      <c r="D159" s="29" t="str">
        <f t="shared" si="2"/>
        <v>Thomas Martinez</v>
      </c>
      <c r="E159" s="2" t="str">
        <f>VLOOKUP(A159,Gender!A:B,2,0)</f>
        <v>Male</v>
      </c>
      <c r="F159" t="str">
        <f>_xlfn.XLOOKUP(A159,Branches!A:A,Branches!B:B)</f>
        <v>New York</v>
      </c>
      <c r="G159" t="str">
        <f>_xlfn.XLOOKUP(A159,Department!A:A,Department!B:B)</f>
        <v>IT</v>
      </c>
      <c r="H159" t="str">
        <f>_xlfn.XLOOKUP(A159,'All Staff Positions'!A:A,'All Staff Positions'!D:D,0)</f>
        <v>Level 3</v>
      </c>
      <c r="I159" s="13" t="str">
        <f>_xlfn.XLOOKUP(H159,'Reporting Line'!$A:$A,'Reporting Line'!$B:$B,0)</f>
        <v>Deputy Head</v>
      </c>
      <c r="J159" s="13" t="str">
        <f>_xlfn.XLOOKUP(H159,'Reporting Line'!$A:$A,'Reporting Line'!$C:$C,0)</f>
        <v>Head</v>
      </c>
      <c r="K159" s="26" t="e">
        <f ca="1">_xlfn.XLOOKUP(A159,'Performance Score'!$A:$A,'Performance Score'!$J:$J,0)</f>
        <v>#NAME?</v>
      </c>
    </row>
    <row r="160" spans="1:11" x14ac:dyDescent="0.3">
      <c r="A160" s="1" t="s">
        <v>506</v>
      </c>
      <c r="B160" s="2" t="str">
        <f>VLOOKUP(A160,'Staff Names'!A:C,2,0)</f>
        <v>Richard</v>
      </c>
      <c r="C160" s="1" t="str">
        <f>VLOOKUP(A160,'Staff Names'!A:C,3,0)</f>
        <v>Davis</v>
      </c>
      <c r="D160" s="29" t="str">
        <f t="shared" si="2"/>
        <v>Richard Davis</v>
      </c>
      <c r="E160" s="2" t="str">
        <f>VLOOKUP(A160,Gender!A:B,2,0)</f>
        <v>Male</v>
      </c>
      <c r="F160" t="str">
        <f>_xlfn.XLOOKUP(A160,Branches!A:A,Branches!B:B)</f>
        <v>New York</v>
      </c>
      <c r="G160" t="str">
        <f>_xlfn.XLOOKUP(A160,Department!A:A,Department!B:B)</f>
        <v>IT</v>
      </c>
      <c r="H160" t="str">
        <f>_xlfn.XLOOKUP(A160,'All Staff Positions'!A:A,'All Staff Positions'!D:D,0)</f>
        <v>Level 3</v>
      </c>
      <c r="I160" s="13" t="str">
        <f>_xlfn.XLOOKUP(H160,'Reporting Line'!$A:$A,'Reporting Line'!$B:$B,0)</f>
        <v>Deputy Head</v>
      </c>
      <c r="J160" s="13" t="str">
        <f>_xlfn.XLOOKUP(H160,'Reporting Line'!$A:$A,'Reporting Line'!$C:$C,0)</f>
        <v>Head</v>
      </c>
      <c r="K160" s="26" t="e">
        <f ca="1">_xlfn.XLOOKUP(A160,'Performance Score'!$A:$A,'Performance Score'!$J:$J,0)</f>
        <v>#NAME?</v>
      </c>
    </row>
    <row r="161" spans="1:11" x14ac:dyDescent="0.3">
      <c r="A161" s="1" t="s">
        <v>537</v>
      </c>
      <c r="B161" s="2" t="str">
        <f>VLOOKUP(A161,'Staff Names'!A:C,2,0)</f>
        <v>Marilyn</v>
      </c>
      <c r="C161" s="1" t="str">
        <f>VLOOKUP(A161,'Staff Names'!A:C,3,0)</f>
        <v>Tatler</v>
      </c>
      <c r="D161" s="29" t="str">
        <f t="shared" si="2"/>
        <v>Marilyn Tatler</v>
      </c>
      <c r="E161" s="2" t="str">
        <f>VLOOKUP(A161,Gender!A:B,2,0)</f>
        <v>Female</v>
      </c>
      <c r="F161" t="str">
        <f>_xlfn.XLOOKUP(A161,Branches!A:A,Branches!B:B)</f>
        <v>New York</v>
      </c>
      <c r="G161" t="str">
        <f>_xlfn.XLOOKUP(A161,Department!A:A,Department!B:B)</f>
        <v>Finance</v>
      </c>
      <c r="H161" t="str">
        <f>_xlfn.XLOOKUP(A161,'All Staff Positions'!A:A,'All Staff Positions'!D:D,0)</f>
        <v>Level 3</v>
      </c>
      <c r="I161" s="13" t="str">
        <f>_xlfn.XLOOKUP(H161,'Reporting Line'!$A:$A,'Reporting Line'!$B:$B,0)</f>
        <v>Deputy Head</v>
      </c>
      <c r="J161" s="13" t="str">
        <f>_xlfn.XLOOKUP(H161,'Reporting Line'!$A:$A,'Reporting Line'!$C:$C,0)</f>
        <v>Head</v>
      </c>
      <c r="K161" s="26" t="e">
        <f ca="1">_xlfn.XLOOKUP(A161,'Performance Score'!$A:$A,'Performance Score'!$J:$J,0)</f>
        <v>#NAME?</v>
      </c>
    </row>
    <row r="162" spans="1:11" x14ac:dyDescent="0.3">
      <c r="A162" s="1" t="s">
        <v>538</v>
      </c>
      <c r="B162" s="2" t="str">
        <f>VLOOKUP(A162,'Staff Names'!A:C,2,0)</f>
        <v>Emma</v>
      </c>
      <c r="C162" s="1" t="str">
        <f>VLOOKUP(A162,'Staff Names'!A:C,3,0)</f>
        <v>Owstaby</v>
      </c>
      <c r="D162" s="29" t="str">
        <f t="shared" si="2"/>
        <v>Emma Owstaby</v>
      </c>
      <c r="E162" s="2" t="str">
        <f>VLOOKUP(A162,Gender!A:B,2,0)</f>
        <v>Female</v>
      </c>
      <c r="F162" t="str">
        <f>_xlfn.XLOOKUP(A162,Branches!A:A,Branches!B:B)</f>
        <v>New York</v>
      </c>
      <c r="G162" t="str">
        <f>_xlfn.XLOOKUP(A162,Department!A:A,Department!B:B)</f>
        <v>Finance</v>
      </c>
      <c r="H162" t="str">
        <f>_xlfn.XLOOKUP(A162,'All Staff Positions'!A:A,'All Staff Positions'!D:D,0)</f>
        <v>Level 3</v>
      </c>
      <c r="I162" s="13" t="str">
        <f>_xlfn.XLOOKUP(H162,'Reporting Line'!$A:$A,'Reporting Line'!$B:$B,0)</f>
        <v>Deputy Head</v>
      </c>
      <c r="J162" s="13" t="str">
        <f>_xlfn.XLOOKUP(H162,'Reporting Line'!$A:$A,'Reporting Line'!$C:$C,0)</f>
        <v>Head</v>
      </c>
      <c r="K162" s="26" t="e">
        <f ca="1">_xlfn.XLOOKUP(A162,'Performance Score'!$A:$A,'Performance Score'!$J:$J,0)</f>
        <v>#NAME?</v>
      </c>
    </row>
    <row r="163" spans="1:11" x14ac:dyDescent="0.3">
      <c r="A163" s="1" t="s">
        <v>570</v>
      </c>
      <c r="B163" s="2" t="str">
        <f>VLOOKUP(A163,'Staff Names'!A:C,2,0)</f>
        <v>Larry</v>
      </c>
      <c r="C163" s="1" t="str">
        <f>VLOOKUP(A163,'Staff Names'!A:C,3,0)</f>
        <v>Nguyen</v>
      </c>
      <c r="D163" s="29" t="str">
        <f t="shared" si="2"/>
        <v>Larry Nguyen</v>
      </c>
      <c r="E163" s="2" t="str">
        <f>VLOOKUP(A163,Gender!A:B,2,0)</f>
        <v>Male</v>
      </c>
      <c r="F163" t="str">
        <f>_xlfn.XLOOKUP(A163,Branches!A:A,Branches!B:B)</f>
        <v>New York</v>
      </c>
      <c r="G163" t="str">
        <f>_xlfn.XLOOKUP(A163,Department!A:A,Department!B:B)</f>
        <v>Customer Service</v>
      </c>
      <c r="H163" t="str">
        <f>_xlfn.XLOOKUP(A163,'All Staff Positions'!A:A,'All Staff Positions'!D:D,0)</f>
        <v>Level 3</v>
      </c>
      <c r="I163" s="13" t="str">
        <f>_xlfn.XLOOKUP(H163,'Reporting Line'!$A:$A,'Reporting Line'!$B:$B,0)</f>
        <v>Deputy Head</v>
      </c>
      <c r="J163" s="13" t="str">
        <f>_xlfn.XLOOKUP(H163,'Reporting Line'!$A:$A,'Reporting Line'!$C:$C,0)</f>
        <v>Head</v>
      </c>
      <c r="K163" s="26" t="e">
        <f ca="1">_xlfn.XLOOKUP(A163,'Performance Score'!$A:$A,'Performance Score'!$J:$J,0)</f>
        <v>#NAME?</v>
      </c>
    </row>
    <row r="164" spans="1:11" x14ac:dyDescent="0.3">
      <c r="A164" s="1" t="s">
        <v>583</v>
      </c>
      <c r="B164" s="2" t="str">
        <f>VLOOKUP(A164,'Staff Names'!A:C,2,0)</f>
        <v>Kimberly</v>
      </c>
      <c r="C164" s="1" t="str">
        <f>VLOOKUP(A164,'Staff Names'!A:C,3,0)</f>
        <v>Baietto</v>
      </c>
      <c r="D164" s="29" t="str">
        <f t="shared" si="2"/>
        <v>Kimberly Baietto</v>
      </c>
      <c r="E164" s="2" t="str">
        <f>VLOOKUP(A164,Gender!A:B,2,0)</f>
        <v>Female</v>
      </c>
      <c r="F164" t="str">
        <f>_xlfn.XLOOKUP(A164,Branches!A:A,Branches!B:B)</f>
        <v>New York</v>
      </c>
      <c r="G164" t="str">
        <f>_xlfn.XLOOKUP(A164,Department!A:A,Department!B:B)</f>
        <v>Operations</v>
      </c>
      <c r="H164" t="str">
        <f>_xlfn.XLOOKUP(A164,'All Staff Positions'!A:A,'All Staff Positions'!D:D,0)</f>
        <v>Level 3</v>
      </c>
      <c r="I164" s="13" t="str">
        <f>_xlfn.XLOOKUP(H164,'Reporting Line'!$A:$A,'Reporting Line'!$B:$B,0)</f>
        <v>Deputy Head</v>
      </c>
      <c r="J164" s="13" t="str">
        <f>_xlfn.XLOOKUP(H164,'Reporting Line'!$A:$A,'Reporting Line'!$C:$C,0)</f>
        <v>Head</v>
      </c>
      <c r="K164" s="26" t="e">
        <f ca="1">_xlfn.XLOOKUP(A164,'Performance Score'!$A:$A,'Performance Score'!$J:$J,0)</f>
        <v>#NAME?</v>
      </c>
    </row>
    <row r="165" spans="1:11" x14ac:dyDescent="0.3">
      <c r="A165" s="1" t="s">
        <v>413</v>
      </c>
      <c r="B165" s="2" t="str">
        <f>VLOOKUP(A165,'Staff Names'!A:C,2,0)</f>
        <v>Gary</v>
      </c>
      <c r="C165" s="1" t="str">
        <f>VLOOKUP(A165,'Staff Names'!A:C,3,0)</f>
        <v>Allen</v>
      </c>
      <c r="D165" s="29" t="str">
        <f t="shared" si="2"/>
        <v>Gary Allen</v>
      </c>
      <c r="E165" s="2" t="str">
        <f>VLOOKUP(A165,Gender!A:B,2,0)</f>
        <v>Male</v>
      </c>
      <c r="F165" t="str">
        <f>_xlfn.XLOOKUP(A165,Branches!A:A,Branches!B:B)</f>
        <v>Texas</v>
      </c>
      <c r="G165" t="str">
        <f>_xlfn.XLOOKUP(A165,Department!A:A,Department!B:B)</f>
        <v>HR</v>
      </c>
      <c r="H165" t="str">
        <f>_xlfn.XLOOKUP(A165,'All Staff Positions'!A:A,'All Staff Positions'!D:D,0)</f>
        <v>Level 3</v>
      </c>
      <c r="I165" s="13" t="str">
        <f>_xlfn.XLOOKUP(H165,'Reporting Line'!$A:$A,'Reporting Line'!$B:$B,0)</f>
        <v>Deputy Head</v>
      </c>
      <c r="J165" s="13" t="str">
        <f>_xlfn.XLOOKUP(H165,'Reporting Line'!$A:$A,'Reporting Line'!$C:$C,0)</f>
        <v>Head</v>
      </c>
      <c r="K165" s="26" t="e">
        <f ca="1">_xlfn.XLOOKUP(A165,'Performance Score'!$A:$A,'Performance Score'!$J:$J,0)</f>
        <v>#NAME?</v>
      </c>
    </row>
    <row r="166" spans="1:11" x14ac:dyDescent="0.3">
      <c r="A166" s="1" t="s">
        <v>411</v>
      </c>
      <c r="B166" s="2" t="str">
        <f>VLOOKUP(A166,'Staff Names'!A:C,2,0)</f>
        <v>Debra</v>
      </c>
      <c r="C166" s="1" t="str">
        <f>VLOOKUP(A166,'Staff Names'!A:C,3,0)</f>
        <v>Onedy</v>
      </c>
      <c r="D166" s="29" t="str">
        <f t="shared" si="2"/>
        <v>Debra Onedy</v>
      </c>
      <c r="E166" s="2" t="str">
        <f>VLOOKUP(A166,Gender!A:B,2,0)</f>
        <v>Female</v>
      </c>
      <c r="F166" t="str">
        <f>_xlfn.XLOOKUP(A166,Branches!A:A,Branches!B:B)</f>
        <v>Utah</v>
      </c>
      <c r="G166" t="str">
        <f>_xlfn.XLOOKUP(A166,Department!A:A,Department!B:B)</f>
        <v>HR</v>
      </c>
      <c r="H166" t="str">
        <f>_xlfn.XLOOKUP(A166,'All Staff Positions'!A:A,'All Staff Positions'!D:D,0)</f>
        <v>Level 3</v>
      </c>
      <c r="I166" s="13" t="str">
        <f>_xlfn.XLOOKUP(H166,'Reporting Line'!$A:$A,'Reporting Line'!$B:$B,0)</f>
        <v>Deputy Head</v>
      </c>
      <c r="J166" s="13" t="str">
        <f>_xlfn.XLOOKUP(H166,'Reporting Line'!$A:$A,'Reporting Line'!$C:$C,0)</f>
        <v>Head</v>
      </c>
      <c r="K166" s="26" t="e">
        <f ca="1">_xlfn.XLOOKUP(A166,'Performance Score'!$A:$A,'Performance Score'!$J:$J,0)</f>
        <v>#NAME?</v>
      </c>
    </row>
    <row r="167" spans="1:11" x14ac:dyDescent="0.3">
      <c r="A167" s="1" t="s">
        <v>531</v>
      </c>
      <c r="B167" s="2" t="str">
        <f>VLOOKUP(A167,'Staff Names'!A:C,2,0)</f>
        <v>Ann</v>
      </c>
      <c r="C167" s="1" t="str">
        <f>VLOOKUP(A167,'Staff Names'!A:C,3,0)</f>
        <v>Orpwood</v>
      </c>
      <c r="D167" s="29" t="str">
        <f t="shared" si="2"/>
        <v>Ann Orpwood</v>
      </c>
      <c r="E167" s="2" t="str">
        <f>VLOOKUP(A167,Gender!A:B,2,0)</f>
        <v>Female</v>
      </c>
      <c r="F167" t="str">
        <f>_xlfn.XLOOKUP(A167,Branches!A:A,Branches!B:B)</f>
        <v>Utah</v>
      </c>
      <c r="G167" t="str">
        <f>_xlfn.XLOOKUP(A167,Department!A:A,Department!B:B)</f>
        <v>Sales</v>
      </c>
      <c r="H167" t="str">
        <f>_xlfn.XLOOKUP(A167,'All Staff Positions'!A:A,'All Staff Positions'!D:D,0)</f>
        <v>Level 3</v>
      </c>
      <c r="I167" s="13" t="str">
        <f>_xlfn.XLOOKUP(H167,'Reporting Line'!$A:$A,'Reporting Line'!$B:$B,0)</f>
        <v>Deputy Head</v>
      </c>
      <c r="J167" s="13" t="str">
        <f>_xlfn.XLOOKUP(H167,'Reporting Line'!$A:$A,'Reporting Line'!$C:$C,0)</f>
        <v>Head</v>
      </c>
      <c r="K167" s="26" t="e">
        <f ca="1">_xlfn.XLOOKUP(A167,'Performance Score'!$A:$A,'Performance Score'!$J:$J,0)</f>
        <v>#NAME?</v>
      </c>
    </row>
    <row r="168" spans="1:11" x14ac:dyDescent="0.3">
      <c r="A168" s="1" t="s">
        <v>447</v>
      </c>
      <c r="B168" s="2" t="str">
        <f>VLOOKUP(A168,'Staff Names'!A:C,2,0)</f>
        <v>Douglas</v>
      </c>
      <c r="C168" s="1" t="str">
        <f>VLOOKUP(A168,'Staff Names'!A:C,3,0)</f>
        <v>Collins</v>
      </c>
      <c r="D168" s="29" t="str">
        <f t="shared" si="2"/>
        <v>Douglas Collins</v>
      </c>
      <c r="E168" s="2" t="str">
        <f>VLOOKUP(A168,Gender!A:B,2,0)</f>
        <v>Male</v>
      </c>
      <c r="F168" t="str">
        <f>_xlfn.XLOOKUP(A168,Branches!A:A,Branches!B:B)</f>
        <v>Washington DC</v>
      </c>
      <c r="G168" t="str">
        <f>_xlfn.XLOOKUP(A168,Department!A:A,Department!B:B)</f>
        <v>IT</v>
      </c>
      <c r="H168" t="str">
        <f>_xlfn.XLOOKUP(A168,'All Staff Positions'!A:A,'All Staff Positions'!D:D,0)</f>
        <v>Level 3</v>
      </c>
      <c r="I168" s="13" t="str">
        <f>_xlfn.XLOOKUP(H168,'Reporting Line'!$A:$A,'Reporting Line'!$B:$B,0)</f>
        <v>Deputy Head</v>
      </c>
      <c r="J168" s="13" t="str">
        <f>_xlfn.XLOOKUP(H168,'Reporting Line'!$A:$A,'Reporting Line'!$C:$C,0)</f>
        <v>Head</v>
      </c>
      <c r="K168" s="26" t="e">
        <f ca="1">_xlfn.XLOOKUP(A168,'Performance Score'!$A:$A,'Performance Score'!$J:$J,0)</f>
        <v>#NAME?</v>
      </c>
    </row>
    <row r="169" spans="1:11" x14ac:dyDescent="0.3">
      <c r="A169" s="1" t="s">
        <v>477</v>
      </c>
      <c r="B169" s="2" t="str">
        <f>VLOOKUP(A169,'Staff Names'!A:C,2,0)</f>
        <v>Dennis</v>
      </c>
      <c r="C169" s="1" t="str">
        <f>VLOOKUP(A169,'Staff Names'!A:C,3,0)</f>
        <v>Roberts</v>
      </c>
      <c r="D169" s="29" t="str">
        <f t="shared" si="2"/>
        <v>Dennis Roberts</v>
      </c>
      <c r="E169" s="2" t="str">
        <f>VLOOKUP(A169,Gender!A:B,2,0)</f>
        <v>Male</v>
      </c>
      <c r="F169" t="str">
        <f>_xlfn.XLOOKUP(A169,Branches!A:A,Branches!B:B)</f>
        <v>Washington DC</v>
      </c>
      <c r="G169" t="str">
        <f>_xlfn.XLOOKUP(A169,Department!A:A,Department!B:B)</f>
        <v>Operations</v>
      </c>
      <c r="H169" t="str">
        <f>_xlfn.XLOOKUP(A169,'All Staff Positions'!A:A,'All Staff Positions'!D:D,0)</f>
        <v>Level 3</v>
      </c>
      <c r="I169" s="13" t="str">
        <f>_xlfn.XLOOKUP(H169,'Reporting Line'!$A:$A,'Reporting Line'!$B:$B,0)</f>
        <v>Deputy Head</v>
      </c>
      <c r="J169" s="13" t="str">
        <f>_xlfn.XLOOKUP(H169,'Reporting Line'!$A:$A,'Reporting Line'!$C:$C,0)</f>
        <v>Head</v>
      </c>
      <c r="K169" s="26" t="e">
        <f ca="1">_xlfn.XLOOKUP(A169,'Performance Score'!$A:$A,'Performance Score'!$J:$J,0)</f>
        <v>#NAME?</v>
      </c>
    </row>
    <row r="170" spans="1:11" x14ac:dyDescent="0.3">
      <c r="A170" s="1" t="s">
        <v>481</v>
      </c>
      <c r="B170" s="2" t="str">
        <f>VLOOKUP(A170,'Staff Names'!A:C,2,0)</f>
        <v>Kyle</v>
      </c>
      <c r="C170" s="1" t="str">
        <f>VLOOKUP(A170,'Staff Names'!A:C,3,0)</f>
        <v>Stewart</v>
      </c>
      <c r="D170" s="29" t="str">
        <f t="shared" si="2"/>
        <v>Kyle Stewart</v>
      </c>
      <c r="E170" s="2" t="str">
        <f>VLOOKUP(A170,Gender!A:B,2,0)</f>
        <v>Male</v>
      </c>
      <c r="F170" t="str">
        <f>_xlfn.XLOOKUP(A170,Branches!A:A,Branches!B:B)</f>
        <v>Washington DC</v>
      </c>
      <c r="G170" t="str">
        <f>_xlfn.XLOOKUP(A170,Department!A:A,Department!B:B)</f>
        <v>Operations</v>
      </c>
      <c r="H170" t="str">
        <f>_xlfn.XLOOKUP(A170,'All Staff Positions'!A:A,'All Staff Positions'!D:D,0)</f>
        <v>Level 3</v>
      </c>
      <c r="I170" s="13" t="str">
        <f>_xlfn.XLOOKUP(H170,'Reporting Line'!$A:$A,'Reporting Line'!$B:$B,0)</f>
        <v>Deputy Head</v>
      </c>
      <c r="J170" s="13" t="str">
        <f>_xlfn.XLOOKUP(H170,'Reporting Line'!$A:$A,'Reporting Line'!$C:$C,0)</f>
        <v>Head</v>
      </c>
      <c r="K170" s="26" t="e">
        <f ca="1">_xlfn.XLOOKUP(A170,'Performance Score'!$A:$A,'Performance Score'!$J:$J,0)</f>
        <v>#NAME?</v>
      </c>
    </row>
    <row r="171" spans="1:11" x14ac:dyDescent="0.3">
      <c r="A171" s="1" t="s">
        <v>577</v>
      </c>
      <c r="B171" s="2" t="str">
        <f>VLOOKUP(A171,'Staff Names'!A:C,2,0)</f>
        <v>Ryan</v>
      </c>
      <c r="C171" s="1" t="str">
        <f>VLOOKUP(A171,'Staff Names'!A:C,3,0)</f>
        <v>Walker</v>
      </c>
      <c r="D171" s="29" t="str">
        <f t="shared" si="2"/>
        <v>Ryan Walker</v>
      </c>
      <c r="E171" s="2" t="str">
        <f>VLOOKUP(A171,Gender!A:B,2,0)</f>
        <v>Male</v>
      </c>
      <c r="F171" t="str">
        <f>_xlfn.XLOOKUP(A171,Branches!A:A,Branches!B:B)</f>
        <v>Washington DC</v>
      </c>
      <c r="G171" t="str">
        <f>_xlfn.XLOOKUP(A171,Department!A:A,Department!B:B)</f>
        <v>Sales</v>
      </c>
      <c r="H171" t="str">
        <f>_xlfn.XLOOKUP(A171,'All Staff Positions'!A:A,'All Staff Positions'!D:D,0)</f>
        <v>Level 3</v>
      </c>
      <c r="I171" s="13" t="str">
        <f>_xlfn.XLOOKUP(H171,'Reporting Line'!$A:$A,'Reporting Line'!$B:$B,0)</f>
        <v>Deputy Head</v>
      </c>
      <c r="J171" s="13" t="str">
        <f>_xlfn.XLOOKUP(H171,'Reporting Line'!$A:$A,'Reporting Line'!$C:$C,0)</f>
        <v>Head</v>
      </c>
      <c r="K171" s="26" t="e">
        <f ca="1">_xlfn.XLOOKUP(A171,'Performance Score'!$A:$A,'Performance Score'!$J:$J,0)</f>
        <v>#NAME?</v>
      </c>
    </row>
    <row r="172" spans="1:11" x14ac:dyDescent="0.3">
      <c r="A172" s="1" t="s">
        <v>584</v>
      </c>
      <c r="B172" s="2" t="str">
        <f>VLOOKUP(A172,'Staff Names'!A:C,2,0)</f>
        <v>Stephanie</v>
      </c>
      <c r="C172" s="1" t="str">
        <f>VLOOKUP(A172,'Staff Names'!A:C,3,0)</f>
        <v>Ogbourne</v>
      </c>
      <c r="D172" s="29" t="str">
        <f t="shared" si="2"/>
        <v>Stephanie Ogbourne</v>
      </c>
      <c r="E172" s="2" t="str">
        <f>VLOOKUP(A172,Gender!A:B,2,0)</f>
        <v>Female</v>
      </c>
      <c r="F172" t="str">
        <f>_xlfn.XLOOKUP(A172,Branches!A:A,Branches!B:B)</f>
        <v>Washington DC</v>
      </c>
      <c r="G172" t="str">
        <f>_xlfn.XLOOKUP(A172,Department!A:A,Department!B:B)</f>
        <v>Sales</v>
      </c>
      <c r="H172" t="str">
        <f>_xlfn.XLOOKUP(A172,'All Staff Positions'!A:A,'All Staff Positions'!D:D,0)</f>
        <v>Level 3</v>
      </c>
      <c r="I172" s="13" t="str">
        <f>_xlfn.XLOOKUP(H172,'Reporting Line'!$A:$A,'Reporting Line'!$B:$B,0)</f>
        <v>Deputy Head</v>
      </c>
      <c r="J172" s="13" t="str">
        <f>_xlfn.XLOOKUP(H172,'Reporting Line'!$A:$A,'Reporting Line'!$C:$C,0)</f>
        <v>Head</v>
      </c>
      <c r="K172" s="26" t="e">
        <f ca="1">_xlfn.XLOOKUP(A172,'Performance Score'!$A:$A,'Performance Score'!$J:$J,0)</f>
        <v>#NAME?</v>
      </c>
    </row>
    <row r="173" spans="1:11" x14ac:dyDescent="0.3">
      <c r="A173" s="1" t="s">
        <v>478</v>
      </c>
      <c r="B173" s="2" t="str">
        <f>VLOOKUP(A173,'Staff Names'!A:C,2,0)</f>
        <v>Sandra</v>
      </c>
      <c r="C173" s="1" t="str">
        <f>VLOOKUP(A173,'Staff Names'!A:C,3,0)</f>
        <v>Acherley</v>
      </c>
      <c r="D173" s="29" t="str">
        <f t="shared" si="2"/>
        <v>Sandra Acherley</v>
      </c>
      <c r="E173" s="2" t="str">
        <f>VLOOKUP(A173,Gender!A:B,2,0)</f>
        <v>Female</v>
      </c>
      <c r="F173" t="str">
        <f>_xlfn.XLOOKUP(A173,Branches!A:A,Branches!B:B)</f>
        <v>Arizona</v>
      </c>
      <c r="G173" t="str">
        <f>_xlfn.XLOOKUP(A173,Department!A:A,Department!B:B)</f>
        <v>Operations</v>
      </c>
      <c r="H173" t="str">
        <f>_xlfn.XLOOKUP(A173,'All Staff Positions'!A:A,'All Staff Positions'!D:D,0)</f>
        <v>Level 4</v>
      </c>
      <c r="I173" s="13" t="str">
        <f>_xlfn.XLOOKUP(H173,'Reporting Line'!$A:$A,'Reporting Line'!$B:$B,0)</f>
        <v>Head</v>
      </c>
      <c r="J173" s="13" t="str">
        <f>_xlfn.XLOOKUP(H173,'Reporting Line'!$A:$A,'Reporting Line'!$C:$C,0)</f>
        <v>DMD</v>
      </c>
      <c r="K173" s="26" t="e">
        <f ca="1">_xlfn.XLOOKUP(A173,'Performance Score'!$A:$A,'Performance Score'!$J:$J,0)</f>
        <v>#NAME?</v>
      </c>
    </row>
    <row r="174" spans="1:11" x14ac:dyDescent="0.3">
      <c r="A174" s="1" t="s">
        <v>457</v>
      </c>
      <c r="B174" s="2" t="str">
        <f>VLOOKUP(A174,'Staff Names'!A:C,2,0)</f>
        <v>Eugene</v>
      </c>
      <c r="C174" s="1" t="str">
        <f>VLOOKUP(A174,'Staff Names'!A:C,3,0)</f>
        <v>Ackehurst</v>
      </c>
      <c r="D174" s="29" t="str">
        <f t="shared" si="2"/>
        <v>Eugene Ackehurst</v>
      </c>
      <c r="E174" s="2" t="str">
        <f>VLOOKUP(A174,Gender!A:B,2,0)</f>
        <v>Male</v>
      </c>
      <c r="F174" t="str">
        <f>_xlfn.XLOOKUP(A174,Branches!A:A,Branches!B:B)</f>
        <v>Califonia</v>
      </c>
      <c r="G174" t="str">
        <f>_xlfn.XLOOKUP(A174,Department!A:A,Department!B:B)</f>
        <v>Operations</v>
      </c>
      <c r="H174" t="str">
        <f>_xlfn.XLOOKUP(A174,'All Staff Positions'!A:A,'All Staff Positions'!D:D,0)</f>
        <v>Level 4</v>
      </c>
      <c r="I174" s="13" t="str">
        <f>_xlfn.XLOOKUP(H174,'Reporting Line'!$A:$A,'Reporting Line'!$B:$B,0)</f>
        <v>Head</v>
      </c>
      <c r="J174" s="13" t="str">
        <f>_xlfn.XLOOKUP(H174,'Reporting Line'!$A:$A,'Reporting Line'!$C:$C,0)</f>
        <v>DMD</v>
      </c>
      <c r="K174" s="26" t="e">
        <f ca="1">_xlfn.XLOOKUP(A174,'Performance Score'!$A:$A,'Performance Score'!$J:$J,0)</f>
        <v>#NAME?</v>
      </c>
    </row>
    <row r="175" spans="1:11" x14ac:dyDescent="0.3">
      <c r="A175" s="1" t="s">
        <v>465</v>
      </c>
      <c r="B175" s="2" t="str">
        <f>VLOOKUP(A175,'Staff Names'!A:C,2,0)</f>
        <v>Katherine</v>
      </c>
      <c r="C175" s="1" t="str">
        <f>VLOOKUP(A175,'Staff Names'!A:C,3,0)</f>
        <v>Oldakers</v>
      </c>
      <c r="D175" s="29" t="str">
        <f t="shared" si="2"/>
        <v>Katherine Oldakers</v>
      </c>
      <c r="E175" s="2" t="str">
        <f>VLOOKUP(A175,Gender!A:B,2,0)</f>
        <v>Female</v>
      </c>
      <c r="F175" t="str">
        <f>_xlfn.XLOOKUP(A175,Branches!A:A,Branches!B:B)</f>
        <v>Florida</v>
      </c>
      <c r="G175" t="str">
        <f>_xlfn.XLOOKUP(A175,Department!A:A,Department!B:B)</f>
        <v>Operations</v>
      </c>
      <c r="H175" t="str">
        <f>_xlfn.XLOOKUP(A175,'All Staff Positions'!A:A,'All Staff Positions'!D:D,0)</f>
        <v>Level 4</v>
      </c>
      <c r="I175" s="13" t="str">
        <f>_xlfn.XLOOKUP(H175,'Reporting Line'!$A:$A,'Reporting Line'!$B:$B,0)</f>
        <v>Head</v>
      </c>
      <c r="J175" s="13" t="str">
        <f>_xlfn.XLOOKUP(H175,'Reporting Line'!$A:$A,'Reporting Line'!$C:$C,0)</f>
        <v>DMD</v>
      </c>
      <c r="K175" s="26" t="e">
        <f ca="1">_xlfn.XLOOKUP(A175,'Performance Score'!$A:$A,'Performance Score'!$J:$J,0)</f>
        <v>#NAME?</v>
      </c>
    </row>
    <row r="176" spans="1:11" x14ac:dyDescent="0.3">
      <c r="A176" s="1" t="s">
        <v>592</v>
      </c>
      <c r="B176" s="2" t="str">
        <f>VLOOKUP(A176,'Staff Names'!A:C,2,0)</f>
        <v>Rachel</v>
      </c>
      <c r="C176" s="1" t="str">
        <f>VLOOKUP(A176,'Staff Names'!A:C,3,0)</f>
        <v>Oringe</v>
      </c>
      <c r="D176" s="29" t="str">
        <f t="shared" si="2"/>
        <v>Rachel Oringe</v>
      </c>
      <c r="E176" s="2" t="str">
        <f>VLOOKUP(A176,Gender!A:B,2,0)</f>
        <v>Female</v>
      </c>
      <c r="F176" t="str">
        <f>_xlfn.XLOOKUP(A176,Branches!A:A,Branches!B:B)</f>
        <v>New York</v>
      </c>
      <c r="G176" t="str">
        <f>_xlfn.XLOOKUP(A176,Department!A:A,Department!B:B)</f>
        <v>Sales</v>
      </c>
      <c r="H176" t="str">
        <f>_xlfn.XLOOKUP(A176,'All Staff Positions'!A:A,'All Staff Positions'!D:D,0)</f>
        <v>Level 4</v>
      </c>
      <c r="I176" s="13" t="str">
        <f>_xlfn.XLOOKUP(H176,'Reporting Line'!$A:$A,'Reporting Line'!$B:$B,0)</f>
        <v>Head</v>
      </c>
      <c r="J176" s="13" t="str">
        <f>_xlfn.XLOOKUP(H176,'Reporting Line'!$A:$A,'Reporting Line'!$C:$C,0)</f>
        <v>DMD</v>
      </c>
      <c r="K176" s="26" t="e">
        <f ca="1">_xlfn.XLOOKUP(A176,'Performance Score'!$A:$A,'Performance Score'!$J:$J,0)</f>
        <v>#NAME?</v>
      </c>
    </row>
    <row r="177" spans="1:11" x14ac:dyDescent="0.3">
      <c r="A177" s="1" t="s">
        <v>401</v>
      </c>
      <c r="B177" s="2" t="str">
        <f>VLOOKUP(A177,'Staff Names'!A:C,2,0)</f>
        <v>Beverly</v>
      </c>
      <c r="C177" s="1" t="str">
        <f>VLOOKUP(A177,'Staff Names'!A:C,3,0)</f>
        <v>Tabourdeaux</v>
      </c>
      <c r="D177" s="29" t="str">
        <f t="shared" si="2"/>
        <v>Beverly Tabourdeaux</v>
      </c>
      <c r="E177" s="2" t="str">
        <f>VLOOKUP(A177,Gender!A:B,2,0)</f>
        <v>Female</v>
      </c>
      <c r="F177" t="str">
        <f>_xlfn.XLOOKUP(A177,Branches!A:A,Branches!B:B)</f>
        <v>New York</v>
      </c>
      <c r="G177" t="str">
        <f>_xlfn.XLOOKUP(A177,Department!A:A,Department!B:B)</f>
        <v>Sales</v>
      </c>
      <c r="H177" t="str">
        <f>_xlfn.XLOOKUP(A177,'All Staff Positions'!A:A,'All Staff Positions'!D:D,0)</f>
        <v>Level 4</v>
      </c>
      <c r="I177" s="13" t="str">
        <f>_xlfn.XLOOKUP(H177,'Reporting Line'!$A:$A,'Reporting Line'!$B:$B,0)</f>
        <v>Head</v>
      </c>
      <c r="J177" s="13" t="str">
        <f>_xlfn.XLOOKUP(H177,'Reporting Line'!$A:$A,'Reporting Line'!$C:$C,0)</f>
        <v>DMD</v>
      </c>
      <c r="K177" s="26" t="e">
        <f ca="1">_xlfn.XLOOKUP(A177,'Performance Score'!$A:$A,'Performance Score'!$J:$J,0)</f>
        <v>#NAME?</v>
      </c>
    </row>
    <row r="178" spans="1:11" x14ac:dyDescent="0.3">
      <c r="A178" s="1" t="s">
        <v>449</v>
      </c>
      <c r="B178" s="2" t="str">
        <f>VLOOKUP(A178,'Staff Names'!A:C,2,0)</f>
        <v>Gabriel</v>
      </c>
      <c r="C178" s="1" t="str">
        <f>VLOOKUP(A178,'Staff Names'!A:C,3,0)</f>
        <v>Chavez</v>
      </c>
      <c r="D178" s="29" t="str">
        <f t="shared" si="2"/>
        <v>Gabriel Chavez</v>
      </c>
      <c r="E178" s="2" t="str">
        <f>VLOOKUP(A178,Gender!A:B,2,0)</f>
        <v>Male</v>
      </c>
      <c r="F178" t="str">
        <f>_xlfn.XLOOKUP(A178,Branches!A:A,Branches!B:B)</f>
        <v>New Jersey</v>
      </c>
      <c r="G178" t="str">
        <f>_xlfn.XLOOKUP(A178,Department!A:A,Department!B:B)</f>
        <v>Operations</v>
      </c>
      <c r="H178" t="str">
        <f>_xlfn.XLOOKUP(A178,'All Staff Positions'!A:A,'All Staff Positions'!D:D,0)</f>
        <v>Level 4</v>
      </c>
      <c r="I178" s="13" t="str">
        <f>_xlfn.XLOOKUP(H178,'Reporting Line'!$A:$A,'Reporting Line'!$B:$B,0)</f>
        <v>Head</v>
      </c>
      <c r="J178" s="13" t="str">
        <f>_xlfn.XLOOKUP(H178,'Reporting Line'!$A:$A,'Reporting Line'!$C:$C,0)</f>
        <v>DMD</v>
      </c>
      <c r="K178" s="26" t="e">
        <f ca="1">_xlfn.XLOOKUP(A178,'Performance Score'!$A:$A,'Performance Score'!$J:$J,0)</f>
        <v>#NAME?</v>
      </c>
    </row>
    <row r="179" spans="1:11" x14ac:dyDescent="0.3">
      <c r="A179" s="1" t="s">
        <v>525</v>
      </c>
      <c r="B179" s="2" t="str">
        <f>VLOOKUP(A179,'Staff Names'!A:C,2,0)</f>
        <v>Gerald</v>
      </c>
      <c r="C179" s="1" t="str">
        <f>VLOOKUP(A179,'Staff Names'!A:C,3,0)</f>
        <v>Bailey</v>
      </c>
      <c r="D179" s="29" t="str">
        <f t="shared" si="2"/>
        <v>Gerald Bailey</v>
      </c>
      <c r="E179" s="2" t="str">
        <f>VLOOKUP(A179,Gender!A:B,2,0)</f>
        <v>Male</v>
      </c>
      <c r="F179" t="str">
        <f>_xlfn.XLOOKUP(A179,Branches!A:A,Branches!B:B)</f>
        <v>New Jersey</v>
      </c>
      <c r="G179" t="str">
        <f>_xlfn.XLOOKUP(A179,Department!A:A,Department!B:B)</f>
        <v>Sales</v>
      </c>
      <c r="H179" t="str">
        <f>_xlfn.XLOOKUP(A179,'All Staff Positions'!A:A,'All Staff Positions'!D:D,0)</f>
        <v>Level 4</v>
      </c>
      <c r="I179" s="13" t="str">
        <f>_xlfn.XLOOKUP(H179,'Reporting Line'!$A:$A,'Reporting Line'!$B:$B,0)</f>
        <v>Head</v>
      </c>
      <c r="J179" s="13" t="str">
        <f>_xlfn.XLOOKUP(H179,'Reporting Line'!$A:$A,'Reporting Line'!$C:$C,0)</f>
        <v>DMD</v>
      </c>
      <c r="K179" s="26" t="e">
        <f ca="1">_xlfn.XLOOKUP(A179,'Performance Score'!$A:$A,'Performance Score'!$J:$J,0)</f>
        <v>#NAME?</v>
      </c>
    </row>
    <row r="180" spans="1:11" x14ac:dyDescent="0.3">
      <c r="A180" s="1" t="s">
        <v>463</v>
      </c>
      <c r="B180" s="2" t="str">
        <f>VLOOKUP(A180,'Staff Names'!A:C,2,0)</f>
        <v>Jean</v>
      </c>
      <c r="C180" s="1" t="str">
        <f>VLOOKUP(A180,'Staff Names'!A:C,3,0)</f>
        <v>Ownstead</v>
      </c>
      <c r="D180" s="29" t="str">
        <f t="shared" si="2"/>
        <v>Jean Ownstead</v>
      </c>
      <c r="E180" s="2" t="str">
        <f>VLOOKUP(A180,Gender!A:B,2,0)</f>
        <v>Female</v>
      </c>
      <c r="F180" t="str">
        <f>_xlfn.XLOOKUP(A180,Branches!A:A,Branches!B:B)</f>
        <v>New York</v>
      </c>
      <c r="G180" t="str">
        <f>_xlfn.XLOOKUP(A180,Department!A:A,Department!B:B)</f>
        <v>Audit &amp; COntrol</v>
      </c>
      <c r="H180" t="str">
        <f>_xlfn.XLOOKUP(A180,'All Staff Positions'!A:A,'All Staff Positions'!D:D,0)</f>
        <v>Level 4</v>
      </c>
      <c r="I180" s="13" t="str">
        <f>_xlfn.XLOOKUP(H180,'Reporting Line'!$A:$A,'Reporting Line'!$B:$B,0)</f>
        <v>Head</v>
      </c>
      <c r="J180" s="13" t="str">
        <f>_xlfn.XLOOKUP(H180,'Reporting Line'!$A:$A,'Reporting Line'!$C:$C,0)</f>
        <v>DMD</v>
      </c>
      <c r="K180" s="26" t="e">
        <f ca="1">_xlfn.XLOOKUP(A180,'Performance Score'!$A:$A,'Performance Score'!$J:$J,0)</f>
        <v>#NAME?</v>
      </c>
    </row>
    <row r="181" spans="1:11" x14ac:dyDescent="0.3">
      <c r="A181" s="1" t="s">
        <v>464</v>
      </c>
      <c r="B181" s="2" t="str">
        <f>VLOOKUP(A181,'Staff Names'!A:C,2,0)</f>
        <v>Karen</v>
      </c>
      <c r="C181" s="1" t="str">
        <f>VLOOKUP(A181,'Staff Names'!A:C,3,0)</f>
        <v>Abrahall</v>
      </c>
      <c r="D181" s="29" t="str">
        <f t="shared" si="2"/>
        <v>Karen Abrahall</v>
      </c>
      <c r="E181" s="2" t="str">
        <f>VLOOKUP(A181,Gender!A:B,2,0)</f>
        <v>Female</v>
      </c>
      <c r="F181" t="str">
        <f>_xlfn.XLOOKUP(A181,Branches!A:A,Branches!B:B)</f>
        <v>New York</v>
      </c>
      <c r="G181" t="str">
        <f>_xlfn.XLOOKUP(A181,Department!A:A,Department!B:B)</f>
        <v>HR</v>
      </c>
      <c r="H181" t="str">
        <f>_xlfn.XLOOKUP(A181,'All Staff Positions'!A:A,'All Staff Positions'!D:D,0)</f>
        <v>Level 4</v>
      </c>
      <c r="I181" s="13" t="str">
        <f>_xlfn.XLOOKUP(H181,'Reporting Line'!$A:$A,'Reporting Line'!$B:$B,0)</f>
        <v>Head</v>
      </c>
      <c r="J181" s="13" t="str">
        <f>_xlfn.XLOOKUP(H181,'Reporting Line'!$A:$A,'Reporting Line'!$C:$C,0)</f>
        <v>DMD</v>
      </c>
      <c r="K181" s="26" t="e">
        <f ca="1">_xlfn.XLOOKUP(A181,'Performance Score'!$A:$A,'Performance Score'!$J:$J,0)</f>
        <v>#NAME?</v>
      </c>
    </row>
    <row r="182" spans="1:11" x14ac:dyDescent="0.3">
      <c r="A182" s="1" t="s">
        <v>476</v>
      </c>
      <c r="B182" s="2" t="str">
        <f>VLOOKUP(A182,'Staff Names'!A:C,2,0)</f>
        <v>Robert</v>
      </c>
      <c r="C182" s="1" t="str">
        <f>VLOOKUP(A182,'Staff Names'!A:C,3,0)</f>
        <v>Williams</v>
      </c>
      <c r="D182" s="29" t="str">
        <f t="shared" si="2"/>
        <v>Robert Williams</v>
      </c>
      <c r="E182" s="2" t="str">
        <f>VLOOKUP(A182,Gender!A:B,2,0)</f>
        <v>Male</v>
      </c>
      <c r="F182" t="str">
        <f>_xlfn.XLOOKUP(A182,Branches!A:A,Branches!B:B)</f>
        <v>New York</v>
      </c>
      <c r="G182" t="str">
        <f>_xlfn.XLOOKUP(A182,Department!A:A,Department!B:B)</f>
        <v>HR</v>
      </c>
      <c r="H182" t="str">
        <f>_xlfn.XLOOKUP(A182,'All Staff Positions'!A:A,'All Staff Positions'!D:D,0)</f>
        <v>Level 4</v>
      </c>
      <c r="I182" s="13" t="str">
        <f>_xlfn.XLOOKUP(H182,'Reporting Line'!$A:$A,'Reporting Line'!$B:$B,0)</f>
        <v>Head</v>
      </c>
      <c r="J182" s="13" t="str">
        <f>_xlfn.XLOOKUP(H182,'Reporting Line'!$A:$A,'Reporting Line'!$C:$C,0)</f>
        <v>DMD</v>
      </c>
      <c r="K182" s="26" t="e">
        <f ca="1">_xlfn.XLOOKUP(A182,'Performance Score'!$A:$A,'Performance Score'!$J:$J,0)</f>
        <v>#NAME?</v>
      </c>
    </row>
    <row r="183" spans="1:11" x14ac:dyDescent="0.3">
      <c r="A183" s="1" t="s">
        <v>540</v>
      </c>
      <c r="B183" s="2" t="str">
        <f>VLOOKUP(A183,'Staff Names'!A:C,2,0)</f>
        <v>Margaret</v>
      </c>
      <c r="C183" s="1" t="str">
        <f>VLOOKUP(A183,'Staff Names'!A:C,3,0)</f>
        <v>Acorn</v>
      </c>
      <c r="D183" s="29" t="str">
        <f t="shared" si="2"/>
        <v>Margaret Acorn</v>
      </c>
      <c r="E183" s="2" t="str">
        <f>VLOOKUP(A183,Gender!A:B,2,0)</f>
        <v>Female</v>
      </c>
      <c r="F183" t="str">
        <f>_xlfn.XLOOKUP(A183,Branches!A:A,Branches!B:B)</f>
        <v>New York</v>
      </c>
      <c r="G183" t="str">
        <f>_xlfn.XLOOKUP(A183,Department!A:A,Department!B:B)</f>
        <v>Finance</v>
      </c>
      <c r="H183" t="str">
        <f>_xlfn.XLOOKUP(A183,'All Staff Positions'!A:A,'All Staff Positions'!D:D,0)</f>
        <v>Level 4</v>
      </c>
      <c r="I183" s="13" t="str">
        <f>_xlfn.XLOOKUP(H183,'Reporting Line'!$A:$A,'Reporting Line'!$B:$B,0)</f>
        <v>Head</v>
      </c>
      <c r="J183" s="13" t="str">
        <f>_xlfn.XLOOKUP(H183,'Reporting Line'!$A:$A,'Reporting Line'!$C:$C,0)</f>
        <v>DMD</v>
      </c>
      <c r="K183" s="26" t="e">
        <f ca="1">_xlfn.XLOOKUP(A183,'Performance Score'!$A:$A,'Performance Score'!$J:$J,0)</f>
        <v>#NAME?</v>
      </c>
    </row>
    <row r="184" spans="1:11" x14ac:dyDescent="0.3">
      <c r="A184" s="1" t="s">
        <v>587</v>
      </c>
      <c r="B184" s="2" t="str">
        <f>VLOOKUP(A184,'Staff Names'!A:C,2,0)</f>
        <v>Carolyn</v>
      </c>
      <c r="C184" s="1" t="str">
        <f>VLOOKUP(A184,'Staff Names'!A:C,3,0)</f>
        <v>Orrange</v>
      </c>
      <c r="D184" s="29" t="str">
        <f t="shared" si="2"/>
        <v>Carolyn Orrange</v>
      </c>
      <c r="E184" s="2" t="str">
        <f>VLOOKUP(A184,Gender!A:B,2,0)</f>
        <v>Female</v>
      </c>
      <c r="F184" t="str">
        <f>_xlfn.XLOOKUP(A184,Branches!A:A,Branches!B:B)</f>
        <v>New York</v>
      </c>
      <c r="G184" t="str">
        <f>_xlfn.XLOOKUP(A184,Department!A:A,Department!B:B)</f>
        <v>Operations</v>
      </c>
      <c r="H184" t="str">
        <f>_xlfn.XLOOKUP(A184,'All Staff Positions'!A:A,'All Staff Positions'!D:D,0)</f>
        <v>Level 4</v>
      </c>
      <c r="I184" s="13" t="str">
        <f>_xlfn.XLOOKUP(H184,'Reporting Line'!$A:$A,'Reporting Line'!$B:$B,0)</f>
        <v>Head</v>
      </c>
      <c r="J184" s="13" t="str">
        <f>_xlfn.XLOOKUP(H184,'Reporting Line'!$A:$A,'Reporting Line'!$C:$C,0)</f>
        <v>DMD</v>
      </c>
      <c r="K184" s="26" t="e">
        <f ca="1">_xlfn.XLOOKUP(A184,'Performance Score'!$A:$A,'Performance Score'!$J:$J,0)</f>
        <v>#NAME?</v>
      </c>
    </row>
    <row r="185" spans="1:11" x14ac:dyDescent="0.3">
      <c r="A185" s="1" t="s">
        <v>492</v>
      </c>
      <c r="B185" s="2" t="str">
        <f>VLOOKUP(A185,'Staff Names'!A:C,2,0)</f>
        <v>Terry</v>
      </c>
      <c r="C185" s="1" t="str">
        <f>VLOOKUP(A185,'Staff Names'!A:C,3,0)</f>
        <v>Morgan</v>
      </c>
      <c r="D185" s="29" t="str">
        <f t="shared" si="2"/>
        <v>Terry Morgan</v>
      </c>
      <c r="E185" s="2" t="str">
        <f>VLOOKUP(A185,Gender!A:B,2,0)</f>
        <v>Male</v>
      </c>
      <c r="F185" t="str">
        <f>_xlfn.XLOOKUP(A185,Branches!A:A,Branches!B:B)</f>
        <v>Texas</v>
      </c>
      <c r="G185" t="str">
        <f>_xlfn.XLOOKUP(A185,Department!A:A,Department!B:B)</f>
        <v>Operations</v>
      </c>
      <c r="H185" t="str">
        <f>_xlfn.XLOOKUP(A185,'All Staff Positions'!A:A,'All Staff Positions'!D:D,0)</f>
        <v>Level 4</v>
      </c>
      <c r="I185" s="13" t="str">
        <f>_xlfn.XLOOKUP(H185,'Reporting Line'!$A:$A,'Reporting Line'!$B:$B,0)</f>
        <v>Head</v>
      </c>
      <c r="J185" s="13" t="str">
        <f>_xlfn.XLOOKUP(H185,'Reporting Line'!$A:$A,'Reporting Line'!$C:$C,0)</f>
        <v>DMD</v>
      </c>
      <c r="K185" s="26" t="e">
        <f ca="1">_xlfn.XLOOKUP(A185,'Performance Score'!$A:$A,'Performance Score'!$J:$J,0)</f>
        <v>#NAME?</v>
      </c>
    </row>
    <row r="186" spans="1:11" x14ac:dyDescent="0.3">
      <c r="A186" s="1" t="s">
        <v>528</v>
      </c>
      <c r="B186" s="2" t="str">
        <f>VLOOKUP(A186,'Staff Names'!A:C,2,0)</f>
        <v>Christian</v>
      </c>
      <c r="C186" s="1" t="str">
        <f>VLOOKUP(A186,'Staff Names'!A:C,3,0)</f>
        <v>Rogers</v>
      </c>
      <c r="D186" s="29" t="str">
        <f t="shared" si="2"/>
        <v>Christian Rogers</v>
      </c>
      <c r="E186" s="2" t="str">
        <f>VLOOKUP(A186,Gender!A:B,2,0)</f>
        <v>Male</v>
      </c>
      <c r="F186" t="str">
        <f>_xlfn.XLOOKUP(A186,Branches!A:A,Branches!B:B)</f>
        <v>Utah</v>
      </c>
      <c r="G186" t="str">
        <f>_xlfn.XLOOKUP(A186,Department!A:A,Department!B:B)</f>
        <v>Operations</v>
      </c>
      <c r="H186" t="str">
        <f>_xlfn.XLOOKUP(A186,'All Staff Positions'!A:A,'All Staff Positions'!D:D,0)</f>
        <v>Level 4</v>
      </c>
      <c r="I186" s="13" t="str">
        <f>_xlfn.XLOOKUP(H186,'Reporting Line'!$A:$A,'Reporting Line'!$B:$B,0)</f>
        <v>Head</v>
      </c>
      <c r="J186" s="13" t="str">
        <f>_xlfn.XLOOKUP(H186,'Reporting Line'!$A:$A,'Reporting Line'!$C:$C,0)</f>
        <v>DMD</v>
      </c>
      <c r="K186" s="26" t="e">
        <f ca="1">_xlfn.XLOOKUP(A186,'Performance Score'!$A:$A,'Performance Score'!$J:$J,0)</f>
        <v>#NAME?</v>
      </c>
    </row>
    <row r="187" spans="1:11" x14ac:dyDescent="0.3">
      <c r="A187" s="1" t="s">
        <v>593</v>
      </c>
      <c r="B187" s="2" t="str">
        <f>VLOOKUP(A187,'Staff Names'!A:C,2,0)</f>
        <v>Adam</v>
      </c>
      <c r="C187" s="1" t="str">
        <f>VLOOKUP(A187,'Staff Names'!A:C,3,0)</f>
        <v>Diaz</v>
      </c>
      <c r="D187" s="29" t="str">
        <f t="shared" si="2"/>
        <v>Adam Diaz</v>
      </c>
      <c r="E187" s="2" t="str">
        <f>VLOOKUP(A187,Gender!A:B,2,0)</f>
        <v>Male</v>
      </c>
      <c r="F187" t="str">
        <f>_xlfn.XLOOKUP(A187,Branches!A:A,Branches!B:B)</f>
        <v>Washington DC</v>
      </c>
      <c r="G187" t="str">
        <f>_xlfn.XLOOKUP(A187,Department!A:A,Department!B:B)</f>
        <v>HR</v>
      </c>
      <c r="H187" t="str">
        <f>_xlfn.XLOOKUP(A187,'All Staff Positions'!A:A,'All Staff Positions'!D:D,0)</f>
        <v>Level 4</v>
      </c>
      <c r="I187" s="13" t="str">
        <f>_xlfn.XLOOKUP(H187,'Reporting Line'!$A:$A,'Reporting Line'!$B:$B,0)</f>
        <v>Head</v>
      </c>
      <c r="J187" s="13" t="str">
        <f>_xlfn.XLOOKUP(H187,'Reporting Line'!$A:$A,'Reporting Line'!$C:$C,0)</f>
        <v>DMD</v>
      </c>
      <c r="K187" s="26" t="e">
        <f ca="1">_xlfn.XLOOKUP(A187,'Performance Score'!$A:$A,'Performance Score'!$J:$J,0)</f>
        <v>#NAME?</v>
      </c>
    </row>
    <row r="188" spans="1:11" x14ac:dyDescent="0.3">
      <c r="A188" s="1" t="s">
        <v>596</v>
      </c>
      <c r="B188" s="2" t="str">
        <f>VLOOKUP(A188,'Staff Names'!A:C,2,0)</f>
        <v>Keith</v>
      </c>
      <c r="C188" s="1" t="str">
        <f>VLOOKUP(A188,'Staff Names'!A:C,3,0)</f>
        <v>Gutierrez</v>
      </c>
      <c r="D188" s="29" t="str">
        <f t="shared" si="2"/>
        <v>Keith Gutierrez</v>
      </c>
      <c r="E188" s="2" t="str">
        <f>VLOOKUP(A188,Gender!A:B,2,0)</f>
        <v>Male</v>
      </c>
      <c r="F188" t="str">
        <f>_xlfn.XLOOKUP(A188,Branches!A:A,Branches!B:B)</f>
        <v>Washington DC</v>
      </c>
      <c r="G188" t="str">
        <f>_xlfn.XLOOKUP(A188,Department!A:A,Department!B:B)</f>
        <v>Customer Service</v>
      </c>
      <c r="H188" t="str">
        <f>_xlfn.XLOOKUP(A188,'All Staff Positions'!A:A,'All Staff Positions'!D:D,0)</f>
        <v>Level 4</v>
      </c>
      <c r="I188" s="13" t="str">
        <f>_xlfn.XLOOKUP(H188,'Reporting Line'!$A:$A,'Reporting Line'!$B:$B,0)</f>
        <v>Head</v>
      </c>
      <c r="J188" s="13" t="str">
        <f>_xlfn.XLOOKUP(H188,'Reporting Line'!$A:$A,'Reporting Line'!$C:$C,0)</f>
        <v>DMD</v>
      </c>
      <c r="K188" s="26" t="e">
        <f ca="1">_xlfn.XLOOKUP(A188,'Performance Score'!$A:$A,'Performance Score'!$J:$J,0)</f>
        <v>#NAME?</v>
      </c>
    </row>
    <row r="189" spans="1:11" x14ac:dyDescent="0.3">
      <c r="A189" s="1" t="s">
        <v>442</v>
      </c>
      <c r="B189" s="2" t="str">
        <f>VLOOKUP(A189,'Staff Names'!A:C,2,0)</f>
        <v>Charlotte</v>
      </c>
      <c r="C189" s="1" t="str">
        <f>VLOOKUP(A189,'Staff Names'!A:C,3,0)</f>
        <v>Takon</v>
      </c>
      <c r="D189" s="29" t="str">
        <f t="shared" si="2"/>
        <v>Charlotte Takon</v>
      </c>
      <c r="E189" s="2" t="str">
        <f>VLOOKUP(A189,Gender!A:B,2,0)</f>
        <v>Female</v>
      </c>
      <c r="F189" t="str">
        <f>_xlfn.XLOOKUP(A189,Branches!A:A,Branches!B:B)</f>
        <v>Washington DC</v>
      </c>
      <c r="G189" t="str">
        <f>_xlfn.XLOOKUP(A189,Department!A:A,Department!B:B)</f>
        <v>Finance</v>
      </c>
      <c r="H189" t="str">
        <f>_xlfn.XLOOKUP(A189,'All Staff Positions'!A:A,'All Staff Positions'!D:D,0)</f>
        <v>Level 4</v>
      </c>
      <c r="I189" s="13" t="str">
        <f>_xlfn.XLOOKUP(H189,'Reporting Line'!$A:$A,'Reporting Line'!$B:$B,0)</f>
        <v>Head</v>
      </c>
      <c r="J189" s="13" t="str">
        <f>_xlfn.XLOOKUP(H189,'Reporting Line'!$A:$A,'Reporting Line'!$C:$C,0)</f>
        <v>DMD</v>
      </c>
      <c r="K189" s="26" t="e">
        <f ca="1">_xlfn.XLOOKUP(A189,'Performance Score'!$A:$A,'Performance Score'!$J:$J,0)</f>
        <v>#NAME?</v>
      </c>
    </row>
    <row r="190" spans="1:11" x14ac:dyDescent="0.3">
      <c r="A190" s="1" t="s">
        <v>586</v>
      </c>
      <c r="B190" s="2" t="str">
        <f>VLOOKUP(A190,'Staff Names'!A:C,2,0)</f>
        <v>Isabella</v>
      </c>
      <c r="C190" s="1" t="str">
        <f>VLOOKUP(A190,'Staff Names'!A:C,3,0)</f>
        <v>Tabbett</v>
      </c>
      <c r="D190" s="29" t="str">
        <f t="shared" si="2"/>
        <v>Isabella Tabbett</v>
      </c>
      <c r="E190" s="2" t="str">
        <f>VLOOKUP(A190,Gender!A:B,2,0)</f>
        <v>Female</v>
      </c>
      <c r="F190" t="str">
        <f>_xlfn.XLOOKUP(A190,Branches!A:A,Branches!B:B)</f>
        <v>Washington DC</v>
      </c>
      <c r="G190" t="str">
        <f>_xlfn.XLOOKUP(A190,Department!A:A,Department!B:B)</f>
        <v>Sales</v>
      </c>
      <c r="H190" t="str">
        <f>_xlfn.XLOOKUP(A190,'All Staff Positions'!A:A,'All Staff Positions'!D:D,0)</f>
        <v>Level 4</v>
      </c>
      <c r="I190" s="13" t="str">
        <f>_xlfn.XLOOKUP(H190,'Reporting Line'!$A:$A,'Reporting Line'!$B:$B,0)</f>
        <v>Head</v>
      </c>
      <c r="J190" s="13" t="str">
        <f>_xlfn.XLOOKUP(H190,'Reporting Line'!$A:$A,'Reporting Line'!$C:$C,0)</f>
        <v>DMD</v>
      </c>
      <c r="K190" s="26" t="e">
        <f ca="1">_xlfn.XLOOKUP(A190,'Performance Score'!$A:$A,'Performance Score'!$J:$J,0)</f>
        <v>#NAME?</v>
      </c>
    </row>
    <row r="191" spans="1:11" x14ac:dyDescent="0.3">
      <c r="A191" s="1" t="s">
        <v>573</v>
      </c>
      <c r="B191" s="2" t="str">
        <f>VLOOKUP(A191,'Staff Names'!A:C,2,0)</f>
        <v>Samantha</v>
      </c>
      <c r="C191" s="1" t="str">
        <f>VLOOKUP(A191,'Staff Names'!A:C,3,0)</f>
        <v>Ogburn</v>
      </c>
      <c r="D191" s="29" t="str">
        <f t="shared" si="2"/>
        <v>Samantha Ogburn</v>
      </c>
      <c r="E191" s="2" t="str">
        <f>VLOOKUP(A191,Gender!A:B,2,0)</f>
        <v>Female</v>
      </c>
      <c r="F191" t="str">
        <f>_xlfn.XLOOKUP(A191,Branches!A:A,Branches!B:B)</f>
        <v>Arizona</v>
      </c>
      <c r="G191" t="str">
        <f>_xlfn.XLOOKUP(A191,Department!A:A,Department!B:B)</f>
        <v>Sales</v>
      </c>
      <c r="H191" t="str">
        <f>_xlfn.XLOOKUP(A191,'All Staff Positions'!A:A,'All Staff Positions'!D:D,0)</f>
        <v>Level 5</v>
      </c>
      <c r="I191" s="13" t="s">
        <v>624</v>
      </c>
      <c r="J191" s="13" t="s">
        <v>627</v>
      </c>
      <c r="K191" s="26" t="e">
        <f ca="1">_xlfn.XLOOKUP(A191,'Performance Score'!$A:$A,'Performance Score'!$J:$J,0)</f>
        <v>#NAME?</v>
      </c>
    </row>
    <row r="192" spans="1:11" x14ac:dyDescent="0.3">
      <c r="A192" s="1" t="s">
        <v>501</v>
      </c>
      <c r="B192" s="2" t="str">
        <f>VLOOKUP(A192,'Staff Names'!A:C,2,0)</f>
        <v>Jerry</v>
      </c>
      <c r="C192" s="1" t="str">
        <f>VLOOKUP(A192,'Staff Names'!A:C,3,0)</f>
        <v>Gomez</v>
      </c>
      <c r="D192" s="29" t="str">
        <f t="shared" si="2"/>
        <v>Jerry Gomez</v>
      </c>
      <c r="E192" s="2" t="str">
        <f>VLOOKUP(A192,Gender!A:B,2,0)</f>
        <v>Male</v>
      </c>
      <c r="F192" t="str">
        <f>_xlfn.XLOOKUP(A192,Branches!A:A,Branches!B:B)</f>
        <v>Califonia</v>
      </c>
      <c r="G192" t="str">
        <f>_xlfn.XLOOKUP(A192,Department!A:A,Department!B:B)</f>
        <v>Sales</v>
      </c>
      <c r="H192" t="str">
        <f>_xlfn.XLOOKUP(A192,'All Staff Positions'!A:A,'All Staff Positions'!D:D,0)</f>
        <v>Level 5</v>
      </c>
      <c r="I192" s="13" t="s">
        <v>624</v>
      </c>
      <c r="J192" s="13" t="s">
        <v>627</v>
      </c>
      <c r="K192" s="26" t="e">
        <f ca="1">_xlfn.XLOOKUP(A192,'Performance Score'!$A:$A,'Performance Score'!$J:$J,0)</f>
        <v>#NAME?</v>
      </c>
    </row>
    <row r="193" spans="1:11" x14ac:dyDescent="0.3">
      <c r="A193" s="1" t="s">
        <v>488</v>
      </c>
      <c r="B193" s="2" t="str">
        <f>VLOOKUP(A193,'Staff Names'!A:C,2,0)</f>
        <v>Stephen</v>
      </c>
      <c r="C193" s="1" t="str">
        <f>VLOOKUP(A193,'Staff Names'!A:C,3,0)</f>
        <v>Torres</v>
      </c>
      <c r="D193" s="29" t="str">
        <f t="shared" si="2"/>
        <v>Stephen Torres</v>
      </c>
      <c r="E193" s="2" t="str">
        <f>VLOOKUP(A193,Gender!A:B,2,0)</f>
        <v>Male</v>
      </c>
      <c r="F193" t="str">
        <f>_xlfn.XLOOKUP(A193,Branches!A:A,Branches!B:B)</f>
        <v>Florida</v>
      </c>
      <c r="G193" t="str">
        <f>_xlfn.XLOOKUP(A193,Department!A:A,Department!B:B)</f>
        <v>Sales</v>
      </c>
      <c r="H193" t="str">
        <f>_xlfn.XLOOKUP(A193,'All Staff Positions'!A:A,'All Staff Positions'!D:D,0)</f>
        <v>Level 5</v>
      </c>
      <c r="I193" s="13" t="s">
        <v>624</v>
      </c>
      <c r="J193" s="13" t="s">
        <v>627</v>
      </c>
      <c r="K193" s="26" t="e">
        <f ca="1">_xlfn.XLOOKUP(A193,'Performance Score'!$A:$A,'Performance Score'!$J:$J,0)</f>
        <v>#NAME?</v>
      </c>
    </row>
    <row r="194" spans="1:11" x14ac:dyDescent="0.3">
      <c r="A194" s="1" t="s">
        <v>451</v>
      </c>
      <c r="B194" s="2" t="str">
        <f>VLOOKUP(A194,'Staff Names'!A:C,2,0)</f>
        <v>Brandon</v>
      </c>
      <c r="C194" s="1" t="str">
        <f>VLOOKUP(A194,'Staff Names'!A:C,3,0)</f>
        <v>Green</v>
      </c>
      <c r="D194" s="29" t="str">
        <f t="shared" si="2"/>
        <v>Brandon Green</v>
      </c>
      <c r="E194" s="2" t="str">
        <f>VLOOKUP(A194,Gender!A:B,2,0)</f>
        <v>Male</v>
      </c>
      <c r="F194" t="str">
        <f>_xlfn.XLOOKUP(A194,Branches!A:A,Branches!B:B)</f>
        <v>New York</v>
      </c>
      <c r="G194" t="str">
        <f>_xlfn.XLOOKUP(A194,Department!A:A,Department!B:B)</f>
        <v>Sales</v>
      </c>
      <c r="H194" t="str">
        <f>_xlfn.XLOOKUP(A194,'All Staff Positions'!A:A,'All Staff Positions'!D:D,0)</f>
        <v>Level 5</v>
      </c>
      <c r="I194" s="13" t="s">
        <v>624</v>
      </c>
      <c r="J194" s="13" t="s">
        <v>627</v>
      </c>
      <c r="K194" s="26" t="e">
        <f ca="1">_xlfn.XLOOKUP(A194,'Performance Score'!$A:$A,'Performance Score'!$J:$J,0)</f>
        <v>#NAME?</v>
      </c>
    </row>
    <row r="195" spans="1:11" x14ac:dyDescent="0.3">
      <c r="A195" s="1" t="s">
        <v>541</v>
      </c>
      <c r="B195" s="2" t="str">
        <f>VLOOKUP(A195,'Staff Names'!A:C,2,0)</f>
        <v>Noah</v>
      </c>
      <c r="C195" s="1" t="str">
        <f>VLOOKUP(A195,'Staff Names'!A:C,3,0)</f>
        <v>Morris</v>
      </c>
      <c r="D195" s="29" t="str">
        <f t="shared" ref="D195:D199" si="3">CONCATENATE(B195, " ",C195)</f>
        <v>Noah Morris</v>
      </c>
      <c r="E195" s="2" t="str">
        <f>VLOOKUP(A195,Gender!A:B,2,0)</f>
        <v>Male</v>
      </c>
      <c r="F195" t="str">
        <f>_xlfn.XLOOKUP(A195,Branches!A:A,Branches!B:B)</f>
        <v>New York</v>
      </c>
      <c r="G195" t="str">
        <f>_xlfn.XLOOKUP(A195,Department!A:A,Department!B:B)</f>
        <v>Finance</v>
      </c>
      <c r="H195" t="str">
        <f>_xlfn.XLOOKUP(A195,'All Staff Positions'!A:A,'All Staff Positions'!D:D,0)</f>
        <v>Level 5</v>
      </c>
      <c r="I195" s="13" t="s">
        <v>624</v>
      </c>
      <c r="J195" s="13" t="s">
        <v>627</v>
      </c>
      <c r="K195" s="26" t="e">
        <f ca="1">_xlfn.XLOOKUP(A195,'Performance Score'!$A:$A,'Performance Score'!$J:$J,0)</f>
        <v>#NAME?</v>
      </c>
    </row>
    <row r="196" spans="1:11" x14ac:dyDescent="0.3">
      <c r="A196" s="1" t="s">
        <v>580</v>
      </c>
      <c r="B196" s="2" t="str">
        <f>VLOOKUP(A196,'Staff Names'!A:C,2,0)</f>
        <v>Nicole</v>
      </c>
      <c r="C196" s="1" t="str">
        <f>VLOOKUP(A196,'Staff Names'!A:C,3,0)</f>
        <v>Obree</v>
      </c>
      <c r="D196" s="29" t="str">
        <f t="shared" si="3"/>
        <v>Nicole Obree</v>
      </c>
      <c r="E196" s="2" t="str">
        <f>VLOOKUP(A196,Gender!A:B,2,0)</f>
        <v>Female</v>
      </c>
      <c r="F196" t="str">
        <f>_xlfn.XLOOKUP(A196,Branches!A:A,Branches!B:B)</f>
        <v>Texas</v>
      </c>
      <c r="G196" t="str">
        <f>_xlfn.XLOOKUP(A196,Department!A:A,Department!B:B)</f>
        <v>Sales</v>
      </c>
      <c r="H196" t="str">
        <f>_xlfn.XLOOKUP(A196,'All Staff Positions'!A:A,'All Staff Positions'!D:D,0)</f>
        <v>Level 5</v>
      </c>
      <c r="I196" s="13" t="s">
        <v>624</v>
      </c>
      <c r="J196" s="13" t="s">
        <v>627</v>
      </c>
      <c r="K196" s="26" t="e">
        <f ca="1">_xlfn.XLOOKUP(A196,'Performance Score'!$A:$A,'Performance Score'!$J:$J,0)</f>
        <v>#NAME?</v>
      </c>
    </row>
    <row r="197" spans="1:11" x14ac:dyDescent="0.3">
      <c r="A197" s="1" t="s">
        <v>588</v>
      </c>
      <c r="B197" s="2" t="str">
        <f>VLOOKUP(A197,'Staff Names'!A:C,2,0)</f>
        <v>Olivia</v>
      </c>
      <c r="C197" s="1" t="str">
        <f>VLOOKUP(A197,'Staff Names'!A:C,3,0)</f>
        <v>Oxlar</v>
      </c>
      <c r="D197" s="29" t="str">
        <f t="shared" si="3"/>
        <v>Olivia Oxlar</v>
      </c>
      <c r="E197" s="2" t="str">
        <f>VLOOKUP(A197,Gender!A:B,2,0)</f>
        <v>Female</v>
      </c>
      <c r="F197" t="str">
        <f>_xlfn.XLOOKUP(A197,Branches!A:A,Branches!B:B)</f>
        <v>Utah</v>
      </c>
      <c r="G197" t="str">
        <f>_xlfn.XLOOKUP(A197,Department!A:A,Department!B:B)</f>
        <v>Sales</v>
      </c>
      <c r="H197" t="str">
        <f>_xlfn.XLOOKUP(A197,'All Staff Positions'!A:A,'All Staff Positions'!D:D,0)</f>
        <v>Level 5</v>
      </c>
      <c r="I197" s="13" t="s">
        <v>624</v>
      </c>
      <c r="J197" s="13" t="s">
        <v>627</v>
      </c>
      <c r="K197" s="26" t="e">
        <f ca="1">_xlfn.XLOOKUP(A197,'Performance Score'!$A:$A,'Performance Score'!$J:$J,0)</f>
        <v>#NAME?</v>
      </c>
    </row>
    <row r="198" spans="1:11" x14ac:dyDescent="0.3">
      <c r="A198" s="1" t="s">
        <v>453</v>
      </c>
      <c r="B198" s="2" t="str">
        <f>VLOOKUP(A198,'Staff Names'!A:C,2,0)</f>
        <v>Helen</v>
      </c>
      <c r="C198" s="1" t="str">
        <f>VLOOKUP(A198,'Staff Names'!A:C,3,0)</f>
        <v>Olmstead</v>
      </c>
      <c r="D198" s="29" t="str">
        <f t="shared" si="3"/>
        <v>Helen Olmstead</v>
      </c>
      <c r="E198" s="2" t="str">
        <f>VLOOKUP(A198,Gender!A:B,2,0)</f>
        <v>Female</v>
      </c>
      <c r="F198" t="str">
        <f>_xlfn.XLOOKUP(A198,Branches!A:A,Branches!B:B)</f>
        <v>Washington DC</v>
      </c>
      <c r="G198" t="str">
        <f>_xlfn.XLOOKUP(A198,Department!A:A,Department!B:B)</f>
        <v>Operations</v>
      </c>
      <c r="H198" t="str">
        <f>_xlfn.XLOOKUP(A198,'All Staff Positions'!A:A,'All Staff Positions'!D:D,0)</f>
        <v>Level 5</v>
      </c>
      <c r="I198" s="13" t="s">
        <v>624</v>
      </c>
      <c r="J198" s="13" t="s">
        <v>627</v>
      </c>
      <c r="K198" s="26" t="e">
        <f ca="1">_xlfn.XLOOKUP(A198,'Performance Score'!$A:$A,'Performance Score'!$J:$J,0)</f>
        <v>#NAME?</v>
      </c>
    </row>
    <row r="199" spans="1:11" x14ac:dyDescent="0.3">
      <c r="A199" s="1" t="s">
        <v>498</v>
      </c>
      <c r="B199" s="2" t="str">
        <f>VLOOKUP(A199,'Staff Names'!A:C,2,0)</f>
        <v>Kathryn</v>
      </c>
      <c r="C199" s="1" t="str">
        <f>VLOOKUP(A199,'Staff Names'!A:C,3,0)</f>
        <v>Osswaldt</v>
      </c>
      <c r="D199" s="29" t="str">
        <f t="shared" si="3"/>
        <v>Kathryn Osswaldt</v>
      </c>
      <c r="E199" s="2" t="str">
        <f>VLOOKUP(A199,Gender!A:B,2,0)</f>
        <v>Female</v>
      </c>
      <c r="F199" t="str">
        <f>_xlfn.XLOOKUP(A199,Branches!A:A,Branches!B:B)</f>
        <v>Washington DC</v>
      </c>
      <c r="G199" t="str">
        <f>_xlfn.XLOOKUP(A199,Department!A:A,Department!B:B)</f>
        <v>Sales</v>
      </c>
      <c r="H199" t="str">
        <f>_xlfn.XLOOKUP(A199,'All Staff Positions'!A:A,'All Staff Positions'!D:D,0)</f>
        <v>Level 5</v>
      </c>
      <c r="I199" s="13" t="s">
        <v>624</v>
      </c>
      <c r="J199" s="13" t="s">
        <v>627</v>
      </c>
      <c r="K199" s="26" t="e">
        <f ca="1">_xlfn.XLOOKUP(A199,'Performance Score'!$A:$A,'Performance Score'!$J:$J,0)</f>
        <v>#NAME?</v>
      </c>
    </row>
    <row r="200" spans="1:11" x14ac:dyDescent="0.3">
      <c r="A200" s="1" t="s">
        <v>484</v>
      </c>
      <c r="B200" s="2" t="str">
        <f>VLOOKUP(A200,'Staff Names'!A:C,2,0)</f>
        <v>Frank</v>
      </c>
      <c r="C200" s="1" t="str">
        <f>VLOOKUP(A200,'Staff Names'!A:C,3,0)</f>
        <v>Campbell</v>
      </c>
      <c r="D200" s="29" t="str">
        <f>CONCATENATE(B200, " ",C200)</f>
        <v>Frank Campbell</v>
      </c>
      <c r="E200" s="2" t="str">
        <f>VLOOKUP(A200,Gender!A:B,2,0)</f>
        <v>Male</v>
      </c>
      <c r="F200" t="str">
        <f>_xlfn.XLOOKUP(A200,Branches!A:A,Branches!B:B)</f>
        <v>New York</v>
      </c>
      <c r="G200" t="str">
        <f>_xlfn.XLOOKUP(A200,Department!A:A,Department!B:B)</f>
        <v>Executive</v>
      </c>
      <c r="H200" t="str">
        <f>_xlfn.XLOOKUP(A200,'All Staff Positions'!A:A,'All Staff Positions'!D:D,0)</f>
        <v>MD</v>
      </c>
      <c r="I200" s="13" t="str">
        <f>_xlfn.XLOOKUP(H200,'Reporting Line'!$A:$A,'Reporting Line'!$B:$B,0)</f>
        <v>Board</v>
      </c>
      <c r="J200" s="13">
        <f>_xlfn.XLOOKUP(H200,'Reporting Line'!$A:$A,'Reporting Line'!$C:$C,0)</f>
        <v>0</v>
      </c>
      <c r="K200" s="27" t="e">
        <f ca="1">AVERAGE(K2:K199)</f>
        <v>#NAME?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EF8A-7E5B-CD4F-A833-340A81E7A927}">
  <dimension ref="A1:C200"/>
  <sheetViews>
    <sheetView workbookViewId="0">
      <selection activeCell="E11" sqref="E11"/>
    </sheetView>
  </sheetViews>
  <sheetFormatPr defaultColWidth="10.69921875" defaultRowHeight="15.6" x14ac:dyDescent="0.3"/>
  <cols>
    <col min="1" max="3" width="16.5" customWidth="1"/>
  </cols>
  <sheetData>
    <row r="1" spans="1:3" x14ac:dyDescent="0.3">
      <c r="A1" s="3" t="s">
        <v>598</v>
      </c>
      <c r="B1" s="3" t="s">
        <v>199</v>
      </c>
      <c r="C1" s="3" t="s">
        <v>200</v>
      </c>
    </row>
    <row r="2" spans="1:3" x14ac:dyDescent="0.3">
      <c r="A2" s="1" t="s">
        <v>508</v>
      </c>
      <c r="B2" s="2" t="s">
        <v>102</v>
      </c>
      <c r="C2" s="1" t="s">
        <v>253</v>
      </c>
    </row>
    <row r="3" spans="1:3" x14ac:dyDescent="0.3">
      <c r="A3" s="1" t="s">
        <v>458</v>
      </c>
      <c r="B3" s="2" t="s">
        <v>153</v>
      </c>
      <c r="C3" s="1" t="s">
        <v>361</v>
      </c>
    </row>
    <row r="4" spans="1:3" x14ac:dyDescent="0.3">
      <c r="A4" s="1" t="s">
        <v>593</v>
      </c>
      <c r="B4" s="2" t="s">
        <v>106</v>
      </c>
      <c r="C4" s="1" t="s">
        <v>255</v>
      </c>
    </row>
    <row r="5" spans="1:3" x14ac:dyDescent="0.3">
      <c r="A5" s="1" t="s">
        <v>470</v>
      </c>
      <c r="B5" s="2" t="s">
        <v>168</v>
      </c>
      <c r="C5" s="1" t="s">
        <v>284</v>
      </c>
    </row>
    <row r="6" spans="1:3" x14ac:dyDescent="0.3">
      <c r="A6" s="1" t="s">
        <v>493</v>
      </c>
      <c r="B6" s="2" t="s">
        <v>172</v>
      </c>
      <c r="C6" s="1" t="s">
        <v>286</v>
      </c>
    </row>
    <row r="7" spans="1:3" x14ac:dyDescent="0.3">
      <c r="A7" s="1" t="s">
        <v>520</v>
      </c>
      <c r="B7" s="2" t="s">
        <v>86</v>
      </c>
      <c r="C7" s="1" t="s">
        <v>245</v>
      </c>
    </row>
    <row r="8" spans="1:3" x14ac:dyDescent="0.3">
      <c r="A8" s="1" t="s">
        <v>589</v>
      </c>
      <c r="B8" s="2" t="s">
        <v>195</v>
      </c>
      <c r="C8" s="1" t="s">
        <v>391</v>
      </c>
    </row>
    <row r="9" spans="1:3" x14ac:dyDescent="0.3">
      <c r="A9" s="1" t="s">
        <v>553</v>
      </c>
      <c r="B9" s="2" t="s">
        <v>161</v>
      </c>
      <c r="C9" s="1" t="s">
        <v>377</v>
      </c>
    </row>
    <row r="10" spans="1:3" x14ac:dyDescent="0.3">
      <c r="A10" s="1" t="s">
        <v>407</v>
      </c>
      <c r="B10" s="2" t="s">
        <v>43</v>
      </c>
      <c r="C10" s="1" t="s">
        <v>321</v>
      </c>
    </row>
    <row r="11" spans="1:3" x14ac:dyDescent="0.3">
      <c r="A11" s="1" t="s">
        <v>500</v>
      </c>
      <c r="B11" s="2" t="s">
        <v>171</v>
      </c>
      <c r="C11" s="1" t="s">
        <v>389</v>
      </c>
    </row>
    <row r="12" spans="1:3" x14ac:dyDescent="0.3">
      <c r="A12" s="1" t="s">
        <v>563</v>
      </c>
      <c r="B12" s="2" t="s">
        <v>61</v>
      </c>
      <c r="C12" s="1" t="s">
        <v>354</v>
      </c>
    </row>
    <row r="13" spans="1:3" x14ac:dyDescent="0.3">
      <c r="A13" s="1" t="s">
        <v>402</v>
      </c>
      <c r="B13" s="2" t="s">
        <v>127</v>
      </c>
      <c r="C13" s="1" t="s">
        <v>368</v>
      </c>
    </row>
    <row r="14" spans="1:3" x14ac:dyDescent="0.3">
      <c r="A14" s="1" t="s">
        <v>530</v>
      </c>
      <c r="B14" s="2" t="s">
        <v>34</v>
      </c>
      <c r="C14" s="1" t="s">
        <v>220</v>
      </c>
    </row>
    <row r="15" spans="1:3" x14ac:dyDescent="0.3">
      <c r="A15" s="1" t="s">
        <v>558</v>
      </c>
      <c r="B15" s="2" t="s">
        <v>65</v>
      </c>
      <c r="C15" s="1" t="s">
        <v>362</v>
      </c>
    </row>
    <row r="16" spans="1:3" x14ac:dyDescent="0.3">
      <c r="A16" s="1" t="s">
        <v>531</v>
      </c>
      <c r="B16" s="2" t="s">
        <v>149</v>
      </c>
      <c r="C16" s="1" t="s">
        <v>353</v>
      </c>
    </row>
    <row r="17" spans="1:3" x14ac:dyDescent="0.3">
      <c r="A17" s="1" t="s">
        <v>546</v>
      </c>
      <c r="B17" s="2" t="s">
        <v>73</v>
      </c>
      <c r="C17" s="1" t="s">
        <v>378</v>
      </c>
    </row>
    <row r="18" spans="1:3" x14ac:dyDescent="0.3">
      <c r="A18" s="1" t="s">
        <v>557</v>
      </c>
      <c r="B18" s="2" t="s">
        <v>26</v>
      </c>
      <c r="C18" s="1" t="s">
        <v>217</v>
      </c>
    </row>
    <row r="19" spans="1:3" x14ac:dyDescent="0.3">
      <c r="A19" s="1" t="s">
        <v>427</v>
      </c>
      <c r="B19" s="2" t="s">
        <v>148</v>
      </c>
      <c r="C19" s="1" t="s">
        <v>275</v>
      </c>
    </row>
    <row r="20" spans="1:3" x14ac:dyDescent="0.3">
      <c r="A20" s="1" t="s">
        <v>487</v>
      </c>
      <c r="B20" s="2" t="s">
        <v>31</v>
      </c>
      <c r="C20" s="1" t="s">
        <v>311</v>
      </c>
    </row>
    <row r="21" spans="1:3" x14ac:dyDescent="0.3">
      <c r="A21" s="1" t="s">
        <v>490</v>
      </c>
      <c r="B21" s="2" t="s">
        <v>136</v>
      </c>
      <c r="C21" s="1" t="s">
        <v>270</v>
      </c>
    </row>
    <row r="22" spans="1:3" x14ac:dyDescent="0.3">
      <c r="A22" s="1" t="s">
        <v>496</v>
      </c>
      <c r="B22" s="2" t="s">
        <v>11</v>
      </c>
      <c r="C22" s="1" t="s">
        <v>299</v>
      </c>
    </row>
    <row r="23" spans="1:3" x14ac:dyDescent="0.3">
      <c r="A23" s="1" t="s">
        <v>459</v>
      </c>
      <c r="B23" s="2" t="s">
        <v>80</v>
      </c>
      <c r="C23" s="1" t="s">
        <v>242</v>
      </c>
    </row>
    <row r="24" spans="1:3" x14ac:dyDescent="0.3">
      <c r="A24" s="1" t="s">
        <v>569</v>
      </c>
      <c r="B24" s="2" t="s">
        <v>25</v>
      </c>
      <c r="C24" s="1" t="s">
        <v>315</v>
      </c>
    </row>
    <row r="25" spans="1:3" x14ac:dyDescent="0.3">
      <c r="A25" s="1" t="s">
        <v>401</v>
      </c>
      <c r="B25" s="2" t="s">
        <v>179</v>
      </c>
      <c r="C25" s="1" t="s">
        <v>383</v>
      </c>
    </row>
    <row r="26" spans="1:3" x14ac:dyDescent="0.3">
      <c r="A26" s="1" t="s">
        <v>524</v>
      </c>
      <c r="B26" s="2" t="s">
        <v>158</v>
      </c>
      <c r="C26" s="1" t="s">
        <v>280</v>
      </c>
    </row>
    <row r="27" spans="1:3" x14ac:dyDescent="0.3">
      <c r="A27" s="1" t="s">
        <v>434</v>
      </c>
      <c r="B27" s="2" t="s">
        <v>190</v>
      </c>
      <c r="C27" s="1" t="s">
        <v>295</v>
      </c>
    </row>
    <row r="28" spans="1:3" x14ac:dyDescent="0.3">
      <c r="A28" s="1" t="s">
        <v>468</v>
      </c>
      <c r="B28" s="2" t="s">
        <v>194</v>
      </c>
      <c r="C28" s="1" t="s">
        <v>297</v>
      </c>
    </row>
    <row r="29" spans="1:3" x14ac:dyDescent="0.3">
      <c r="A29" s="1" t="s">
        <v>451</v>
      </c>
      <c r="B29" s="2" t="s">
        <v>78</v>
      </c>
      <c r="C29" s="1" t="s">
        <v>241</v>
      </c>
    </row>
    <row r="30" spans="1:3" x14ac:dyDescent="0.3">
      <c r="A30" s="1" t="s">
        <v>400</v>
      </c>
      <c r="B30" s="2" t="s">
        <v>69</v>
      </c>
      <c r="C30" s="1" t="s">
        <v>370</v>
      </c>
    </row>
    <row r="31" spans="1:3" x14ac:dyDescent="0.3">
      <c r="A31" s="1" t="s">
        <v>591</v>
      </c>
      <c r="B31" s="2" t="s">
        <v>44</v>
      </c>
      <c r="C31" s="1" t="s">
        <v>225</v>
      </c>
    </row>
    <row r="32" spans="1:3" x14ac:dyDescent="0.3">
      <c r="A32" s="1" t="s">
        <v>547</v>
      </c>
      <c r="B32" s="2" t="s">
        <v>189</v>
      </c>
      <c r="C32" s="1" t="s">
        <v>396</v>
      </c>
    </row>
    <row r="33" spans="1:3" x14ac:dyDescent="0.3">
      <c r="A33" s="1" t="s">
        <v>529</v>
      </c>
      <c r="B33" s="2" t="s">
        <v>160</v>
      </c>
      <c r="C33" s="1" t="s">
        <v>281</v>
      </c>
    </row>
    <row r="34" spans="1:3" x14ac:dyDescent="0.3">
      <c r="A34" s="1" t="s">
        <v>561</v>
      </c>
      <c r="B34" s="2" t="s">
        <v>156</v>
      </c>
      <c r="C34" s="1" t="s">
        <v>279</v>
      </c>
    </row>
    <row r="35" spans="1:3" x14ac:dyDescent="0.3">
      <c r="A35" s="1" t="s">
        <v>507</v>
      </c>
      <c r="B35" s="2" t="s">
        <v>142</v>
      </c>
      <c r="C35" s="1" t="s">
        <v>273</v>
      </c>
    </row>
    <row r="36" spans="1:3" x14ac:dyDescent="0.3">
      <c r="A36" s="1" t="s">
        <v>556</v>
      </c>
      <c r="B36" s="2" t="s">
        <v>41</v>
      </c>
      <c r="C36" s="1" t="s">
        <v>320</v>
      </c>
    </row>
    <row r="37" spans="1:3" x14ac:dyDescent="0.3">
      <c r="A37" s="1" t="s">
        <v>587</v>
      </c>
      <c r="B37" s="2" t="s">
        <v>91</v>
      </c>
      <c r="C37" s="1" t="s">
        <v>355</v>
      </c>
    </row>
    <row r="38" spans="1:3" x14ac:dyDescent="0.3">
      <c r="A38" s="1" t="s">
        <v>456</v>
      </c>
      <c r="B38" s="2" t="s">
        <v>97</v>
      </c>
      <c r="C38" s="1" t="s">
        <v>367</v>
      </c>
    </row>
    <row r="39" spans="1:3" x14ac:dyDescent="0.3">
      <c r="A39" s="1" t="s">
        <v>585</v>
      </c>
      <c r="B39" s="2" t="s">
        <v>20</v>
      </c>
      <c r="C39" s="1" t="s">
        <v>214</v>
      </c>
    </row>
    <row r="40" spans="1:3" x14ac:dyDescent="0.3">
      <c r="A40" s="1" t="s">
        <v>442</v>
      </c>
      <c r="B40" s="2" t="s">
        <v>181</v>
      </c>
      <c r="C40" s="1" t="s">
        <v>385</v>
      </c>
    </row>
    <row r="41" spans="1:3" x14ac:dyDescent="0.3">
      <c r="A41" s="1" t="s">
        <v>567</v>
      </c>
      <c r="B41" s="2" t="s">
        <v>133</v>
      </c>
      <c r="C41" s="1" t="s">
        <v>380</v>
      </c>
    </row>
    <row r="42" spans="1:3" x14ac:dyDescent="0.3">
      <c r="A42" s="1" t="s">
        <v>528</v>
      </c>
      <c r="B42" s="2" t="s">
        <v>128</v>
      </c>
      <c r="C42" s="1" t="s">
        <v>266</v>
      </c>
    </row>
    <row r="43" spans="1:3" x14ac:dyDescent="0.3">
      <c r="A43" s="1" t="s">
        <v>444</v>
      </c>
      <c r="B43" s="2" t="s">
        <v>119</v>
      </c>
      <c r="C43" s="1" t="s">
        <v>352</v>
      </c>
    </row>
    <row r="44" spans="1:3" x14ac:dyDescent="0.3">
      <c r="A44" s="1" t="s">
        <v>518</v>
      </c>
      <c r="B44" s="2" t="s">
        <v>83</v>
      </c>
      <c r="C44" s="1" t="s">
        <v>339</v>
      </c>
    </row>
    <row r="45" spans="1:3" x14ac:dyDescent="0.3">
      <c r="A45" s="1" t="s">
        <v>545</v>
      </c>
      <c r="B45" s="2" t="s">
        <v>18</v>
      </c>
      <c r="C45" s="1" t="s">
        <v>213</v>
      </c>
    </row>
    <row r="46" spans="1:3" x14ac:dyDescent="0.3">
      <c r="A46" s="1" t="s">
        <v>455</v>
      </c>
      <c r="B46" s="2" t="s">
        <v>59</v>
      </c>
      <c r="C46" s="1" t="s">
        <v>350</v>
      </c>
    </row>
    <row r="47" spans="1:3" x14ac:dyDescent="0.3">
      <c r="A47" s="1" t="s">
        <v>489</v>
      </c>
      <c r="B47" s="2" t="s">
        <v>22</v>
      </c>
      <c r="C47" s="1" t="s">
        <v>215</v>
      </c>
    </row>
    <row r="48" spans="1:3" x14ac:dyDescent="0.3">
      <c r="A48" s="1" t="s">
        <v>576</v>
      </c>
      <c r="B48" s="2" t="s">
        <v>175</v>
      </c>
      <c r="C48" s="1" t="s">
        <v>395</v>
      </c>
    </row>
    <row r="49" spans="1:3" x14ac:dyDescent="0.3">
      <c r="A49" s="1" t="s">
        <v>420</v>
      </c>
      <c r="B49" s="2" t="s">
        <v>8</v>
      </c>
      <c r="C49" s="1" t="s">
        <v>208</v>
      </c>
    </row>
    <row r="50" spans="1:3" x14ac:dyDescent="0.3">
      <c r="A50" s="1" t="s">
        <v>534</v>
      </c>
      <c r="B50" s="2" t="s">
        <v>47</v>
      </c>
      <c r="C50" s="1" t="s">
        <v>326</v>
      </c>
    </row>
    <row r="51" spans="1:3" x14ac:dyDescent="0.3">
      <c r="A51" s="1" t="s">
        <v>411</v>
      </c>
      <c r="B51" s="2" t="s">
        <v>87</v>
      </c>
      <c r="C51" s="1" t="s">
        <v>347</v>
      </c>
    </row>
    <row r="52" spans="1:3" x14ac:dyDescent="0.3">
      <c r="A52" s="1" t="s">
        <v>539</v>
      </c>
      <c r="B52" s="2" t="s">
        <v>173</v>
      </c>
      <c r="C52" s="1" t="s">
        <v>392</v>
      </c>
    </row>
    <row r="53" spans="1:3" x14ac:dyDescent="0.3">
      <c r="A53" s="1" t="s">
        <v>477</v>
      </c>
      <c r="B53" s="2" t="s">
        <v>96</v>
      </c>
      <c r="C53" s="1" t="s">
        <v>250</v>
      </c>
    </row>
    <row r="54" spans="1:3" x14ac:dyDescent="0.3">
      <c r="A54" s="1" t="s">
        <v>428</v>
      </c>
      <c r="B54" s="2" t="s">
        <v>187</v>
      </c>
      <c r="C54" s="1" t="s">
        <v>393</v>
      </c>
    </row>
    <row r="55" spans="1:3" x14ac:dyDescent="0.3">
      <c r="A55" s="1" t="s">
        <v>399</v>
      </c>
      <c r="B55" s="2" t="s">
        <v>101</v>
      </c>
      <c r="C55" s="1" t="s">
        <v>375</v>
      </c>
    </row>
    <row r="56" spans="1:3" x14ac:dyDescent="0.3">
      <c r="A56" s="1" t="s">
        <v>405</v>
      </c>
      <c r="B56" s="2" t="s">
        <v>30</v>
      </c>
      <c r="C56" s="1" t="s">
        <v>218</v>
      </c>
    </row>
    <row r="57" spans="1:3" x14ac:dyDescent="0.3">
      <c r="A57" s="1" t="s">
        <v>448</v>
      </c>
      <c r="B57" s="2" t="s">
        <v>37</v>
      </c>
      <c r="C57" s="1" t="s">
        <v>318</v>
      </c>
    </row>
    <row r="58" spans="1:3" x14ac:dyDescent="0.3">
      <c r="A58" s="1" t="s">
        <v>404</v>
      </c>
      <c r="B58" s="2" t="s">
        <v>191</v>
      </c>
      <c r="C58" s="1" t="s">
        <v>398</v>
      </c>
    </row>
    <row r="59" spans="1:3" x14ac:dyDescent="0.3">
      <c r="A59" s="1" t="s">
        <v>480</v>
      </c>
      <c r="B59" s="2" t="s">
        <v>51</v>
      </c>
      <c r="C59" s="1" t="s">
        <v>334</v>
      </c>
    </row>
    <row r="60" spans="1:3" x14ac:dyDescent="0.3">
      <c r="A60" s="1" t="s">
        <v>447</v>
      </c>
      <c r="B60" s="2" t="s">
        <v>114</v>
      </c>
      <c r="C60" s="1" t="s">
        <v>259</v>
      </c>
    </row>
    <row r="61" spans="1:3" x14ac:dyDescent="0.3">
      <c r="A61" s="1" t="s">
        <v>575</v>
      </c>
      <c r="B61" s="2" t="s">
        <v>146</v>
      </c>
      <c r="C61" s="1" t="s">
        <v>274</v>
      </c>
    </row>
    <row r="62" spans="1:3" x14ac:dyDescent="0.3">
      <c r="A62" s="1" t="s">
        <v>568</v>
      </c>
      <c r="B62" s="2" t="s">
        <v>54</v>
      </c>
      <c r="C62" s="1" t="s">
        <v>230</v>
      </c>
    </row>
    <row r="63" spans="1:3" x14ac:dyDescent="0.3">
      <c r="A63" s="1" t="s">
        <v>423</v>
      </c>
      <c r="B63" s="2" t="s">
        <v>176</v>
      </c>
      <c r="C63" s="1" t="s">
        <v>288</v>
      </c>
    </row>
    <row r="64" spans="1:3" x14ac:dyDescent="0.3">
      <c r="A64" s="1" t="s">
        <v>504</v>
      </c>
      <c r="B64" s="2" t="s">
        <v>9</v>
      </c>
      <c r="C64" s="1" t="s">
        <v>313</v>
      </c>
    </row>
    <row r="65" spans="1:3" x14ac:dyDescent="0.3">
      <c r="A65" s="1" t="s">
        <v>443</v>
      </c>
      <c r="B65" s="2" t="s">
        <v>35</v>
      </c>
      <c r="C65" s="1" t="s">
        <v>317</v>
      </c>
    </row>
    <row r="66" spans="1:3" x14ac:dyDescent="0.3">
      <c r="A66" s="1" t="s">
        <v>538</v>
      </c>
      <c r="B66" s="2" t="s">
        <v>71</v>
      </c>
      <c r="C66" s="1" t="s">
        <v>374</v>
      </c>
    </row>
    <row r="67" spans="1:3" x14ac:dyDescent="0.3">
      <c r="A67" s="1" t="s">
        <v>415</v>
      </c>
      <c r="B67" s="2" t="s">
        <v>66</v>
      </c>
      <c r="C67" s="1" t="s">
        <v>236</v>
      </c>
    </row>
    <row r="68" spans="1:3" x14ac:dyDescent="0.3">
      <c r="A68" s="1" t="s">
        <v>474</v>
      </c>
      <c r="B68" s="2" t="s">
        <v>122</v>
      </c>
      <c r="C68" s="1" t="s">
        <v>263</v>
      </c>
    </row>
    <row r="69" spans="1:3" x14ac:dyDescent="0.3">
      <c r="A69" s="1" t="s">
        <v>457</v>
      </c>
      <c r="B69" s="2" t="s">
        <v>198</v>
      </c>
      <c r="C69" s="1" t="s">
        <v>302</v>
      </c>
    </row>
    <row r="70" spans="1:3" x14ac:dyDescent="0.3">
      <c r="A70" s="1" t="s">
        <v>560</v>
      </c>
      <c r="B70" s="2" t="s">
        <v>123</v>
      </c>
      <c r="C70" s="1" t="s">
        <v>360</v>
      </c>
    </row>
    <row r="71" spans="1:3" x14ac:dyDescent="0.3">
      <c r="A71" s="1" t="s">
        <v>416</v>
      </c>
      <c r="B71" s="2" t="s">
        <v>157</v>
      </c>
      <c r="C71" s="1" t="s">
        <v>369</v>
      </c>
    </row>
    <row r="72" spans="1:3" x14ac:dyDescent="0.3">
      <c r="A72" s="1" t="s">
        <v>484</v>
      </c>
      <c r="B72" s="2" t="s">
        <v>90</v>
      </c>
      <c r="C72" s="1" t="s">
        <v>247</v>
      </c>
    </row>
    <row r="73" spans="1:3" x14ac:dyDescent="0.3">
      <c r="A73" s="1" t="s">
        <v>449</v>
      </c>
      <c r="B73" s="2" t="s">
        <v>162</v>
      </c>
      <c r="C73" s="1" t="s">
        <v>282</v>
      </c>
    </row>
    <row r="74" spans="1:3" x14ac:dyDescent="0.3">
      <c r="A74" s="1" t="s">
        <v>413</v>
      </c>
      <c r="B74" s="2" t="s">
        <v>62</v>
      </c>
      <c r="C74" s="1" t="s">
        <v>234</v>
      </c>
    </row>
    <row r="75" spans="1:3" x14ac:dyDescent="0.3">
      <c r="A75" s="1" t="s">
        <v>523</v>
      </c>
      <c r="B75" s="2" t="s">
        <v>46</v>
      </c>
      <c r="C75" s="1" t="s">
        <v>226</v>
      </c>
    </row>
    <row r="76" spans="1:3" x14ac:dyDescent="0.3">
      <c r="A76" s="1" t="s">
        <v>525</v>
      </c>
      <c r="B76" s="2" t="s">
        <v>140</v>
      </c>
      <c r="C76" s="1" t="s">
        <v>272</v>
      </c>
    </row>
    <row r="77" spans="1:3" x14ac:dyDescent="0.3">
      <c r="A77" s="1" t="s">
        <v>431</v>
      </c>
      <c r="B77" s="2" t="s">
        <v>143</v>
      </c>
      <c r="C77" s="1" t="s">
        <v>341</v>
      </c>
    </row>
    <row r="78" spans="1:3" x14ac:dyDescent="0.3">
      <c r="A78" s="1" t="s">
        <v>514</v>
      </c>
      <c r="B78" s="2" t="s">
        <v>169</v>
      </c>
      <c r="C78" s="1" t="s">
        <v>386</v>
      </c>
    </row>
    <row r="79" spans="1:3" x14ac:dyDescent="0.3">
      <c r="A79" s="1" t="s">
        <v>417</v>
      </c>
      <c r="B79" s="2" t="s">
        <v>84</v>
      </c>
      <c r="C79" s="1" t="s">
        <v>244</v>
      </c>
    </row>
    <row r="80" spans="1:3" x14ac:dyDescent="0.3">
      <c r="A80" s="1" t="s">
        <v>482</v>
      </c>
      <c r="B80" s="2" t="s">
        <v>129</v>
      </c>
      <c r="C80" s="1" t="s">
        <v>372</v>
      </c>
    </row>
    <row r="81" spans="1:3" x14ac:dyDescent="0.3">
      <c r="A81" s="1" t="s">
        <v>536</v>
      </c>
      <c r="B81" s="2" t="s">
        <v>144</v>
      </c>
      <c r="C81" s="1" t="s">
        <v>117</v>
      </c>
    </row>
    <row r="82" spans="1:3" x14ac:dyDescent="0.3">
      <c r="A82" s="1" t="s">
        <v>469</v>
      </c>
      <c r="B82" s="2" t="s">
        <v>99</v>
      </c>
      <c r="C82" s="1" t="s">
        <v>371</v>
      </c>
    </row>
    <row r="83" spans="1:3" x14ac:dyDescent="0.3">
      <c r="A83" s="1" t="s">
        <v>453</v>
      </c>
      <c r="B83" s="2" t="s">
        <v>85</v>
      </c>
      <c r="C83" s="1" t="s">
        <v>343</v>
      </c>
    </row>
    <row r="84" spans="1:3" x14ac:dyDescent="0.3">
      <c r="A84" s="1" t="s">
        <v>543</v>
      </c>
      <c r="B84" s="2" t="s">
        <v>110</v>
      </c>
      <c r="C84" s="1" t="s">
        <v>257</v>
      </c>
    </row>
    <row r="85" spans="1:3" x14ac:dyDescent="0.3">
      <c r="A85" s="1" t="s">
        <v>586</v>
      </c>
      <c r="B85" s="2" t="s">
        <v>165</v>
      </c>
      <c r="C85" s="1" t="s">
        <v>382</v>
      </c>
    </row>
    <row r="86" spans="1:3" x14ac:dyDescent="0.3">
      <c r="A86" s="1" t="s">
        <v>436</v>
      </c>
      <c r="B86" s="2" t="s">
        <v>94</v>
      </c>
      <c r="C86" s="1" t="s">
        <v>249</v>
      </c>
    </row>
    <row r="87" spans="1:3" x14ac:dyDescent="0.3">
      <c r="A87" s="1" t="s">
        <v>473</v>
      </c>
      <c r="B87" s="2" t="s">
        <v>60</v>
      </c>
      <c r="C87" s="1" t="s">
        <v>233</v>
      </c>
    </row>
    <row r="88" spans="1:3" x14ac:dyDescent="0.3">
      <c r="A88" s="1" t="s">
        <v>410</v>
      </c>
      <c r="B88" s="2" t="s">
        <v>135</v>
      </c>
      <c r="C88" s="1" t="s">
        <v>325</v>
      </c>
    </row>
    <row r="89" spans="1:3" x14ac:dyDescent="0.3">
      <c r="A89" s="1" t="s">
        <v>578</v>
      </c>
      <c r="B89" s="2" t="s">
        <v>0</v>
      </c>
      <c r="C89" s="1" t="s">
        <v>204</v>
      </c>
    </row>
    <row r="90" spans="1:3" x14ac:dyDescent="0.3">
      <c r="A90" s="1" t="s">
        <v>515</v>
      </c>
      <c r="B90" s="2" t="s">
        <v>93</v>
      </c>
      <c r="C90" s="1" t="s">
        <v>359</v>
      </c>
    </row>
    <row r="91" spans="1:3" x14ac:dyDescent="0.3">
      <c r="A91" s="1" t="s">
        <v>509</v>
      </c>
      <c r="B91" s="2" t="s">
        <v>147</v>
      </c>
      <c r="C91" s="1" t="s">
        <v>349</v>
      </c>
    </row>
    <row r="92" spans="1:3" x14ac:dyDescent="0.3">
      <c r="A92" s="1" t="s">
        <v>544</v>
      </c>
      <c r="B92" s="2" t="s">
        <v>52</v>
      </c>
      <c r="C92" s="1" t="s">
        <v>229</v>
      </c>
    </row>
    <row r="93" spans="1:3" x14ac:dyDescent="0.3">
      <c r="A93" s="1" t="s">
        <v>463</v>
      </c>
      <c r="B93" s="2" t="s">
        <v>159</v>
      </c>
      <c r="C93" s="1" t="s">
        <v>373</v>
      </c>
    </row>
    <row r="94" spans="1:3" x14ac:dyDescent="0.3">
      <c r="A94" s="1" t="s">
        <v>516</v>
      </c>
      <c r="B94" s="2" t="s">
        <v>56</v>
      </c>
      <c r="C94" s="1" t="s">
        <v>231</v>
      </c>
    </row>
    <row r="95" spans="1:3" x14ac:dyDescent="0.3">
      <c r="A95" s="1" t="s">
        <v>512</v>
      </c>
      <c r="B95" s="2" t="s">
        <v>5</v>
      </c>
      <c r="C95" s="1" t="s">
        <v>303</v>
      </c>
    </row>
    <row r="96" spans="1:3" x14ac:dyDescent="0.3">
      <c r="A96" s="1" t="s">
        <v>485</v>
      </c>
      <c r="B96" s="2" t="s">
        <v>124</v>
      </c>
      <c r="C96" s="1" t="s">
        <v>264</v>
      </c>
    </row>
    <row r="97" spans="1:3" x14ac:dyDescent="0.3">
      <c r="A97" s="1" t="s">
        <v>501</v>
      </c>
      <c r="B97" s="2" t="s">
        <v>98</v>
      </c>
      <c r="C97" s="1" t="s">
        <v>251</v>
      </c>
    </row>
    <row r="98" spans="1:3" x14ac:dyDescent="0.3">
      <c r="A98" s="1" t="s">
        <v>497</v>
      </c>
      <c r="B98" s="2" t="s">
        <v>154</v>
      </c>
      <c r="C98" s="1" t="s">
        <v>278</v>
      </c>
    </row>
    <row r="99" spans="1:3" x14ac:dyDescent="0.3">
      <c r="A99" s="1" t="s">
        <v>527</v>
      </c>
      <c r="B99" s="2" t="s">
        <v>15</v>
      </c>
      <c r="C99" s="1" t="s">
        <v>309</v>
      </c>
    </row>
    <row r="100" spans="1:3" x14ac:dyDescent="0.3">
      <c r="A100" s="1" t="s">
        <v>594</v>
      </c>
      <c r="B100" s="2" t="s">
        <v>121</v>
      </c>
      <c r="C100" s="1" t="s">
        <v>356</v>
      </c>
    </row>
    <row r="101" spans="1:3" x14ac:dyDescent="0.3">
      <c r="A101" s="1" t="s">
        <v>486</v>
      </c>
      <c r="B101" s="2" t="s">
        <v>164</v>
      </c>
      <c r="C101" s="1" t="s">
        <v>283</v>
      </c>
    </row>
    <row r="102" spans="1:3" x14ac:dyDescent="0.3">
      <c r="A102" s="1" t="s">
        <v>440</v>
      </c>
      <c r="B102" s="2" t="s">
        <v>4</v>
      </c>
      <c r="C102" s="1" t="s">
        <v>206</v>
      </c>
    </row>
    <row r="103" spans="1:3" x14ac:dyDescent="0.3">
      <c r="A103" s="1" t="s">
        <v>491</v>
      </c>
      <c r="B103" s="2" t="s">
        <v>68</v>
      </c>
      <c r="C103" s="1" t="s">
        <v>76</v>
      </c>
    </row>
    <row r="104" spans="1:3" x14ac:dyDescent="0.3">
      <c r="A104" s="1" t="s">
        <v>445</v>
      </c>
      <c r="B104" s="2" t="s">
        <v>152</v>
      </c>
      <c r="C104" s="1" t="s">
        <v>277</v>
      </c>
    </row>
    <row r="105" spans="1:3" x14ac:dyDescent="0.3">
      <c r="A105" s="1" t="s">
        <v>462</v>
      </c>
      <c r="B105" s="2" t="s">
        <v>104</v>
      </c>
      <c r="C105" s="1" t="s">
        <v>254</v>
      </c>
    </row>
    <row r="106" spans="1:3" x14ac:dyDescent="0.3">
      <c r="A106" s="1" t="s">
        <v>414</v>
      </c>
      <c r="B106" s="2" t="s">
        <v>14</v>
      </c>
      <c r="C106" s="1" t="s">
        <v>211</v>
      </c>
    </row>
    <row r="107" spans="1:3" x14ac:dyDescent="0.3">
      <c r="A107" s="1" t="s">
        <v>548</v>
      </c>
      <c r="B107" s="2" t="s">
        <v>38</v>
      </c>
      <c r="C107" s="1" t="s">
        <v>222</v>
      </c>
    </row>
    <row r="108" spans="1:3" x14ac:dyDescent="0.3">
      <c r="A108" s="1" t="s">
        <v>542</v>
      </c>
      <c r="B108" s="2" t="s">
        <v>107</v>
      </c>
      <c r="C108" s="1" t="s">
        <v>328</v>
      </c>
    </row>
    <row r="109" spans="1:3" x14ac:dyDescent="0.3">
      <c r="A109" s="1" t="s">
        <v>565</v>
      </c>
      <c r="B109" s="2" t="s">
        <v>170</v>
      </c>
      <c r="C109" s="1" t="s">
        <v>285</v>
      </c>
    </row>
    <row r="110" spans="1:3" x14ac:dyDescent="0.3">
      <c r="A110" s="1" t="s">
        <v>549</v>
      </c>
      <c r="B110" s="2" t="s">
        <v>125</v>
      </c>
      <c r="C110" s="1" t="s">
        <v>364</v>
      </c>
    </row>
    <row r="111" spans="1:3" x14ac:dyDescent="0.3">
      <c r="A111" s="1" t="s">
        <v>526</v>
      </c>
      <c r="B111" s="2" t="s">
        <v>163</v>
      </c>
      <c r="C111" s="1" t="s">
        <v>381</v>
      </c>
    </row>
    <row r="112" spans="1:3" x14ac:dyDescent="0.3">
      <c r="A112" s="1" t="s">
        <v>517</v>
      </c>
      <c r="B112" s="2" t="s">
        <v>167</v>
      </c>
      <c r="C112" s="1" t="s">
        <v>384</v>
      </c>
    </row>
    <row r="113" spans="1:3" x14ac:dyDescent="0.3">
      <c r="A113" s="1" t="s">
        <v>555</v>
      </c>
      <c r="B113" s="2" t="s">
        <v>105</v>
      </c>
      <c r="C113" s="1" t="s">
        <v>324</v>
      </c>
    </row>
    <row r="114" spans="1:3" x14ac:dyDescent="0.3">
      <c r="A114" s="1" t="s">
        <v>562</v>
      </c>
      <c r="B114" s="2" t="s">
        <v>74</v>
      </c>
      <c r="C114" s="1" t="s">
        <v>239</v>
      </c>
    </row>
    <row r="115" spans="1:3" x14ac:dyDescent="0.3">
      <c r="A115" s="1" t="s">
        <v>464</v>
      </c>
      <c r="B115" s="2" t="s">
        <v>19</v>
      </c>
      <c r="C115" s="1" t="s">
        <v>300</v>
      </c>
    </row>
    <row r="116" spans="1:3" x14ac:dyDescent="0.3">
      <c r="A116" s="1" t="s">
        <v>465</v>
      </c>
      <c r="B116" s="2" t="s">
        <v>81</v>
      </c>
      <c r="C116" s="1" t="s">
        <v>335</v>
      </c>
    </row>
    <row r="117" spans="1:3" x14ac:dyDescent="0.3">
      <c r="A117" s="1" t="s">
        <v>437</v>
      </c>
      <c r="B117" s="2" t="s">
        <v>63</v>
      </c>
      <c r="C117" s="1" t="s">
        <v>358</v>
      </c>
    </row>
    <row r="118" spans="1:3" x14ac:dyDescent="0.3">
      <c r="A118" s="1" t="s">
        <v>498</v>
      </c>
      <c r="B118" s="2" t="s">
        <v>151</v>
      </c>
      <c r="C118" s="1" t="s">
        <v>357</v>
      </c>
    </row>
    <row r="119" spans="1:3" x14ac:dyDescent="0.3">
      <c r="A119" s="1" t="s">
        <v>412</v>
      </c>
      <c r="B119" s="2" t="s">
        <v>193</v>
      </c>
      <c r="C119" s="1" t="s">
        <v>388</v>
      </c>
    </row>
    <row r="120" spans="1:3" x14ac:dyDescent="0.3">
      <c r="A120" s="1" t="s">
        <v>596</v>
      </c>
      <c r="B120" s="2" t="s">
        <v>130</v>
      </c>
      <c r="C120" s="1" t="s">
        <v>267</v>
      </c>
    </row>
    <row r="121" spans="1:3" x14ac:dyDescent="0.3">
      <c r="A121" s="1" t="s">
        <v>467</v>
      </c>
      <c r="B121" s="2" t="s">
        <v>117</v>
      </c>
      <c r="C121" s="1" t="s">
        <v>348</v>
      </c>
    </row>
    <row r="122" spans="1:3" x14ac:dyDescent="0.3">
      <c r="A122" s="1" t="s">
        <v>550</v>
      </c>
      <c r="B122" s="2" t="s">
        <v>40</v>
      </c>
      <c r="C122" s="1" t="s">
        <v>223</v>
      </c>
    </row>
    <row r="123" spans="1:3" x14ac:dyDescent="0.3">
      <c r="A123" s="1" t="s">
        <v>551</v>
      </c>
      <c r="B123" s="2" t="s">
        <v>42</v>
      </c>
      <c r="C123" s="1" t="s">
        <v>224</v>
      </c>
    </row>
    <row r="124" spans="1:3" x14ac:dyDescent="0.3">
      <c r="A124" s="1" t="s">
        <v>583</v>
      </c>
      <c r="B124" s="2" t="s">
        <v>33</v>
      </c>
      <c r="C124" s="1" t="s">
        <v>316</v>
      </c>
    </row>
    <row r="125" spans="1:3" x14ac:dyDescent="0.3">
      <c r="A125" s="1" t="s">
        <v>481</v>
      </c>
      <c r="B125" s="2" t="s">
        <v>118</v>
      </c>
      <c r="C125" s="1" t="s">
        <v>261</v>
      </c>
    </row>
    <row r="126" spans="1:3" x14ac:dyDescent="0.3">
      <c r="A126" s="1" t="s">
        <v>570</v>
      </c>
      <c r="B126" s="2" t="s">
        <v>72</v>
      </c>
      <c r="C126" s="1" t="s">
        <v>238</v>
      </c>
    </row>
    <row r="127" spans="1:3" x14ac:dyDescent="0.3">
      <c r="A127" s="1" t="s">
        <v>595</v>
      </c>
      <c r="B127" s="2" t="s">
        <v>57</v>
      </c>
      <c r="C127" s="1" t="s">
        <v>346</v>
      </c>
    </row>
    <row r="128" spans="1:3" x14ac:dyDescent="0.3">
      <c r="A128" s="1" t="s">
        <v>446</v>
      </c>
      <c r="B128" s="2" t="s">
        <v>115</v>
      </c>
      <c r="C128" s="1" t="s">
        <v>344</v>
      </c>
    </row>
    <row r="129" spans="1:3" x14ac:dyDescent="0.3">
      <c r="A129" s="1" t="s">
        <v>571</v>
      </c>
      <c r="B129" s="2" t="s">
        <v>150</v>
      </c>
      <c r="C129" s="1" t="s">
        <v>276</v>
      </c>
    </row>
    <row r="130" spans="1:3" x14ac:dyDescent="0.3">
      <c r="A130" s="1" t="s">
        <v>533</v>
      </c>
      <c r="B130" s="2" t="s">
        <v>7</v>
      </c>
      <c r="C130" s="1" t="s">
        <v>308</v>
      </c>
    </row>
    <row r="131" spans="1:3" x14ac:dyDescent="0.3">
      <c r="A131" s="1" t="s">
        <v>408</v>
      </c>
      <c r="B131" s="2" t="s">
        <v>21</v>
      </c>
      <c r="C131" s="1" t="s">
        <v>305</v>
      </c>
    </row>
    <row r="132" spans="1:3" x14ac:dyDescent="0.3">
      <c r="A132" s="1" t="s">
        <v>579</v>
      </c>
      <c r="B132" s="2" t="s">
        <v>166</v>
      </c>
      <c r="C132" s="1" t="s">
        <v>0</v>
      </c>
    </row>
    <row r="133" spans="1:3" x14ac:dyDescent="0.3">
      <c r="A133" s="1" t="s">
        <v>454</v>
      </c>
      <c r="B133" s="2" t="s">
        <v>197</v>
      </c>
      <c r="C133" s="1" t="s">
        <v>394</v>
      </c>
    </row>
    <row r="134" spans="1:3" x14ac:dyDescent="0.3">
      <c r="A134" s="1" t="s">
        <v>461</v>
      </c>
      <c r="B134" s="2" t="s">
        <v>139</v>
      </c>
      <c r="C134" s="1" t="s">
        <v>333</v>
      </c>
    </row>
    <row r="135" spans="1:3" x14ac:dyDescent="0.3">
      <c r="A135" s="1" t="s">
        <v>540</v>
      </c>
      <c r="B135" s="2" t="s">
        <v>29</v>
      </c>
      <c r="C135" s="1" t="s">
        <v>306</v>
      </c>
    </row>
    <row r="136" spans="1:3" x14ac:dyDescent="0.3">
      <c r="A136" s="1" t="s">
        <v>471</v>
      </c>
      <c r="B136" s="2" t="s">
        <v>95</v>
      </c>
      <c r="C136" s="1" t="s">
        <v>363</v>
      </c>
    </row>
    <row r="137" spans="1:3" x14ac:dyDescent="0.3">
      <c r="A137" s="1" t="s">
        <v>537</v>
      </c>
      <c r="B137" s="2" t="s">
        <v>177</v>
      </c>
      <c r="C137" s="1" t="s">
        <v>397</v>
      </c>
    </row>
    <row r="138" spans="1:3" x14ac:dyDescent="0.3">
      <c r="A138" s="1" t="s">
        <v>519</v>
      </c>
      <c r="B138" s="2" t="s">
        <v>28</v>
      </c>
      <c r="C138" s="1" t="s">
        <v>16</v>
      </c>
    </row>
    <row r="139" spans="1:3" x14ac:dyDescent="0.3">
      <c r="A139" s="1" t="s">
        <v>438</v>
      </c>
      <c r="B139" s="2" t="s">
        <v>137</v>
      </c>
      <c r="C139" s="1" t="s">
        <v>329</v>
      </c>
    </row>
    <row r="140" spans="1:3" x14ac:dyDescent="0.3">
      <c r="A140" s="1" t="s">
        <v>479</v>
      </c>
      <c r="B140" s="2" t="s">
        <v>1</v>
      </c>
      <c r="C140" s="1" t="s">
        <v>307</v>
      </c>
    </row>
    <row r="141" spans="1:3" x14ac:dyDescent="0.3">
      <c r="A141" s="1" t="s">
        <v>432</v>
      </c>
      <c r="B141" s="2" t="s">
        <v>184</v>
      </c>
      <c r="C141" s="1" t="s">
        <v>292</v>
      </c>
    </row>
    <row r="142" spans="1:3" x14ac:dyDescent="0.3">
      <c r="A142" s="1" t="s">
        <v>419</v>
      </c>
      <c r="B142" s="2" t="s">
        <v>24</v>
      </c>
      <c r="C142" s="1" t="s">
        <v>216</v>
      </c>
    </row>
    <row r="143" spans="1:3" x14ac:dyDescent="0.3">
      <c r="A143" s="1" t="s">
        <v>494</v>
      </c>
      <c r="B143" s="2" t="s">
        <v>131</v>
      </c>
      <c r="C143" s="1" t="s">
        <v>376</v>
      </c>
    </row>
    <row r="144" spans="1:3" x14ac:dyDescent="0.3">
      <c r="A144" s="1" t="s">
        <v>554</v>
      </c>
      <c r="B144" s="2" t="s">
        <v>45</v>
      </c>
      <c r="C144" s="1" t="s">
        <v>322</v>
      </c>
    </row>
    <row r="145" spans="1:3" x14ac:dyDescent="0.3">
      <c r="A145" s="1" t="s">
        <v>590</v>
      </c>
      <c r="B145" s="2" t="s">
        <v>6</v>
      </c>
      <c r="C145" s="1" t="s">
        <v>207</v>
      </c>
    </row>
    <row r="146" spans="1:3" x14ac:dyDescent="0.3">
      <c r="A146" s="1" t="s">
        <v>472</v>
      </c>
      <c r="B146" s="2" t="s">
        <v>39</v>
      </c>
      <c r="C146" s="1" t="s">
        <v>319</v>
      </c>
    </row>
    <row r="147" spans="1:3" x14ac:dyDescent="0.3">
      <c r="A147" s="1" t="s">
        <v>450</v>
      </c>
      <c r="B147" s="2" t="s">
        <v>23</v>
      </c>
      <c r="C147" s="1" t="s">
        <v>310</v>
      </c>
    </row>
    <row r="148" spans="1:3" x14ac:dyDescent="0.3">
      <c r="A148" s="1" t="s">
        <v>566</v>
      </c>
      <c r="B148" s="2" t="s">
        <v>183</v>
      </c>
      <c r="C148" s="1" t="s">
        <v>387</v>
      </c>
    </row>
    <row r="149" spans="1:3" x14ac:dyDescent="0.3">
      <c r="A149" s="1" t="s">
        <v>502</v>
      </c>
      <c r="B149" s="2" t="s">
        <v>108</v>
      </c>
      <c r="C149" s="1" t="s">
        <v>256</v>
      </c>
    </row>
    <row r="150" spans="1:3" x14ac:dyDescent="0.3">
      <c r="A150" s="1" t="s">
        <v>572</v>
      </c>
      <c r="B150" s="2" t="s">
        <v>64</v>
      </c>
      <c r="C150" s="1" t="s">
        <v>235</v>
      </c>
    </row>
    <row r="151" spans="1:3" x14ac:dyDescent="0.3">
      <c r="A151" s="1" t="s">
        <v>580</v>
      </c>
      <c r="B151" s="2" t="s">
        <v>77</v>
      </c>
      <c r="C151" s="1" t="s">
        <v>327</v>
      </c>
    </row>
    <row r="152" spans="1:3" x14ac:dyDescent="0.3">
      <c r="A152" s="1" t="s">
        <v>541</v>
      </c>
      <c r="B152" s="2" t="s">
        <v>120</v>
      </c>
      <c r="C152" s="1" t="s">
        <v>262</v>
      </c>
    </row>
    <row r="153" spans="1:3" x14ac:dyDescent="0.3">
      <c r="A153" s="1" t="s">
        <v>588</v>
      </c>
      <c r="B153" s="2" t="s">
        <v>103</v>
      </c>
      <c r="C153" s="1" t="s">
        <v>379</v>
      </c>
    </row>
    <row r="154" spans="1:3" x14ac:dyDescent="0.3">
      <c r="A154" s="1" t="s">
        <v>403</v>
      </c>
      <c r="B154" s="2" t="s">
        <v>75</v>
      </c>
      <c r="C154" s="1" t="s">
        <v>323</v>
      </c>
    </row>
    <row r="155" spans="1:3" x14ac:dyDescent="0.3">
      <c r="A155" s="1" t="s">
        <v>505</v>
      </c>
      <c r="B155" s="2" t="s">
        <v>3</v>
      </c>
      <c r="C155" s="1" t="s">
        <v>312</v>
      </c>
    </row>
    <row r="156" spans="1:3" x14ac:dyDescent="0.3">
      <c r="A156" s="1" t="s">
        <v>439</v>
      </c>
      <c r="B156" s="2" t="s">
        <v>88</v>
      </c>
      <c r="C156" s="1" t="s">
        <v>246</v>
      </c>
    </row>
    <row r="157" spans="1:3" x14ac:dyDescent="0.3">
      <c r="A157" s="1" t="s">
        <v>422</v>
      </c>
      <c r="B157" s="2" t="s">
        <v>36</v>
      </c>
      <c r="C157" s="1" t="s">
        <v>221</v>
      </c>
    </row>
    <row r="158" spans="1:3" x14ac:dyDescent="0.3">
      <c r="A158" s="1" t="s">
        <v>552</v>
      </c>
      <c r="B158" s="2" t="s">
        <v>116</v>
      </c>
      <c r="C158" s="1" t="s">
        <v>260</v>
      </c>
    </row>
    <row r="159" spans="1:3" x14ac:dyDescent="0.3">
      <c r="A159" s="1" t="s">
        <v>564</v>
      </c>
      <c r="B159" s="2" t="s">
        <v>196</v>
      </c>
      <c r="C159" s="1" t="s">
        <v>298</v>
      </c>
    </row>
    <row r="160" spans="1:3" x14ac:dyDescent="0.3">
      <c r="A160" s="1" t="s">
        <v>592</v>
      </c>
      <c r="B160" s="2" t="s">
        <v>89</v>
      </c>
      <c r="C160" s="1" t="s">
        <v>351</v>
      </c>
    </row>
    <row r="161" spans="1:3" x14ac:dyDescent="0.3">
      <c r="A161" s="1" t="s">
        <v>460</v>
      </c>
      <c r="B161" s="2" t="s">
        <v>188</v>
      </c>
      <c r="C161" s="1" t="s">
        <v>294</v>
      </c>
    </row>
    <row r="162" spans="1:3" x14ac:dyDescent="0.3">
      <c r="A162" s="1" t="s">
        <v>433</v>
      </c>
      <c r="B162" s="2" t="s">
        <v>180</v>
      </c>
      <c r="C162" s="1" t="s">
        <v>290</v>
      </c>
    </row>
    <row r="163" spans="1:3" x14ac:dyDescent="0.3">
      <c r="A163" s="1" t="s">
        <v>522</v>
      </c>
      <c r="B163" s="2" t="s">
        <v>92</v>
      </c>
      <c r="C163" s="1" t="s">
        <v>248</v>
      </c>
    </row>
    <row r="164" spans="1:3" x14ac:dyDescent="0.3">
      <c r="A164" s="1" t="s">
        <v>510</v>
      </c>
      <c r="B164" s="2" t="s">
        <v>53</v>
      </c>
      <c r="C164" s="1" t="s">
        <v>338</v>
      </c>
    </row>
    <row r="165" spans="1:3" x14ac:dyDescent="0.3">
      <c r="A165" s="1" t="s">
        <v>506</v>
      </c>
      <c r="B165" s="2" t="s">
        <v>12</v>
      </c>
      <c r="C165" s="1" t="s">
        <v>210</v>
      </c>
    </row>
    <row r="166" spans="1:3" x14ac:dyDescent="0.3">
      <c r="A166" s="1" t="s">
        <v>476</v>
      </c>
      <c r="B166" s="2" t="s">
        <v>2</v>
      </c>
      <c r="C166" s="1" t="s">
        <v>205</v>
      </c>
    </row>
    <row r="167" spans="1:3" x14ac:dyDescent="0.3">
      <c r="A167" s="1" t="s">
        <v>425</v>
      </c>
      <c r="B167" s="2" t="s">
        <v>132</v>
      </c>
      <c r="C167" s="1" t="s">
        <v>268</v>
      </c>
    </row>
    <row r="168" spans="1:3" x14ac:dyDescent="0.3">
      <c r="A168" s="1" t="s">
        <v>452</v>
      </c>
      <c r="B168" s="2" t="s">
        <v>50</v>
      </c>
      <c r="C168" s="1" t="s">
        <v>228</v>
      </c>
    </row>
    <row r="169" spans="1:3" x14ac:dyDescent="0.3">
      <c r="A169" s="1" t="s">
        <v>429</v>
      </c>
      <c r="B169" s="2" t="s">
        <v>186</v>
      </c>
      <c r="C169" s="1" t="s">
        <v>293</v>
      </c>
    </row>
    <row r="170" spans="1:3" x14ac:dyDescent="0.3">
      <c r="A170" s="1" t="s">
        <v>535</v>
      </c>
      <c r="B170" s="2" t="s">
        <v>192</v>
      </c>
      <c r="C170" s="1" t="s">
        <v>296</v>
      </c>
    </row>
    <row r="171" spans="1:3" x14ac:dyDescent="0.3">
      <c r="A171" s="1" t="s">
        <v>426</v>
      </c>
      <c r="B171" s="2" t="s">
        <v>111</v>
      </c>
      <c r="C171" s="1" t="s">
        <v>336</v>
      </c>
    </row>
    <row r="172" spans="1:3" x14ac:dyDescent="0.3">
      <c r="A172" s="1" t="s">
        <v>577</v>
      </c>
      <c r="B172" s="2" t="s">
        <v>58</v>
      </c>
      <c r="C172" s="1" t="s">
        <v>232</v>
      </c>
    </row>
    <row r="173" spans="1:3" x14ac:dyDescent="0.3">
      <c r="A173" s="1" t="s">
        <v>573</v>
      </c>
      <c r="B173" s="2" t="s">
        <v>79</v>
      </c>
      <c r="C173" s="1" t="s">
        <v>331</v>
      </c>
    </row>
    <row r="174" spans="1:3" x14ac:dyDescent="0.3">
      <c r="A174" s="1" t="s">
        <v>418</v>
      </c>
      <c r="B174" s="2" t="s">
        <v>82</v>
      </c>
      <c r="C174" s="1" t="s">
        <v>243</v>
      </c>
    </row>
    <row r="175" spans="1:3" x14ac:dyDescent="0.3">
      <c r="A175" s="1" t="s">
        <v>478</v>
      </c>
      <c r="B175" s="2" t="s">
        <v>27</v>
      </c>
      <c r="C175" s="1" t="s">
        <v>301</v>
      </c>
    </row>
    <row r="176" spans="1:3" x14ac:dyDescent="0.3">
      <c r="A176" s="1" t="s">
        <v>521</v>
      </c>
      <c r="B176" s="2" t="s">
        <v>145</v>
      </c>
      <c r="C176" s="1" t="s">
        <v>345</v>
      </c>
    </row>
    <row r="177" spans="1:3" x14ac:dyDescent="0.3">
      <c r="A177" s="1" t="s">
        <v>475</v>
      </c>
      <c r="B177" s="2" t="s">
        <v>17</v>
      </c>
      <c r="C177" s="1" t="s">
        <v>314</v>
      </c>
    </row>
    <row r="178" spans="1:3" x14ac:dyDescent="0.3">
      <c r="A178" s="1" t="s">
        <v>513</v>
      </c>
      <c r="B178" s="2" t="s">
        <v>76</v>
      </c>
      <c r="C178" s="1" t="s">
        <v>240</v>
      </c>
    </row>
    <row r="179" spans="1:3" x14ac:dyDescent="0.3">
      <c r="A179" s="1" t="s">
        <v>466</v>
      </c>
      <c r="B179" s="2" t="s">
        <v>138</v>
      </c>
      <c r="C179" s="1" t="s">
        <v>271</v>
      </c>
    </row>
    <row r="180" spans="1:3" x14ac:dyDescent="0.3">
      <c r="A180" s="1" t="s">
        <v>409</v>
      </c>
      <c r="B180" s="2" t="s">
        <v>55</v>
      </c>
      <c r="C180" s="1" t="s">
        <v>342</v>
      </c>
    </row>
    <row r="181" spans="1:3" x14ac:dyDescent="0.3">
      <c r="A181" s="1" t="s">
        <v>435</v>
      </c>
      <c r="B181" s="2" t="s">
        <v>67</v>
      </c>
      <c r="C181" s="1" t="s">
        <v>366</v>
      </c>
    </row>
    <row r="182" spans="1:3" x14ac:dyDescent="0.3">
      <c r="A182" s="1" t="s">
        <v>430</v>
      </c>
      <c r="B182" s="2" t="s">
        <v>155</v>
      </c>
      <c r="C182" s="1" t="s">
        <v>365</v>
      </c>
    </row>
    <row r="183" spans="1:3" x14ac:dyDescent="0.3">
      <c r="A183" s="1" t="s">
        <v>584</v>
      </c>
      <c r="B183" s="2" t="s">
        <v>49</v>
      </c>
      <c r="C183" s="1" t="s">
        <v>330</v>
      </c>
    </row>
    <row r="184" spans="1:3" x14ac:dyDescent="0.3">
      <c r="A184" s="1" t="s">
        <v>488</v>
      </c>
      <c r="B184" s="2" t="s">
        <v>70</v>
      </c>
      <c r="C184" s="1" t="s">
        <v>237</v>
      </c>
    </row>
    <row r="185" spans="1:3" x14ac:dyDescent="0.3">
      <c r="A185" s="1" t="s">
        <v>424</v>
      </c>
      <c r="B185" s="2" t="s">
        <v>32</v>
      </c>
      <c r="C185" s="1" t="s">
        <v>219</v>
      </c>
    </row>
    <row r="186" spans="1:3" x14ac:dyDescent="0.3">
      <c r="A186" s="1" t="s">
        <v>406</v>
      </c>
      <c r="B186" s="2" t="s">
        <v>13</v>
      </c>
      <c r="C186" s="1" t="s">
        <v>304</v>
      </c>
    </row>
    <row r="187" spans="1:3" x14ac:dyDescent="0.3">
      <c r="A187" s="1" t="s">
        <v>499</v>
      </c>
      <c r="B187" s="2" t="s">
        <v>141</v>
      </c>
      <c r="C187" s="1" t="s">
        <v>337</v>
      </c>
    </row>
    <row r="188" spans="1:3" x14ac:dyDescent="0.3">
      <c r="A188" s="1" t="s">
        <v>492</v>
      </c>
      <c r="B188" s="2" t="s">
        <v>134</v>
      </c>
      <c r="C188" s="1" t="s">
        <v>269</v>
      </c>
    </row>
    <row r="189" spans="1:3" x14ac:dyDescent="0.3">
      <c r="A189" s="1" t="s">
        <v>581</v>
      </c>
      <c r="B189" s="2" t="s">
        <v>185</v>
      </c>
      <c r="C189" s="1" t="s">
        <v>390</v>
      </c>
    </row>
    <row r="190" spans="1:3" x14ac:dyDescent="0.3">
      <c r="A190" s="1" t="s">
        <v>503</v>
      </c>
      <c r="B190" s="2" t="s">
        <v>16</v>
      </c>
      <c r="C190" s="1" t="s">
        <v>212</v>
      </c>
    </row>
    <row r="191" spans="1:3" x14ac:dyDescent="0.3">
      <c r="A191" s="1" t="s">
        <v>574</v>
      </c>
      <c r="B191" s="2" t="s">
        <v>48</v>
      </c>
      <c r="C191" s="1" t="s">
        <v>227</v>
      </c>
    </row>
    <row r="192" spans="1:3" x14ac:dyDescent="0.3">
      <c r="A192" s="1" t="s">
        <v>511</v>
      </c>
      <c r="B192" s="2" t="s">
        <v>100</v>
      </c>
      <c r="C192" s="1" t="s">
        <v>252</v>
      </c>
    </row>
    <row r="193" spans="1:3" x14ac:dyDescent="0.3">
      <c r="A193" s="1" t="s">
        <v>582</v>
      </c>
      <c r="B193" s="2" t="s">
        <v>109</v>
      </c>
      <c r="C193" s="1" t="s">
        <v>332</v>
      </c>
    </row>
    <row r="194" spans="1:3" x14ac:dyDescent="0.3">
      <c r="A194" s="1" t="s">
        <v>483</v>
      </c>
      <c r="B194" s="2" t="s">
        <v>182</v>
      </c>
      <c r="C194" s="1" t="s">
        <v>291</v>
      </c>
    </row>
    <row r="195" spans="1:3" x14ac:dyDescent="0.3">
      <c r="A195" s="1" t="s">
        <v>559</v>
      </c>
      <c r="B195" s="2" t="s">
        <v>113</v>
      </c>
      <c r="C195" s="1" t="s">
        <v>340</v>
      </c>
    </row>
    <row r="196" spans="1:3" x14ac:dyDescent="0.3">
      <c r="A196" s="1" t="s">
        <v>495</v>
      </c>
      <c r="B196" s="2" t="s">
        <v>126</v>
      </c>
      <c r="C196" s="1" t="s">
        <v>265</v>
      </c>
    </row>
    <row r="197" spans="1:3" x14ac:dyDescent="0.3">
      <c r="A197" s="1" t="s">
        <v>532</v>
      </c>
      <c r="B197" s="2" t="s">
        <v>178</v>
      </c>
      <c r="C197" s="1" t="s">
        <v>289</v>
      </c>
    </row>
    <row r="198" spans="1:3" x14ac:dyDescent="0.3">
      <c r="A198" s="1" t="s">
        <v>597</v>
      </c>
      <c r="B198" s="2" t="s">
        <v>10</v>
      </c>
      <c r="C198" s="1" t="s">
        <v>209</v>
      </c>
    </row>
    <row r="199" spans="1:3" x14ac:dyDescent="0.3">
      <c r="A199" s="1" t="s">
        <v>441</v>
      </c>
      <c r="B199" s="2" t="s">
        <v>174</v>
      </c>
      <c r="C199" s="1" t="s">
        <v>287</v>
      </c>
    </row>
    <row r="200" spans="1:3" x14ac:dyDescent="0.3">
      <c r="A200" s="1" t="s">
        <v>421</v>
      </c>
      <c r="B200" s="2" t="s">
        <v>112</v>
      </c>
      <c r="C200" s="1" t="s">
        <v>258</v>
      </c>
    </row>
  </sheetData>
  <sortState xmlns:xlrd2="http://schemas.microsoft.com/office/spreadsheetml/2017/richdata2" ref="A2:C200">
    <sortCondition ref="B2:B20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0EB9F-28C0-C34D-8754-046BB7F068BF}">
  <dimension ref="A1:G11"/>
  <sheetViews>
    <sheetView workbookViewId="0">
      <selection activeCell="B2" sqref="B2"/>
    </sheetView>
  </sheetViews>
  <sheetFormatPr defaultColWidth="10.69921875" defaultRowHeight="15.6" x14ac:dyDescent="0.3"/>
  <cols>
    <col min="1" max="1" width="20.19921875" style="4" bestFit="1" customWidth="1"/>
    <col min="2" max="4" width="13.796875" bestFit="1" customWidth="1"/>
  </cols>
  <sheetData>
    <row r="1" spans="1:7" x14ac:dyDescent="0.3">
      <c r="A1" s="4" t="s">
        <v>629</v>
      </c>
      <c r="B1" s="4" t="s">
        <v>631</v>
      </c>
      <c r="C1" s="4" t="s">
        <v>632</v>
      </c>
      <c r="D1" s="4" t="s">
        <v>633</v>
      </c>
    </row>
    <row r="2" spans="1:7" x14ac:dyDescent="0.3">
      <c r="A2" s="4" t="s">
        <v>620</v>
      </c>
      <c r="B2" t="s">
        <v>625</v>
      </c>
      <c r="C2" t="s">
        <v>624</v>
      </c>
      <c r="D2" t="s">
        <v>627</v>
      </c>
    </row>
    <row r="3" spans="1:7" x14ac:dyDescent="0.3">
      <c r="A3" s="4" t="s">
        <v>621</v>
      </c>
      <c r="B3" t="s">
        <v>625</v>
      </c>
      <c r="C3" t="s">
        <v>624</v>
      </c>
      <c r="D3" t="s">
        <v>627</v>
      </c>
    </row>
    <row r="4" spans="1:7" x14ac:dyDescent="0.3">
      <c r="A4" s="4" t="s">
        <v>622</v>
      </c>
      <c r="B4" t="s">
        <v>625</v>
      </c>
      <c r="C4" t="s">
        <v>624</v>
      </c>
      <c r="D4" t="s">
        <v>627</v>
      </c>
    </row>
    <row r="5" spans="1:7" x14ac:dyDescent="0.3">
      <c r="A5" s="4" t="s">
        <v>623</v>
      </c>
      <c r="B5" t="s">
        <v>624</v>
      </c>
      <c r="C5" t="s">
        <v>627</v>
      </c>
      <c r="D5" t="s">
        <v>630</v>
      </c>
    </row>
    <row r="6" spans="1:7" x14ac:dyDescent="0.3">
      <c r="A6" s="4" t="s">
        <v>663</v>
      </c>
      <c r="B6" t="s">
        <v>624</v>
      </c>
      <c r="C6" t="s">
        <v>627</v>
      </c>
      <c r="D6" t="s">
        <v>630</v>
      </c>
      <c r="G6" s="4" t="s">
        <v>663</v>
      </c>
    </row>
    <row r="7" spans="1:7" x14ac:dyDescent="0.3">
      <c r="A7" s="4" t="s">
        <v>664</v>
      </c>
      <c r="B7" t="s">
        <v>624</v>
      </c>
      <c r="C7" t="s">
        <v>627</v>
      </c>
      <c r="D7" t="s">
        <v>630</v>
      </c>
      <c r="G7" s="4" t="s">
        <v>664</v>
      </c>
    </row>
    <row r="8" spans="1:7" x14ac:dyDescent="0.3">
      <c r="A8" s="4" t="s">
        <v>625</v>
      </c>
      <c r="B8" t="s">
        <v>624</v>
      </c>
      <c r="C8" t="s">
        <v>627</v>
      </c>
      <c r="D8" t="s">
        <v>630</v>
      </c>
    </row>
    <row r="9" spans="1:7" x14ac:dyDescent="0.3">
      <c r="A9" s="4" t="s">
        <v>624</v>
      </c>
      <c r="B9" t="s">
        <v>635</v>
      </c>
      <c r="C9" t="s">
        <v>630</v>
      </c>
    </row>
    <row r="10" spans="1:7" x14ac:dyDescent="0.3">
      <c r="A10" s="4" t="s">
        <v>627</v>
      </c>
      <c r="B10" t="s">
        <v>630</v>
      </c>
    </row>
    <row r="11" spans="1:7" x14ac:dyDescent="0.3">
      <c r="A11" s="4" t="s">
        <v>630</v>
      </c>
      <c r="B11" t="s">
        <v>634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E4058-9C86-964C-BDB0-EA2A681966F1}">
  <dimension ref="A1:F10"/>
  <sheetViews>
    <sheetView workbookViewId="0">
      <selection activeCell="E16" sqref="E16"/>
    </sheetView>
  </sheetViews>
  <sheetFormatPr defaultColWidth="10.69921875" defaultRowHeight="15.6" x14ac:dyDescent="0.3"/>
  <cols>
    <col min="1" max="1" width="15.5" customWidth="1"/>
    <col min="2" max="6" width="21.19921875" customWidth="1"/>
  </cols>
  <sheetData>
    <row r="1" spans="1:6" s="8" customFormat="1" ht="31.2" x14ac:dyDescent="0.3">
      <c r="A1" s="6" t="s">
        <v>619</v>
      </c>
      <c r="B1" s="7" t="s">
        <v>636</v>
      </c>
      <c r="C1" s="7" t="s">
        <v>637</v>
      </c>
      <c r="D1" s="7" t="s">
        <v>639</v>
      </c>
      <c r="E1" s="7" t="s">
        <v>641</v>
      </c>
      <c r="F1" s="7" t="s">
        <v>640</v>
      </c>
    </row>
    <row r="2" spans="1:6" x14ac:dyDescent="0.3">
      <c r="A2" s="4" t="s">
        <v>620</v>
      </c>
      <c r="B2" s="5">
        <v>0.15</v>
      </c>
      <c r="C2" s="5">
        <v>0.15</v>
      </c>
      <c r="D2" s="5">
        <v>0.7</v>
      </c>
      <c r="E2" s="5">
        <v>0</v>
      </c>
      <c r="F2" s="5">
        <f>SUM(B2:E2)</f>
        <v>1</v>
      </c>
    </row>
    <row r="3" spans="1:6" x14ac:dyDescent="0.3">
      <c r="A3" s="4" t="s">
        <v>621</v>
      </c>
      <c r="B3" s="5">
        <v>0.15</v>
      </c>
      <c r="C3" s="5">
        <v>0.15</v>
      </c>
      <c r="D3" s="5">
        <v>0.7</v>
      </c>
      <c r="E3" s="5">
        <v>0</v>
      </c>
      <c r="F3" s="5">
        <f t="shared" ref="F3:F10" si="0">SUM(B3:E3)</f>
        <v>1</v>
      </c>
    </row>
    <row r="4" spans="1:6" x14ac:dyDescent="0.3">
      <c r="A4" s="4" t="s">
        <v>622</v>
      </c>
      <c r="B4" s="5">
        <v>0.15</v>
      </c>
      <c r="C4" s="5">
        <v>0.15</v>
      </c>
      <c r="D4" s="5">
        <v>0.7</v>
      </c>
      <c r="E4" s="5">
        <v>0</v>
      </c>
      <c r="F4" s="5">
        <f t="shared" si="0"/>
        <v>1</v>
      </c>
    </row>
    <row r="5" spans="1:6" x14ac:dyDescent="0.3">
      <c r="A5" s="4" t="s">
        <v>623</v>
      </c>
      <c r="B5" s="5">
        <v>0.15</v>
      </c>
      <c r="C5" s="5">
        <v>0.25</v>
      </c>
      <c r="D5" s="5">
        <v>0.6</v>
      </c>
      <c r="E5" s="5">
        <v>0</v>
      </c>
      <c r="F5" s="5">
        <f t="shared" si="0"/>
        <v>1</v>
      </c>
    </row>
    <row r="6" spans="1:6" x14ac:dyDescent="0.3">
      <c r="A6" s="4" t="s">
        <v>628</v>
      </c>
      <c r="B6" s="5">
        <v>0.15</v>
      </c>
      <c r="C6" s="5">
        <v>0.25</v>
      </c>
      <c r="D6" s="5">
        <v>0.6</v>
      </c>
      <c r="E6" s="5">
        <v>0</v>
      </c>
      <c r="F6" s="5">
        <f t="shared" si="0"/>
        <v>1</v>
      </c>
    </row>
    <row r="7" spans="1:6" x14ac:dyDescent="0.3">
      <c r="A7" s="4" t="s">
        <v>625</v>
      </c>
      <c r="B7" s="5">
        <v>0.1</v>
      </c>
      <c r="C7" s="5">
        <v>0.1</v>
      </c>
      <c r="D7" s="5">
        <v>0.5</v>
      </c>
      <c r="E7" s="5">
        <v>0.3</v>
      </c>
      <c r="F7" s="5">
        <f t="shared" si="0"/>
        <v>1</v>
      </c>
    </row>
    <row r="8" spans="1:6" x14ac:dyDescent="0.3">
      <c r="A8" s="4" t="s">
        <v>624</v>
      </c>
      <c r="B8" s="5">
        <v>0.05</v>
      </c>
      <c r="C8" s="5">
        <v>0.1</v>
      </c>
      <c r="D8" s="5">
        <v>0.4</v>
      </c>
      <c r="E8" s="5">
        <v>0.45</v>
      </c>
      <c r="F8" s="5">
        <f t="shared" si="0"/>
        <v>1</v>
      </c>
    </row>
    <row r="9" spans="1:6" x14ac:dyDescent="0.3">
      <c r="A9" s="4" t="s">
        <v>627</v>
      </c>
      <c r="B9" s="5">
        <v>0.05</v>
      </c>
      <c r="C9" s="5">
        <v>0.05</v>
      </c>
      <c r="D9" s="5">
        <v>0.4</v>
      </c>
      <c r="E9" s="5">
        <v>0.5</v>
      </c>
      <c r="F9" s="5">
        <f t="shared" si="0"/>
        <v>1</v>
      </c>
    </row>
    <row r="10" spans="1:6" x14ac:dyDescent="0.3">
      <c r="A10" s="4" t="s">
        <v>630</v>
      </c>
      <c r="B10" s="5">
        <v>0</v>
      </c>
      <c r="C10" s="5">
        <v>0</v>
      </c>
      <c r="D10" s="5">
        <v>0</v>
      </c>
      <c r="E10" s="5">
        <v>1</v>
      </c>
      <c r="F10" s="5">
        <f t="shared" si="0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2CA00-BF69-CE40-8080-6D3AD0BCC8B1}">
  <dimension ref="A1:R200"/>
  <sheetViews>
    <sheetView topLeftCell="B1" workbookViewId="0">
      <selection activeCell="K3" sqref="K3"/>
    </sheetView>
  </sheetViews>
  <sheetFormatPr defaultColWidth="10.69921875" defaultRowHeight="15.6" x14ac:dyDescent="0.3"/>
  <cols>
    <col min="1" max="1" width="16.19921875" customWidth="1"/>
    <col min="2" max="2" width="12.8984375" customWidth="1"/>
    <col min="3" max="3" width="12.09765625" customWidth="1"/>
    <col min="4" max="4" width="9" customWidth="1"/>
    <col min="5" max="5" width="11.5" style="23" customWidth="1"/>
    <col min="6" max="6" width="13.09765625" customWidth="1"/>
    <col min="7" max="7" width="11" customWidth="1"/>
    <col min="8" max="8" width="8.3984375" customWidth="1"/>
    <col min="9" max="9" width="12.796875" customWidth="1"/>
    <col min="10" max="10" width="11.69921875" customWidth="1"/>
    <col min="11" max="11" width="14.8984375" customWidth="1"/>
    <col min="12" max="12" width="13.3984375" customWidth="1"/>
    <col min="13" max="13" width="11.09765625" customWidth="1"/>
    <col min="14" max="14" width="13.19921875" customWidth="1"/>
    <col min="15" max="15" width="11.59765625" customWidth="1"/>
    <col min="16" max="16" width="8.296875" customWidth="1"/>
    <col min="17" max="17" width="7.69921875" customWidth="1"/>
    <col min="18" max="18" width="11.8984375" customWidth="1"/>
  </cols>
  <sheetData>
    <row r="1" spans="1:18" ht="18" x14ac:dyDescent="0.35">
      <c r="F1" s="34" t="s">
        <v>685</v>
      </c>
      <c r="G1" s="34"/>
      <c r="H1" s="34"/>
      <c r="I1" s="34"/>
      <c r="J1" s="34"/>
    </row>
    <row r="2" spans="1:18" ht="46.8" x14ac:dyDescent="0.3">
      <c r="A2" s="3" t="s">
        <v>598</v>
      </c>
      <c r="B2" s="7" t="s">
        <v>636</v>
      </c>
      <c r="C2" s="7" t="s">
        <v>637</v>
      </c>
      <c r="D2" s="4" t="s">
        <v>639</v>
      </c>
      <c r="E2" s="22" t="s">
        <v>619</v>
      </c>
      <c r="F2" s="24" t="s">
        <v>636</v>
      </c>
      <c r="G2" s="24" t="s">
        <v>637</v>
      </c>
      <c r="H2" s="22" t="s">
        <v>639</v>
      </c>
      <c r="I2" s="24" t="s">
        <v>641</v>
      </c>
      <c r="J2" s="24" t="s">
        <v>640</v>
      </c>
      <c r="K2" s="24" t="s">
        <v>608</v>
      </c>
      <c r="L2" s="24"/>
    </row>
    <row r="3" spans="1:18" ht="31.95" customHeight="1" x14ac:dyDescent="0.3">
      <c r="A3" s="1" t="s">
        <v>595</v>
      </c>
      <c r="B3">
        <v>83</v>
      </c>
      <c r="C3">
        <v>59</v>
      </c>
      <c r="D3">
        <v>87</v>
      </c>
      <c r="E3" s="23" t="str">
        <f>INDEX('All Staff Positions'!$A:$D,MATCH('Performance Score'!A3,'All Staff Positions'!$A:$A,0),4)</f>
        <v>Deputy Head</v>
      </c>
      <c r="F3" s="20">
        <f>IF(E3="Level 1",B3*N$4,IF(E3="Level 2",B3*N$5, IF(E3="Level 3",B3*N$6, IF(E3="Level 4",B3*N$7, IF(E3="Level 5",B3*N$8, IF(E3="Deputy Head",B3*N$9, IF(E3="Head",B3*N$10, IF(E3="DMD",B3*N$11, IF(E3="COO",B3*N$11)))))))))</f>
        <v>8.3000000000000007</v>
      </c>
      <c r="G3" s="20">
        <f>IF(E3="Level 1",C3*O$4,IF(E3="Level 2",C3*O$5, IF(E3="Level 3",C3*O$6, IF(E3="Level 4",C3*O$7, IF(E3="Level 5",C3*O$8, IF(E3="Deputy Head",C3*O$9, IF(E3="Head",C3*O$10, IF(E3="DMD",C3*O$11, IF(E3="COO",C3*O$11)))))))))</f>
        <v>5.9</v>
      </c>
      <c r="H3" s="20">
        <f>IF(E3="Level 1",D3*P$4,IF(E3="Level 2",D3*P$5, IF(E3="Level 3",D3*P$6, IF(E3="Level 4",D3*P$7, IF(E3="Level 5",D3*P$8, IF(E3="Deputy Head",D3*P$9, IF(E3="Head",D3*P$10, IF(E3="DMD",D3*P$11, IF(E3="COO",D3*P$11)))))))))</f>
        <v>43.5</v>
      </c>
      <c r="I3" s="20">
        <f>IF(E3="Deputy Head",(AVERAGE(J5:J10)*Q9))</f>
        <v>24.087500000000002</v>
      </c>
      <c r="J3" s="20">
        <f>SUM(F3:I3)</f>
        <v>81.787500000000009</v>
      </c>
      <c r="K3" s="20" t="str">
        <f>INDEX(Department!$A:$B,MATCH(A3,Department!$A:$A,0),2)</f>
        <v>Admin</v>
      </c>
      <c r="L3" s="20"/>
      <c r="M3" s="6" t="s">
        <v>619</v>
      </c>
      <c r="N3" s="7" t="s">
        <v>636</v>
      </c>
      <c r="O3" s="7" t="s">
        <v>637</v>
      </c>
      <c r="P3" s="7" t="s">
        <v>639</v>
      </c>
      <c r="Q3" s="7" t="s">
        <v>641</v>
      </c>
      <c r="R3" s="7" t="s">
        <v>640</v>
      </c>
    </row>
    <row r="4" spans="1:18" x14ac:dyDescent="0.3">
      <c r="A4" s="1" t="s">
        <v>590</v>
      </c>
      <c r="B4">
        <v>32</v>
      </c>
      <c r="C4">
        <v>76</v>
      </c>
      <c r="D4">
        <v>88</v>
      </c>
      <c r="E4" s="23" t="str">
        <f>INDEX('All Staff Positions'!$A:$D,MATCH('Performance Score'!A4,'All Staff Positions'!$A:$A,0),4)</f>
        <v>Head</v>
      </c>
      <c r="F4" s="20">
        <f t="shared" ref="F4:F67" si="0">IF(E4="Level 1",B4*N$4,IF(E4="Level 2",B4*N$5, IF(E4="Level 3",B4*N$6, IF(E4="Level 4",B4*N$7, IF(E4="Level 5",B4*N$8, IF(E4="Deputy Head",B4*N$9, IF(E4="Head",B4*N$10, IF(E4="DMD",B4*N$11, IF(E4="COO",B4*N$11)))))))))</f>
        <v>1.6</v>
      </c>
      <c r="G4" s="20">
        <f t="shared" ref="G4:G67" si="1">IF(E4="Level 1",C4*O$4,IF(E4="Level 2",C4*O$5, IF(E4="Level 3",C4*O$6, IF(E4="Level 4",C4*O$7, IF(E4="Level 5",C4*O$8, IF(E4="Deputy Head",C4*O$9, IF(E4="Head",C4*O$10, IF(E4="DMD",C4*O$11, IF(E4="COO",C4*O$11)))))))))</f>
        <v>7.6000000000000005</v>
      </c>
      <c r="H4" s="20">
        <f t="shared" ref="H4:H67" si="2">IF(E4="Level 1",D4*P$4,IF(E4="Level 2",D4*P$5, IF(E4="Level 3",D4*P$6, IF(E4="Level 4",D4*P$7, IF(E4="Level 5",D4*P$8, IF(E4="Deputy Head",D4*P$9, IF(E4="Head",D4*P$10, IF(E4="DMD",D4*P$11, IF(E4="COO",D4*P$11)))))))))</f>
        <v>35.200000000000003</v>
      </c>
      <c r="I4" s="20">
        <f>IF(E4="Head",(AVERAGE(J3)*Q10))</f>
        <v>36.804375000000007</v>
      </c>
      <c r="J4" s="20">
        <f t="shared" ref="J4:J67" si="3">SUM(F4:I4)</f>
        <v>81.204375000000013</v>
      </c>
      <c r="K4" s="20" t="str">
        <f>INDEX(Department!$A:$B,MATCH(A4,Department!$A:$A,0),2)</f>
        <v>Admin</v>
      </c>
      <c r="L4" s="20"/>
      <c r="M4" s="4" t="s">
        <v>620</v>
      </c>
      <c r="N4" s="5">
        <v>0.15</v>
      </c>
      <c r="O4" s="5">
        <v>0.15</v>
      </c>
      <c r="P4" s="5">
        <v>0.7</v>
      </c>
      <c r="Q4" s="5">
        <v>0</v>
      </c>
      <c r="R4" s="5">
        <f>SUM(N4:Q4)</f>
        <v>1</v>
      </c>
    </row>
    <row r="5" spans="1:18" x14ac:dyDescent="0.3">
      <c r="A5" s="1" t="s">
        <v>591</v>
      </c>
      <c r="B5">
        <v>85</v>
      </c>
      <c r="C5">
        <v>52</v>
      </c>
      <c r="D5">
        <v>90</v>
      </c>
      <c r="E5" s="23" t="str">
        <f>INDEX('All Staff Positions'!$A:$D,MATCH('Performance Score'!A5,'All Staff Positions'!$A:$A,0),4)</f>
        <v>Level 1</v>
      </c>
      <c r="F5" s="20">
        <f t="shared" si="0"/>
        <v>12.75</v>
      </c>
      <c r="G5" s="20">
        <f t="shared" si="1"/>
        <v>7.8</v>
      </c>
      <c r="H5" s="20">
        <f t="shared" si="2"/>
        <v>62.999999999999993</v>
      </c>
      <c r="I5" s="23">
        <v>0</v>
      </c>
      <c r="J5" s="20">
        <f t="shared" si="3"/>
        <v>83.55</v>
      </c>
      <c r="K5" s="20" t="str">
        <f>INDEX(Department!$A:$B,MATCH(A5,Department!$A:$A,0),2)</f>
        <v>Admin</v>
      </c>
      <c r="L5" s="20"/>
      <c r="M5" s="4" t="s">
        <v>621</v>
      </c>
      <c r="N5" s="5">
        <v>0.15</v>
      </c>
      <c r="O5" s="5">
        <v>0.15</v>
      </c>
      <c r="P5" s="5">
        <v>0.7</v>
      </c>
      <c r="Q5" s="5">
        <v>0</v>
      </c>
      <c r="R5" s="5">
        <f t="shared" ref="R5:R12" si="4">SUM(N5:Q5)</f>
        <v>1</v>
      </c>
    </row>
    <row r="6" spans="1:18" x14ac:dyDescent="0.3">
      <c r="A6" s="1" t="s">
        <v>403</v>
      </c>
      <c r="B6">
        <v>82</v>
      </c>
      <c r="C6">
        <v>93</v>
      </c>
      <c r="D6">
        <v>77</v>
      </c>
      <c r="E6" s="23" t="str">
        <f>INDEX('All Staff Positions'!$A:$D,MATCH('Performance Score'!A6,'All Staff Positions'!$A:$A,0),4)</f>
        <v>Level 1</v>
      </c>
      <c r="F6" s="20">
        <f t="shared" si="0"/>
        <v>12.299999999999999</v>
      </c>
      <c r="G6" s="20">
        <f t="shared" si="1"/>
        <v>13.95</v>
      </c>
      <c r="H6" s="20">
        <f t="shared" si="2"/>
        <v>53.9</v>
      </c>
      <c r="I6" s="23">
        <v>0</v>
      </c>
      <c r="J6" s="20">
        <f t="shared" si="3"/>
        <v>80.150000000000006</v>
      </c>
      <c r="K6" s="20" t="str">
        <f>INDEX(Department!$A:$B,MATCH(A6,Department!$A:$A,0),2)</f>
        <v>Admin</v>
      </c>
      <c r="L6" s="20"/>
      <c r="M6" s="4" t="s">
        <v>622</v>
      </c>
      <c r="N6" s="5">
        <v>0.15</v>
      </c>
      <c r="O6" s="5">
        <v>0.15</v>
      </c>
      <c r="P6" s="5">
        <v>0.7</v>
      </c>
      <c r="Q6" s="5">
        <v>0</v>
      </c>
      <c r="R6" s="5">
        <f t="shared" si="4"/>
        <v>1</v>
      </c>
    </row>
    <row r="7" spans="1:18" x14ac:dyDescent="0.3">
      <c r="A7" s="1" t="s">
        <v>406</v>
      </c>
      <c r="B7">
        <v>64</v>
      </c>
      <c r="C7">
        <v>83</v>
      </c>
      <c r="D7">
        <v>88</v>
      </c>
      <c r="E7" s="23" t="str">
        <f>INDEX('All Staff Positions'!$A:$D,MATCH('Performance Score'!A7,'All Staff Positions'!$A:$A,0),4)</f>
        <v>Level 1</v>
      </c>
      <c r="F7" s="20">
        <f t="shared" si="0"/>
        <v>9.6</v>
      </c>
      <c r="G7" s="20">
        <f t="shared" si="1"/>
        <v>12.45</v>
      </c>
      <c r="H7" s="20">
        <f t="shared" si="2"/>
        <v>61.599999999999994</v>
      </c>
      <c r="I7" s="23">
        <v>0</v>
      </c>
      <c r="J7" s="20">
        <f t="shared" si="3"/>
        <v>83.649999999999991</v>
      </c>
      <c r="K7" s="20" t="str">
        <f>INDEX(Department!$A:$B,MATCH(A7,Department!$A:$A,0),2)</f>
        <v>Admin</v>
      </c>
      <c r="L7" s="20"/>
      <c r="M7" s="4" t="s">
        <v>623</v>
      </c>
      <c r="N7" s="5">
        <v>0.15</v>
      </c>
      <c r="O7" s="5">
        <v>0.25</v>
      </c>
      <c r="P7" s="5">
        <v>0.6</v>
      </c>
      <c r="Q7" s="5">
        <v>0</v>
      </c>
      <c r="R7" s="5">
        <f t="shared" si="4"/>
        <v>1</v>
      </c>
    </row>
    <row r="8" spans="1:18" x14ac:dyDescent="0.3">
      <c r="A8" s="1" t="s">
        <v>415</v>
      </c>
      <c r="B8">
        <v>74</v>
      </c>
      <c r="C8">
        <v>66</v>
      </c>
      <c r="D8">
        <v>89</v>
      </c>
      <c r="E8" s="23" t="str">
        <f>INDEX('All Staff Positions'!$A:$D,MATCH('Performance Score'!A8,'All Staff Positions'!$A:$A,0),4)</f>
        <v>Level 2</v>
      </c>
      <c r="F8" s="20">
        <f t="shared" si="0"/>
        <v>11.1</v>
      </c>
      <c r="G8" s="20">
        <f t="shared" si="1"/>
        <v>9.9</v>
      </c>
      <c r="H8" s="20">
        <f t="shared" si="2"/>
        <v>62.3</v>
      </c>
      <c r="I8" s="23">
        <v>0</v>
      </c>
      <c r="J8" s="20">
        <f t="shared" si="3"/>
        <v>83.3</v>
      </c>
      <c r="K8" s="20" t="str">
        <f>INDEX(Department!$A:$B,MATCH(A8,Department!$A:$A,0),2)</f>
        <v>Admin</v>
      </c>
      <c r="L8" s="20"/>
      <c r="M8" s="4" t="s">
        <v>628</v>
      </c>
      <c r="N8" s="5">
        <v>0.15</v>
      </c>
      <c r="O8" s="5">
        <v>0.25</v>
      </c>
      <c r="P8" s="5">
        <v>0.6</v>
      </c>
      <c r="Q8" s="5">
        <v>0</v>
      </c>
      <c r="R8" s="5">
        <f t="shared" si="4"/>
        <v>1</v>
      </c>
    </row>
    <row r="9" spans="1:18" x14ac:dyDescent="0.3">
      <c r="A9" s="1" t="s">
        <v>416</v>
      </c>
      <c r="B9">
        <v>34</v>
      </c>
      <c r="C9">
        <v>99</v>
      </c>
      <c r="D9">
        <v>97</v>
      </c>
      <c r="E9" s="23" t="str">
        <f>INDEX('All Staff Positions'!$A:$D,MATCH('Performance Score'!A9,'All Staff Positions'!$A:$A,0),4)</f>
        <v>Level 2</v>
      </c>
      <c r="F9" s="20">
        <f t="shared" si="0"/>
        <v>5.0999999999999996</v>
      </c>
      <c r="G9" s="20">
        <f t="shared" si="1"/>
        <v>14.85</v>
      </c>
      <c r="H9" s="20">
        <f t="shared" si="2"/>
        <v>67.899999999999991</v>
      </c>
      <c r="I9" s="23">
        <v>0</v>
      </c>
      <c r="J9" s="20">
        <f t="shared" si="3"/>
        <v>87.85</v>
      </c>
      <c r="K9" s="20" t="str">
        <f>INDEX(Department!$A:$B,MATCH(A9,Department!$A:$A,0),2)</f>
        <v>Admin</v>
      </c>
      <c r="L9" s="20"/>
      <c r="M9" s="4" t="s">
        <v>625</v>
      </c>
      <c r="N9" s="5">
        <v>0.1</v>
      </c>
      <c r="O9" s="5">
        <v>0.1</v>
      </c>
      <c r="P9" s="5">
        <v>0.5</v>
      </c>
      <c r="Q9" s="5">
        <v>0.3</v>
      </c>
      <c r="R9" s="5">
        <f t="shared" si="4"/>
        <v>1</v>
      </c>
    </row>
    <row r="10" spans="1:18" x14ac:dyDescent="0.3">
      <c r="A10" s="1" t="s">
        <v>417</v>
      </c>
      <c r="B10">
        <v>32</v>
      </c>
      <c r="C10">
        <v>63</v>
      </c>
      <c r="D10">
        <v>70</v>
      </c>
      <c r="E10" s="23" t="str">
        <f>INDEX('All Staff Positions'!$A:$D,MATCH('Performance Score'!A10,'All Staff Positions'!$A:$A,0),4)</f>
        <v>Level 3</v>
      </c>
      <c r="F10" s="20">
        <f t="shared" si="0"/>
        <v>4.8</v>
      </c>
      <c r="G10" s="20">
        <f t="shared" si="1"/>
        <v>9.4499999999999993</v>
      </c>
      <c r="H10" s="20">
        <f t="shared" si="2"/>
        <v>49</v>
      </c>
      <c r="I10" s="23">
        <v>0</v>
      </c>
      <c r="J10" s="20">
        <f t="shared" si="3"/>
        <v>63.25</v>
      </c>
      <c r="K10" s="20" t="str">
        <f>INDEX(Department!$A:$B,MATCH(A10,Department!$A:$A,0),2)</f>
        <v>Admin</v>
      </c>
      <c r="L10" s="20"/>
      <c r="M10" s="4" t="s">
        <v>624</v>
      </c>
      <c r="N10" s="5">
        <v>0.05</v>
      </c>
      <c r="O10" s="5">
        <v>0.1</v>
      </c>
      <c r="P10" s="5">
        <v>0.4</v>
      </c>
      <c r="Q10" s="5">
        <v>0.45</v>
      </c>
      <c r="R10" s="5">
        <f t="shared" si="4"/>
        <v>1</v>
      </c>
    </row>
    <row r="11" spans="1:18" x14ac:dyDescent="0.3">
      <c r="A11" s="1" t="s">
        <v>437</v>
      </c>
      <c r="B11">
        <v>79</v>
      </c>
      <c r="C11">
        <v>68</v>
      </c>
      <c r="D11">
        <v>66</v>
      </c>
      <c r="E11" s="23" t="str">
        <f>INDEX('All Staff Positions'!$A:$D,MATCH('Performance Score'!A11,'All Staff Positions'!$A:$A,0),4)</f>
        <v>Deputy Head</v>
      </c>
      <c r="F11" s="20">
        <f t="shared" si="0"/>
        <v>7.9</v>
      </c>
      <c r="G11" s="20">
        <f t="shared" si="1"/>
        <v>6.8000000000000007</v>
      </c>
      <c r="H11" s="20">
        <f t="shared" si="2"/>
        <v>33</v>
      </c>
      <c r="I11" s="20">
        <f>IF(E11="Deputy Head",(AVERAGE(J13:J16)*Q9))</f>
        <v>22.151249999999997</v>
      </c>
      <c r="J11" s="20">
        <f t="shared" si="3"/>
        <v>69.851249999999993</v>
      </c>
      <c r="K11" s="20" t="str">
        <f>INDEX(Department!$A:$B,MATCH(A11,Department!$A:$A,0),2)</f>
        <v>Audit &amp; COntrol</v>
      </c>
      <c r="L11" s="20"/>
      <c r="M11" s="4" t="s">
        <v>627</v>
      </c>
      <c r="N11" s="5">
        <v>0.05</v>
      </c>
      <c r="O11" s="5">
        <v>0.05</v>
      </c>
      <c r="P11" s="5">
        <v>0.4</v>
      </c>
      <c r="Q11" s="5">
        <v>0.5</v>
      </c>
      <c r="R11" s="5">
        <f t="shared" si="4"/>
        <v>1</v>
      </c>
    </row>
    <row r="12" spans="1:18" x14ac:dyDescent="0.3">
      <c r="A12" s="1" t="s">
        <v>435</v>
      </c>
      <c r="B12">
        <v>36</v>
      </c>
      <c r="C12">
        <v>59</v>
      </c>
      <c r="D12">
        <v>88</v>
      </c>
      <c r="E12" s="23" t="str">
        <f>INDEX('All Staff Positions'!$A:$D,MATCH('Performance Score'!A12,'All Staff Positions'!$A:$A,0),4)</f>
        <v>Head</v>
      </c>
      <c r="F12" s="20">
        <f t="shared" si="0"/>
        <v>1.8</v>
      </c>
      <c r="G12" s="20">
        <f t="shared" si="1"/>
        <v>5.9</v>
      </c>
      <c r="H12" s="20">
        <f t="shared" si="2"/>
        <v>35.200000000000003</v>
      </c>
      <c r="I12" s="20">
        <f>IF(E12="Head",(AVERAGE(J11,J17)*Q10))</f>
        <v>33.705281249999999</v>
      </c>
      <c r="J12" s="20">
        <f t="shared" si="3"/>
        <v>76.605281250000004</v>
      </c>
      <c r="K12" s="20" t="str">
        <f>INDEX(Department!$A:$B,MATCH(A12,Department!$A:$A,0),2)</f>
        <v>Audit &amp; COntrol</v>
      </c>
      <c r="L12" s="20"/>
      <c r="M12" s="4" t="s">
        <v>630</v>
      </c>
      <c r="N12" s="5">
        <v>0</v>
      </c>
      <c r="O12" s="5">
        <v>0</v>
      </c>
      <c r="P12" s="5">
        <v>0</v>
      </c>
      <c r="Q12" s="5">
        <v>1</v>
      </c>
      <c r="R12" s="5">
        <f t="shared" si="4"/>
        <v>1</v>
      </c>
    </row>
    <row r="13" spans="1:18" x14ac:dyDescent="0.3">
      <c r="A13" s="1" t="s">
        <v>438</v>
      </c>
      <c r="B13">
        <v>49</v>
      </c>
      <c r="C13">
        <v>75</v>
      </c>
      <c r="D13">
        <v>83</v>
      </c>
      <c r="E13" s="23" t="str">
        <f>INDEX('All Staff Positions'!$A:$D,MATCH('Performance Score'!A13,'All Staff Positions'!$A:$A,0),4)</f>
        <v>Level 1</v>
      </c>
      <c r="F13" s="20">
        <f t="shared" si="0"/>
        <v>7.35</v>
      </c>
      <c r="G13" s="20">
        <f t="shared" si="1"/>
        <v>11.25</v>
      </c>
      <c r="H13" s="20">
        <f t="shared" si="2"/>
        <v>58.099999999999994</v>
      </c>
      <c r="I13" s="23">
        <v>0</v>
      </c>
      <c r="J13" s="20">
        <f t="shared" si="3"/>
        <v>76.699999999999989</v>
      </c>
      <c r="K13" s="20" t="str">
        <f>INDEX(Department!$A:$B,MATCH(A13,Department!$A:$A,0),2)</f>
        <v>Audit &amp; COntrol</v>
      </c>
      <c r="L13" s="20"/>
    </row>
    <row r="14" spans="1:18" x14ac:dyDescent="0.3">
      <c r="A14" s="1" t="s">
        <v>455</v>
      </c>
      <c r="B14">
        <v>79</v>
      </c>
      <c r="C14">
        <v>60</v>
      </c>
      <c r="D14">
        <v>60</v>
      </c>
      <c r="E14" s="23" t="str">
        <f>INDEX('All Staff Positions'!$A:$D,MATCH('Performance Score'!A14,'All Staff Positions'!$A:$A,0),4)</f>
        <v>Level 1</v>
      </c>
      <c r="F14" s="20">
        <f t="shared" si="0"/>
        <v>11.85</v>
      </c>
      <c r="G14" s="20">
        <f t="shared" si="1"/>
        <v>9</v>
      </c>
      <c r="H14" s="20">
        <f t="shared" si="2"/>
        <v>42</v>
      </c>
      <c r="I14" s="23">
        <v>0</v>
      </c>
      <c r="J14" s="20">
        <f t="shared" si="3"/>
        <v>62.85</v>
      </c>
      <c r="K14" s="20" t="str">
        <f>INDEX(Department!$A:$B,MATCH(A14,Department!$A:$A,0),2)</f>
        <v>Audit &amp; COntrol</v>
      </c>
      <c r="L14" s="20"/>
      <c r="N14">
        <f>50*N9</f>
        <v>5</v>
      </c>
    </row>
    <row r="15" spans="1:18" x14ac:dyDescent="0.3">
      <c r="A15" s="1" t="s">
        <v>454</v>
      </c>
      <c r="B15">
        <v>70</v>
      </c>
      <c r="C15">
        <v>75</v>
      </c>
      <c r="D15">
        <v>65</v>
      </c>
      <c r="E15" s="23" t="str">
        <f>INDEX('All Staff Positions'!$A:$D,MATCH('Performance Score'!A15,'All Staff Positions'!$A:$A,0),4)</f>
        <v>Level 2</v>
      </c>
      <c r="F15" s="20">
        <f t="shared" si="0"/>
        <v>10.5</v>
      </c>
      <c r="G15" s="20">
        <f t="shared" si="1"/>
        <v>11.25</v>
      </c>
      <c r="H15" s="20">
        <f t="shared" si="2"/>
        <v>45.5</v>
      </c>
      <c r="I15" s="23">
        <v>0</v>
      </c>
      <c r="J15" s="20">
        <f t="shared" si="3"/>
        <v>67.25</v>
      </c>
      <c r="K15" s="20" t="str">
        <f>INDEX(Department!$A:$B,MATCH(A15,Department!$A:$A,0),2)</f>
        <v>Audit &amp; COntrol</v>
      </c>
      <c r="L15" s="20"/>
    </row>
    <row r="16" spans="1:18" x14ac:dyDescent="0.3">
      <c r="A16" s="1" t="s">
        <v>459</v>
      </c>
      <c r="B16">
        <v>55</v>
      </c>
      <c r="C16">
        <v>78</v>
      </c>
      <c r="D16">
        <v>98</v>
      </c>
      <c r="E16" s="23" t="str">
        <f>INDEX('All Staff Positions'!$A:$D,MATCH('Performance Score'!A16,'All Staff Positions'!$A:$A,0),4)</f>
        <v>Level 2</v>
      </c>
      <c r="F16" s="20">
        <f t="shared" si="0"/>
        <v>8.25</v>
      </c>
      <c r="G16" s="20">
        <f t="shared" si="1"/>
        <v>11.7</v>
      </c>
      <c r="H16" s="20">
        <f t="shared" si="2"/>
        <v>68.599999999999994</v>
      </c>
      <c r="I16" s="23">
        <v>0</v>
      </c>
      <c r="J16" s="20">
        <f t="shared" si="3"/>
        <v>88.55</v>
      </c>
      <c r="K16" s="20" t="str">
        <f>INDEX(Department!$A:$B,MATCH(A16,Department!$A:$A,0),2)</f>
        <v>Audit &amp; COntrol</v>
      </c>
      <c r="L16" s="20"/>
    </row>
    <row r="17" spans="1:12" x14ac:dyDescent="0.3">
      <c r="A17" s="1" t="s">
        <v>463</v>
      </c>
      <c r="B17">
        <v>36</v>
      </c>
      <c r="C17">
        <v>99</v>
      </c>
      <c r="D17">
        <v>83</v>
      </c>
      <c r="E17" s="23" t="str">
        <f>INDEX('All Staff Positions'!$A:$D,MATCH('Performance Score'!A17,'All Staff Positions'!$A:$A,0),4)</f>
        <v>Level 4</v>
      </c>
      <c r="F17" s="20">
        <f t="shared" si="0"/>
        <v>5.3999999999999995</v>
      </c>
      <c r="G17" s="20">
        <f t="shared" si="1"/>
        <v>24.75</v>
      </c>
      <c r="H17" s="20">
        <f t="shared" si="2"/>
        <v>49.8</v>
      </c>
      <c r="I17" s="23">
        <v>0</v>
      </c>
      <c r="J17" s="20">
        <f t="shared" si="3"/>
        <v>79.949999999999989</v>
      </c>
      <c r="K17" s="20" t="str">
        <f>INDEX(Department!$A:$B,MATCH(A17,Department!$A:$A,0),2)</f>
        <v>Audit &amp; COntrol</v>
      </c>
      <c r="L17" s="20"/>
    </row>
    <row r="18" spans="1:12" x14ac:dyDescent="0.3">
      <c r="A18" s="1" t="s">
        <v>557</v>
      </c>
      <c r="B18">
        <v>82</v>
      </c>
      <c r="C18">
        <v>62</v>
      </c>
      <c r="D18">
        <v>99</v>
      </c>
      <c r="E18" s="23" t="str">
        <f>INDEX('All Staff Positions'!$A:$D,MATCH('Performance Score'!A18,'All Staff Positions'!$A:$A,0),4)</f>
        <v>Deputy Head</v>
      </c>
      <c r="F18" s="20">
        <f t="shared" si="0"/>
        <v>8.2000000000000011</v>
      </c>
      <c r="G18" s="20">
        <f t="shared" si="1"/>
        <v>6.2</v>
      </c>
      <c r="H18" s="20">
        <f t="shared" si="2"/>
        <v>49.5</v>
      </c>
      <c r="I18" s="20">
        <f>IF(E18="Deputy Head",(AVERAGE(J20:J35)*Q9))</f>
        <v>23.392500000000002</v>
      </c>
      <c r="J18" s="20">
        <f t="shared" si="3"/>
        <v>87.292500000000004</v>
      </c>
      <c r="K18" s="20" t="str">
        <f>INDEX(Department!$A:$B,MATCH(A18,Department!$A:$A,0),2)</f>
        <v>Customer Service</v>
      </c>
      <c r="L18" s="20"/>
    </row>
    <row r="19" spans="1:12" x14ac:dyDescent="0.3">
      <c r="A19" s="1" t="s">
        <v>556</v>
      </c>
      <c r="B19">
        <v>41</v>
      </c>
      <c r="C19">
        <v>91</v>
      </c>
      <c r="D19">
        <v>60</v>
      </c>
      <c r="E19" s="23" t="str">
        <f>INDEX('All Staff Positions'!$A:$D,MATCH('Performance Score'!A19,'All Staff Positions'!$A:$A,0),4)</f>
        <v>Head</v>
      </c>
      <c r="F19" s="20">
        <f t="shared" si="0"/>
        <v>2.0500000000000003</v>
      </c>
      <c r="G19" s="20">
        <f t="shared" si="1"/>
        <v>9.1</v>
      </c>
      <c r="H19" s="20">
        <f t="shared" si="2"/>
        <v>24</v>
      </c>
      <c r="I19" s="20">
        <f>IF(E19="Head",(AVERAGE(J18,J36)*Q10))</f>
        <v>36.380812499999998</v>
      </c>
      <c r="J19" s="20">
        <f t="shared" si="3"/>
        <v>71.530812499999996</v>
      </c>
      <c r="K19" s="20" t="str">
        <f>INDEX(Department!$A:$B,MATCH(A19,Department!$A:$A,0),2)</f>
        <v>Customer Service</v>
      </c>
      <c r="L19" s="20"/>
    </row>
    <row r="20" spans="1:12" x14ac:dyDescent="0.3">
      <c r="A20" s="1" t="s">
        <v>399</v>
      </c>
      <c r="B20">
        <v>86</v>
      </c>
      <c r="C20">
        <v>80</v>
      </c>
      <c r="D20">
        <v>99</v>
      </c>
      <c r="E20" s="23" t="str">
        <f>INDEX('All Staff Positions'!$A:$D,MATCH('Performance Score'!A20,'All Staff Positions'!$A:$A,0),4)</f>
        <v>Level 1</v>
      </c>
      <c r="F20" s="20">
        <f t="shared" si="0"/>
        <v>12.9</v>
      </c>
      <c r="G20" s="20">
        <f t="shared" si="1"/>
        <v>12</v>
      </c>
      <c r="H20" s="20">
        <f t="shared" si="2"/>
        <v>69.3</v>
      </c>
      <c r="I20" s="23">
        <v>0</v>
      </c>
      <c r="J20" s="20">
        <f t="shared" si="3"/>
        <v>94.199999999999989</v>
      </c>
      <c r="K20" s="20" t="str">
        <f>INDEX(Department!$A:$B,MATCH(A20,Department!$A:$A,0),2)</f>
        <v>Customer Service</v>
      </c>
      <c r="L20" s="20"/>
    </row>
    <row r="21" spans="1:12" x14ac:dyDescent="0.3">
      <c r="A21" s="1" t="s">
        <v>407</v>
      </c>
      <c r="B21">
        <v>43</v>
      </c>
      <c r="C21">
        <v>74</v>
      </c>
      <c r="D21">
        <v>95</v>
      </c>
      <c r="E21" s="23" t="str">
        <f>INDEX('All Staff Positions'!$A:$D,MATCH('Performance Score'!A21,'All Staff Positions'!$A:$A,0),4)</f>
        <v>Level 1</v>
      </c>
      <c r="F21" s="20">
        <f t="shared" si="0"/>
        <v>6.45</v>
      </c>
      <c r="G21" s="20">
        <f t="shared" si="1"/>
        <v>11.1</v>
      </c>
      <c r="H21" s="20">
        <f t="shared" si="2"/>
        <v>66.5</v>
      </c>
      <c r="I21" s="23">
        <v>0</v>
      </c>
      <c r="J21" s="20">
        <f t="shared" si="3"/>
        <v>84.05</v>
      </c>
      <c r="K21" s="20" t="str">
        <f>INDEX(Department!$A:$B,MATCH(A21,Department!$A:$A,0),2)</f>
        <v>Customer Service</v>
      </c>
      <c r="L21" s="20"/>
    </row>
    <row r="22" spans="1:12" x14ac:dyDescent="0.3">
      <c r="A22" s="1" t="s">
        <v>547</v>
      </c>
      <c r="B22">
        <v>36</v>
      </c>
      <c r="C22">
        <v>90</v>
      </c>
      <c r="D22">
        <v>76</v>
      </c>
      <c r="E22" s="23" t="str">
        <f>INDEX('All Staff Positions'!$A:$D,MATCH('Performance Score'!A22,'All Staff Positions'!$A:$A,0),4)</f>
        <v>Level 1</v>
      </c>
      <c r="F22" s="20">
        <f t="shared" si="0"/>
        <v>5.3999999999999995</v>
      </c>
      <c r="G22" s="20">
        <f t="shared" si="1"/>
        <v>13.5</v>
      </c>
      <c r="H22" s="20">
        <f t="shared" si="2"/>
        <v>53.199999999999996</v>
      </c>
      <c r="I22" s="23">
        <v>0</v>
      </c>
      <c r="J22" s="20">
        <f t="shared" si="3"/>
        <v>72.099999999999994</v>
      </c>
      <c r="K22" s="20" t="str">
        <f>INDEX(Department!$A:$B,MATCH(A22,Department!$A:$A,0),2)</f>
        <v>Customer Service</v>
      </c>
      <c r="L22" s="20"/>
    </row>
    <row r="23" spans="1:12" x14ac:dyDescent="0.3">
      <c r="A23" s="1" t="s">
        <v>560</v>
      </c>
      <c r="B23">
        <v>61</v>
      </c>
      <c r="C23">
        <v>78</v>
      </c>
      <c r="D23">
        <v>64</v>
      </c>
      <c r="E23" s="23" t="str">
        <f>INDEX('All Staff Positions'!$A:$D,MATCH('Performance Score'!A23,'All Staff Positions'!$A:$A,0),4)</f>
        <v>Level 1</v>
      </c>
      <c r="F23" s="20">
        <f t="shared" si="0"/>
        <v>9.15</v>
      </c>
      <c r="G23" s="20">
        <f t="shared" si="1"/>
        <v>11.7</v>
      </c>
      <c r="H23" s="20">
        <f t="shared" si="2"/>
        <v>44.8</v>
      </c>
      <c r="I23" s="23">
        <v>0</v>
      </c>
      <c r="J23" s="20">
        <f t="shared" si="3"/>
        <v>65.650000000000006</v>
      </c>
      <c r="K23" s="20" t="str">
        <f>INDEX(Department!$A:$B,MATCH(A23,Department!$A:$A,0),2)</f>
        <v>Customer Service</v>
      </c>
      <c r="L23" s="20"/>
    </row>
    <row r="24" spans="1:12" x14ac:dyDescent="0.3">
      <c r="A24" s="1" t="s">
        <v>579</v>
      </c>
      <c r="B24">
        <v>59</v>
      </c>
      <c r="C24">
        <v>77</v>
      </c>
      <c r="D24">
        <v>74</v>
      </c>
      <c r="E24" s="23" t="str">
        <f>INDEX('All Staff Positions'!$A:$D,MATCH('Performance Score'!A24,'All Staff Positions'!$A:$A,0),4)</f>
        <v>Level 1</v>
      </c>
      <c r="F24" s="20">
        <f t="shared" si="0"/>
        <v>8.85</v>
      </c>
      <c r="G24" s="20">
        <f t="shared" si="1"/>
        <v>11.549999999999999</v>
      </c>
      <c r="H24" s="20">
        <f t="shared" si="2"/>
        <v>51.8</v>
      </c>
      <c r="I24" s="23">
        <v>0</v>
      </c>
      <c r="J24" s="20">
        <f t="shared" si="3"/>
        <v>72.199999999999989</v>
      </c>
      <c r="K24" s="20" t="str">
        <f>INDEX(Department!$A:$B,MATCH(A24,Department!$A:$A,0),2)</f>
        <v>Customer Service</v>
      </c>
      <c r="L24" s="20"/>
    </row>
    <row r="25" spans="1:12" x14ac:dyDescent="0.3">
      <c r="A25" s="1" t="s">
        <v>422</v>
      </c>
      <c r="B25">
        <v>68</v>
      </c>
      <c r="C25">
        <v>51</v>
      </c>
      <c r="D25">
        <v>70</v>
      </c>
      <c r="E25" s="23" t="str">
        <f>INDEX('All Staff Positions'!$A:$D,MATCH('Performance Score'!A25,'All Staff Positions'!$A:$A,0),4)</f>
        <v>Level 1</v>
      </c>
      <c r="F25" s="20">
        <f t="shared" si="0"/>
        <v>10.199999999999999</v>
      </c>
      <c r="G25" s="20">
        <f t="shared" si="1"/>
        <v>7.6499999999999995</v>
      </c>
      <c r="H25" s="20">
        <f t="shared" si="2"/>
        <v>49</v>
      </c>
      <c r="I25" s="23">
        <v>0</v>
      </c>
      <c r="J25" s="20">
        <f t="shared" si="3"/>
        <v>66.849999999999994</v>
      </c>
      <c r="K25" s="20" t="str">
        <f>INDEX(Department!$A:$B,MATCH(A25,Department!$A:$A,0),2)</f>
        <v>Customer Service</v>
      </c>
      <c r="L25" s="20"/>
    </row>
    <row r="26" spans="1:12" x14ac:dyDescent="0.3">
      <c r="A26" s="1" t="s">
        <v>475</v>
      </c>
      <c r="B26">
        <v>79</v>
      </c>
      <c r="C26">
        <v>91</v>
      </c>
      <c r="D26">
        <v>96</v>
      </c>
      <c r="E26" s="23" t="str">
        <f>INDEX('All Staff Positions'!$A:$D,MATCH('Performance Score'!A26,'All Staff Positions'!$A:$A,0),4)</f>
        <v>Level 1</v>
      </c>
      <c r="F26" s="20">
        <f t="shared" si="0"/>
        <v>11.85</v>
      </c>
      <c r="G26" s="20">
        <f t="shared" si="1"/>
        <v>13.65</v>
      </c>
      <c r="H26" s="20">
        <f t="shared" si="2"/>
        <v>67.199999999999989</v>
      </c>
      <c r="I26" s="23">
        <v>0</v>
      </c>
      <c r="J26" s="20">
        <f t="shared" si="3"/>
        <v>92.699999999999989</v>
      </c>
      <c r="K26" s="20" t="str">
        <f>INDEX(Department!$A:$B,MATCH(A26,Department!$A:$A,0),2)</f>
        <v>Customer Service</v>
      </c>
      <c r="L26" s="20"/>
    </row>
    <row r="27" spans="1:12" x14ac:dyDescent="0.3">
      <c r="A27" s="1" t="s">
        <v>418</v>
      </c>
      <c r="B27">
        <v>43</v>
      </c>
      <c r="C27">
        <v>96</v>
      </c>
      <c r="D27">
        <v>83</v>
      </c>
      <c r="E27" s="23" t="str">
        <f>INDEX('All Staff Positions'!$A:$D,MATCH('Performance Score'!A27,'All Staff Positions'!$A:$A,0),4)</f>
        <v>Level 1</v>
      </c>
      <c r="F27" s="20">
        <f t="shared" si="0"/>
        <v>6.45</v>
      </c>
      <c r="G27" s="20">
        <f t="shared" si="1"/>
        <v>14.399999999999999</v>
      </c>
      <c r="H27" s="20">
        <f t="shared" si="2"/>
        <v>58.099999999999994</v>
      </c>
      <c r="I27" s="23">
        <v>0</v>
      </c>
      <c r="J27" s="20">
        <f t="shared" si="3"/>
        <v>78.949999999999989</v>
      </c>
      <c r="K27" s="20" t="str">
        <f>INDEX(Department!$A:$B,MATCH(A27,Department!$A:$A,0),2)</f>
        <v>Customer Service</v>
      </c>
      <c r="L27" s="20"/>
    </row>
    <row r="28" spans="1:12" x14ac:dyDescent="0.3">
      <c r="A28" s="1" t="s">
        <v>597</v>
      </c>
      <c r="B28">
        <v>92</v>
      </c>
      <c r="C28">
        <v>54</v>
      </c>
      <c r="D28">
        <v>93</v>
      </c>
      <c r="E28" s="23" t="str">
        <f>INDEX('All Staff Positions'!$A:$D,MATCH('Performance Score'!A28,'All Staff Positions'!$A:$A,0),4)</f>
        <v>Level 2</v>
      </c>
      <c r="F28" s="20">
        <f t="shared" si="0"/>
        <v>13.799999999999999</v>
      </c>
      <c r="G28" s="20">
        <f t="shared" si="1"/>
        <v>8.1</v>
      </c>
      <c r="H28" s="20">
        <f t="shared" si="2"/>
        <v>65.099999999999994</v>
      </c>
      <c r="I28" s="23">
        <v>0</v>
      </c>
      <c r="J28" s="20">
        <f t="shared" si="3"/>
        <v>87</v>
      </c>
      <c r="K28" s="20" t="str">
        <f>INDEX(Department!$A:$B,MATCH(A28,Department!$A:$A,0),2)</f>
        <v>Customer Service</v>
      </c>
      <c r="L28" s="20"/>
    </row>
    <row r="29" spans="1:12" x14ac:dyDescent="0.3">
      <c r="A29" s="1" t="s">
        <v>409</v>
      </c>
      <c r="B29">
        <v>56</v>
      </c>
      <c r="C29">
        <v>99</v>
      </c>
      <c r="D29">
        <v>64</v>
      </c>
      <c r="E29" s="23" t="str">
        <f>INDEX('All Staff Positions'!$A:$D,MATCH('Performance Score'!A29,'All Staff Positions'!$A:$A,0),4)</f>
        <v>Level 2</v>
      </c>
      <c r="F29" s="20">
        <f t="shared" si="0"/>
        <v>8.4</v>
      </c>
      <c r="G29" s="20">
        <f t="shared" si="1"/>
        <v>14.85</v>
      </c>
      <c r="H29" s="20">
        <f t="shared" si="2"/>
        <v>44.8</v>
      </c>
      <c r="I29" s="23">
        <v>0</v>
      </c>
      <c r="J29" s="20">
        <f t="shared" si="3"/>
        <v>68.05</v>
      </c>
      <c r="K29" s="20" t="str">
        <f>INDEX(Department!$A:$B,MATCH(A29,Department!$A:$A,0),2)</f>
        <v>Customer Service</v>
      </c>
      <c r="L29" s="20"/>
    </row>
    <row r="30" spans="1:12" x14ac:dyDescent="0.3">
      <c r="A30" s="1" t="s">
        <v>474</v>
      </c>
      <c r="B30">
        <v>98</v>
      </c>
      <c r="C30">
        <v>80</v>
      </c>
      <c r="D30">
        <v>73</v>
      </c>
      <c r="E30" s="23" t="str">
        <f>INDEX('All Staff Positions'!$A:$D,MATCH('Performance Score'!A30,'All Staff Positions'!$A:$A,0),4)</f>
        <v>Level 2</v>
      </c>
      <c r="F30" s="20">
        <f t="shared" si="0"/>
        <v>14.7</v>
      </c>
      <c r="G30" s="20">
        <f t="shared" si="1"/>
        <v>12</v>
      </c>
      <c r="H30" s="20">
        <f t="shared" si="2"/>
        <v>51.099999999999994</v>
      </c>
      <c r="I30" s="23">
        <v>0</v>
      </c>
      <c r="J30" s="20">
        <f t="shared" si="3"/>
        <v>77.8</v>
      </c>
      <c r="K30" s="20" t="str">
        <f>INDEX(Department!$A:$B,MATCH(A30,Department!$A:$A,0),2)</f>
        <v>Customer Service</v>
      </c>
      <c r="L30" s="20"/>
    </row>
    <row r="31" spans="1:12" x14ac:dyDescent="0.3">
      <c r="A31" s="1" t="s">
        <v>558</v>
      </c>
      <c r="B31">
        <v>67</v>
      </c>
      <c r="C31">
        <v>90</v>
      </c>
      <c r="D31">
        <v>69</v>
      </c>
      <c r="E31" s="23" t="str">
        <f>INDEX('All Staff Positions'!$A:$D,MATCH('Performance Score'!A31,'All Staff Positions'!$A:$A,0),4)</f>
        <v>Level 2</v>
      </c>
      <c r="F31" s="20">
        <f t="shared" si="0"/>
        <v>10.049999999999999</v>
      </c>
      <c r="G31" s="20">
        <f t="shared" si="1"/>
        <v>13.5</v>
      </c>
      <c r="H31" s="20">
        <f t="shared" si="2"/>
        <v>48.3</v>
      </c>
      <c r="I31" s="23">
        <v>0</v>
      </c>
      <c r="J31" s="20">
        <f t="shared" si="3"/>
        <v>71.849999999999994</v>
      </c>
      <c r="K31" s="20" t="str">
        <f>INDEX(Department!$A:$B,MATCH(A31,Department!$A:$A,0),2)</f>
        <v>Customer Service</v>
      </c>
      <c r="L31" s="20"/>
    </row>
    <row r="32" spans="1:12" x14ac:dyDescent="0.3">
      <c r="A32" s="1" t="s">
        <v>566</v>
      </c>
      <c r="B32">
        <v>83</v>
      </c>
      <c r="C32">
        <v>99</v>
      </c>
      <c r="D32">
        <v>81</v>
      </c>
      <c r="E32" s="23" t="str">
        <f>INDEX('All Staff Positions'!$A:$D,MATCH('Performance Score'!A32,'All Staff Positions'!$A:$A,0),4)</f>
        <v>Level 2</v>
      </c>
      <c r="F32" s="20">
        <f t="shared" si="0"/>
        <v>12.45</v>
      </c>
      <c r="G32" s="20">
        <f t="shared" si="1"/>
        <v>14.85</v>
      </c>
      <c r="H32" s="20">
        <f t="shared" si="2"/>
        <v>56.699999999999996</v>
      </c>
      <c r="I32" s="23">
        <v>0</v>
      </c>
      <c r="J32" s="20">
        <f t="shared" si="3"/>
        <v>84</v>
      </c>
      <c r="K32" s="20" t="str">
        <f>INDEX(Department!$A:$B,MATCH(A32,Department!$A:$A,0),2)</f>
        <v>Customer Service</v>
      </c>
      <c r="L32" s="20"/>
    </row>
    <row r="33" spans="1:13" x14ac:dyDescent="0.3">
      <c r="A33" s="1" t="s">
        <v>578</v>
      </c>
      <c r="B33">
        <v>38</v>
      </c>
      <c r="C33">
        <v>65</v>
      </c>
      <c r="D33">
        <v>63</v>
      </c>
      <c r="E33" s="23" t="str">
        <f>INDEX('All Staff Positions'!$A:$D,MATCH('Performance Score'!A33,'All Staff Positions'!$A:$A,0),4)</f>
        <v>Level 2</v>
      </c>
      <c r="F33" s="20">
        <f t="shared" si="0"/>
        <v>5.7</v>
      </c>
      <c r="G33" s="20">
        <f t="shared" si="1"/>
        <v>9.75</v>
      </c>
      <c r="H33" s="20">
        <f t="shared" si="2"/>
        <v>44.099999999999994</v>
      </c>
      <c r="I33" s="23">
        <v>0</v>
      </c>
      <c r="J33" s="20">
        <f t="shared" si="3"/>
        <v>59.55</v>
      </c>
      <c r="K33" s="20" t="str">
        <f>INDEX(Department!$A:$B,MATCH(A33,Department!$A:$A,0),2)</f>
        <v>Customer Service</v>
      </c>
      <c r="L33" s="20"/>
    </row>
    <row r="34" spans="1:13" x14ac:dyDescent="0.3">
      <c r="A34" s="1" t="s">
        <v>433</v>
      </c>
      <c r="B34">
        <v>55</v>
      </c>
      <c r="C34">
        <v>92</v>
      </c>
      <c r="D34">
        <v>97</v>
      </c>
      <c r="E34" s="23" t="str">
        <f>INDEX('All Staff Positions'!$A:$D,MATCH('Performance Score'!A34,'All Staff Positions'!$A:$A,0),4)</f>
        <v>Level 2</v>
      </c>
      <c r="F34" s="20">
        <f t="shared" si="0"/>
        <v>8.25</v>
      </c>
      <c r="G34" s="20">
        <f t="shared" si="1"/>
        <v>13.799999999999999</v>
      </c>
      <c r="H34" s="20">
        <f t="shared" si="2"/>
        <v>67.899999999999991</v>
      </c>
      <c r="I34" s="23">
        <v>0</v>
      </c>
      <c r="J34" s="20">
        <f t="shared" si="3"/>
        <v>89.949999999999989</v>
      </c>
      <c r="K34" s="20" t="str">
        <f>INDEX(Department!$A:$B,MATCH(A34,Department!$A:$A,0),2)</f>
        <v>Customer Service</v>
      </c>
      <c r="L34" s="20"/>
    </row>
    <row r="35" spans="1:13" x14ac:dyDescent="0.3">
      <c r="A35" s="1" t="s">
        <v>570</v>
      </c>
      <c r="B35">
        <v>82</v>
      </c>
      <c r="C35">
        <v>54</v>
      </c>
      <c r="D35">
        <v>89</v>
      </c>
      <c r="E35" s="23" t="str">
        <f>INDEX('All Staff Positions'!$A:$D,MATCH('Performance Score'!A35,'All Staff Positions'!$A:$A,0),4)</f>
        <v>Level 3</v>
      </c>
      <c r="F35" s="20">
        <f t="shared" si="0"/>
        <v>12.299999999999999</v>
      </c>
      <c r="G35" s="20">
        <f t="shared" si="1"/>
        <v>8.1</v>
      </c>
      <c r="H35" s="20">
        <f t="shared" si="2"/>
        <v>62.3</v>
      </c>
      <c r="I35" s="23">
        <v>0</v>
      </c>
      <c r="J35" s="20">
        <f t="shared" si="3"/>
        <v>82.699999999999989</v>
      </c>
      <c r="K35" s="20" t="str">
        <f>INDEX(Department!$A:$B,MATCH(A35,Department!$A:$A,0),2)</f>
        <v>Customer Service</v>
      </c>
      <c r="L35" s="20"/>
    </row>
    <row r="36" spans="1:13" x14ac:dyDescent="0.3">
      <c r="A36" s="1" t="s">
        <v>596</v>
      </c>
      <c r="B36">
        <v>53</v>
      </c>
      <c r="C36">
        <v>81</v>
      </c>
      <c r="D36">
        <v>77</v>
      </c>
      <c r="E36" s="23" t="str">
        <f>INDEX('All Staff Positions'!$A:$D,MATCH('Performance Score'!A36,'All Staff Positions'!$A:$A,0),4)</f>
        <v>Level 4</v>
      </c>
      <c r="F36" s="20">
        <f t="shared" si="0"/>
        <v>7.9499999999999993</v>
      </c>
      <c r="G36" s="20">
        <f t="shared" si="1"/>
        <v>20.25</v>
      </c>
      <c r="H36" s="20">
        <f t="shared" si="2"/>
        <v>46.199999999999996</v>
      </c>
      <c r="I36" s="23">
        <v>0</v>
      </c>
      <c r="J36" s="20">
        <f t="shared" si="3"/>
        <v>74.399999999999991</v>
      </c>
      <c r="K36" s="20" t="str">
        <f>INDEX(Department!$A:$B,MATCH(A36,Department!$A:$A,0),2)</f>
        <v>Customer Service</v>
      </c>
      <c r="L36" s="20"/>
    </row>
    <row r="37" spans="1:13" x14ac:dyDescent="0.3">
      <c r="A37" s="1" t="s">
        <v>493</v>
      </c>
      <c r="B37">
        <v>44</v>
      </c>
      <c r="C37">
        <v>95</v>
      </c>
      <c r="D37">
        <v>98</v>
      </c>
      <c r="E37" s="23" t="str">
        <f>INDEX('All Staff Positions'!$A:$D,MATCH('Performance Score'!A37,'All Staff Positions'!$A:$A,0),4)</f>
        <v>COO</v>
      </c>
      <c r="F37" s="20">
        <f t="shared" si="0"/>
        <v>2.2000000000000002</v>
      </c>
      <c r="G37" s="20">
        <f t="shared" si="1"/>
        <v>4.75</v>
      </c>
      <c r="H37" s="20">
        <f t="shared" si="2"/>
        <v>39.200000000000003</v>
      </c>
      <c r="I37" s="25">
        <f>IF(E37="COO",(AVERAGE(J38)*Q11))</f>
        <v>40.674999999999997</v>
      </c>
      <c r="J37" s="25">
        <f t="shared" si="3"/>
        <v>86.825000000000003</v>
      </c>
      <c r="K37" s="20" t="str">
        <f>INDEX(Department!$A:$B,MATCH(A37,Department!$A:$A,0),2)</f>
        <v>Executive</v>
      </c>
      <c r="L37" s="20" t="s">
        <v>669</v>
      </c>
      <c r="M37" s="20"/>
    </row>
    <row r="38" spans="1:13" x14ac:dyDescent="0.3">
      <c r="A38" s="1" t="s">
        <v>520</v>
      </c>
      <c r="B38">
        <v>82</v>
      </c>
      <c r="C38">
        <v>73</v>
      </c>
      <c r="D38">
        <v>83</v>
      </c>
      <c r="E38" s="23" t="str">
        <f>INDEX('All Staff Positions'!$A:$D,MATCH('Performance Score'!A38,'All Staff Positions'!$A:$A,0),4)</f>
        <v>Level 1</v>
      </c>
      <c r="F38" s="20">
        <f t="shared" si="0"/>
        <v>12.299999999999999</v>
      </c>
      <c r="G38" s="20">
        <f t="shared" si="1"/>
        <v>10.95</v>
      </c>
      <c r="H38" s="20">
        <f t="shared" si="2"/>
        <v>58.099999999999994</v>
      </c>
      <c r="I38" s="23">
        <v>0</v>
      </c>
      <c r="J38" s="20">
        <f t="shared" si="3"/>
        <v>81.349999999999994</v>
      </c>
      <c r="K38" s="20" t="str">
        <f>INDEX(Department!$A:$B,MATCH(A38,Department!$A:$A,0),2)</f>
        <v>Executive</v>
      </c>
      <c r="L38" s="20"/>
    </row>
    <row r="39" spans="1:13" x14ac:dyDescent="0.3">
      <c r="A39" s="1" t="s">
        <v>518</v>
      </c>
      <c r="B39">
        <v>95</v>
      </c>
      <c r="C39">
        <v>51</v>
      </c>
      <c r="D39">
        <v>66</v>
      </c>
      <c r="E39" s="23" t="str">
        <f>INDEX('All Staff Positions'!$A:$D,MATCH('Performance Score'!A39,'All Staff Positions'!$A:$A,0),4)</f>
        <v>Deputy Head</v>
      </c>
      <c r="F39" s="20">
        <f t="shared" si="0"/>
        <v>9.5</v>
      </c>
      <c r="G39" s="20">
        <f t="shared" si="1"/>
        <v>5.1000000000000005</v>
      </c>
      <c r="H39" s="20">
        <f t="shared" si="2"/>
        <v>33</v>
      </c>
      <c r="I39" s="20">
        <f>IF(E39="Deputy Head",(AVERAGE(J42:J61)*Q9))</f>
        <v>22.961249999999996</v>
      </c>
      <c r="J39" s="20">
        <f t="shared" si="3"/>
        <v>70.561250000000001</v>
      </c>
      <c r="K39" s="20" t="str">
        <f>INDEX(Department!$A:$B,MATCH(A39,Department!$A:$A,0),2)</f>
        <v>Finance</v>
      </c>
      <c r="L39" s="20"/>
    </row>
    <row r="40" spans="1:13" x14ac:dyDescent="0.3">
      <c r="A40" s="1" t="s">
        <v>519</v>
      </c>
      <c r="B40">
        <v>50</v>
      </c>
      <c r="C40">
        <v>66</v>
      </c>
      <c r="D40">
        <v>90</v>
      </c>
      <c r="E40" s="23" t="str">
        <f>INDEX('All Staff Positions'!$A:$D,MATCH('Performance Score'!A40,'All Staff Positions'!$A:$A,0),4)</f>
        <v>Deputy Head</v>
      </c>
      <c r="F40" s="20">
        <f t="shared" si="0"/>
        <v>5</v>
      </c>
      <c r="G40" s="20">
        <f t="shared" si="1"/>
        <v>6.6000000000000005</v>
      </c>
      <c r="H40" s="20">
        <f t="shared" si="2"/>
        <v>45</v>
      </c>
      <c r="I40" s="20">
        <f>IF(E40="Deputy Head",(AVERAGE(J42:J61)*Q9))</f>
        <v>22.961249999999996</v>
      </c>
      <c r="J40" s="20">
        <f t="shared" si="3"/>
        <v>79.561250000000001</v>
      </c>
      <c r="K40" s="20" t="str">
        <f>INDEX(Department!$A:$B,MATCH(A40,Department!$A:$A,0),2)</f>
        <v>Finance</v>
      </c>
      <c r="L40" s="20"/>
    </row>
    <row r="41" spans="1:13" x14ac:dyDescent="0.3">
      <c r="A41" s="1" t="s">
        <v>517</v>
      </c>
      <c r="B41">
        <v>99</v>
      </c>
      <c r="C41">
        <v>68</v>
      </c>
      <c r="D41">
        <v>92</v>
      </c>
      <c r="E41" s="23" t="str">
        <f>INDEX('All Staff Positions'!$A:$D,MATCH('Performance Score'!A41,'All Staff Positions'!$A:$A,0),4)</f>
        <v>Head</v>
      </c>
      <c r="F41" s="20">
        <f t="shared" si="0"/>
        <v>4.95</v>
      </c>
      <c r="G41" s="20">
        <f t="shared" si="1"/>
        <v>6.8000000000000007</v>
      </c>
      <c r="H41" s="20">
        <f t="shared" si="2"/>
        <v>36.800000000000004</v>
      </c>
      <c r="I41" s="20">
        <f>IF(E41="Head",(AVERAGE(J39:J40,J62:J64)*Q10))</f>
        <v>35.412524999999995</v>
      </c>
      <c r="J41" s="20">
        <f t="shared" si="3"/>
        <v>83.962524999999999</v>
      </c>
      <c r="K41" s="20" t="str">
        <f>INDEX(Department!$A:$B,MATCH(A41,Department!$A:$A,0),2)</f>
        <v>Finance</v>
      </c>
      <c r="L41" s="20"/>
    </row>
    <row r="42" spans="1:13" x14ac:dyDescent="0.3">
      <c r="A42" s="1" t="s">
        <v>512</v>
      </c>
      <c r="B42">
        <v>34</v>
      </c>
      <c r="C42">
        <v>54</v>
      </c>
      <c r="D42">
        <v>70</v>
      </c>
      <c r="E42" s="23" t="str">
        <f>INDEX('All Staff Positions'!$A:$D,MATCH('Performance Score'!A42,'All Staff Positions'!$A:$A,0),4)</f>
        <v>Level 1</v>
      </c>
      <c r="F42" s="20">
        <f t="shared" si="0"/>
        <v>5.0999999999999996</v>
      </c>
      <c r="G42" s="20">
        <f t="shared" si="1"/>
        <v>8.1</v>
      </c>
      <c r="H42" s="20">
        <f t="shared" si="2"/>
        <v>49</v>
      </c>
      <c r="I42" s="23">
        <v>0</v>
      </c>
      <c r="J42" s="20">
        <f t="shared" si="3"/>
        <v>62.2</v>
      </c>
      <c r="K42" s="20" t="str">
        <f>INDEX(Department!$A:$B,MATCH(A42,Department!$A:$A,0),2)</f>
        <v>Finance</v>
      </c>
      <c r="L42" s="20"/>
    </row>
    <row r="43" spans="1:13" x14ac:dyDescent="0.3">
      <c r="A43" s="1" t="s">
        <v>521</v>
      </c>
      <c r="B43">
        <v>96</v>
      </c>
      <c r="C43">
        <v>55</v>
      </c>
      <c r="D43">
        <v>61</v>
      </c>
      <c r="E43" s="23" t="str">
        <f>INDEX('All Staff Positions'!$A:$D,MATCH('Performance Score'!A43,'All Staff Positions'!$A:$A,0),4)</f>
        <v>Level 1</v>
      </c>
      <c r="F43" s="20">
        <f t="shared" si="0"/>
        <v>14.399999999999999</v>
      </c>
      <c r="G43" s="20">
        <f t="shared" si="1"/>
        <v>8.25</v>
      </c>
      <c r="H43" s="20">
        <f t="shared" si="2"/>
        <v>42.699999999999996</v>
      </c>
      <c r="I43" s="23">
        <v>0</v>
      </c>
      <c r="J43" s="20">
        <f t="shared" si="3"/>
        <v>65.349999999999994</v>
      </c>
      <c r="K43" s="20" t="str">
        <f>INDEX(Department!$A:$B,MATCH(A43,Department!$A:$A,0),2)</f>
        <v>Finance</v>
      </c>
      <c r="L43" s="20"/>
    </row>
    <row r="44" spans="1:13" x14ac:dyDescent="0.3">
      <c r="A44" s="1" t="s">
        <v>523</v>
      </c>
      <c r="B44">
        <v>35</v>
      </c>
      <c r="C44">
        <v>61</v>
      </c>
      <c r="D44">
        <v>74</v>
      </c>
      <c r="E44" s="23" t="str">
        <f>INDEX('All Staff Positions'!$A:$D,MATCH('Performance Score'!A44,'All Staff Positions'!$A:$A,0),4)</f>
        <v>Level 1</v>
      </c>
      <c r="F44" s="20">
        <f t="shared" si="0"/>
        <v>5.25</v>
      </c>
      <c r="G44" s="20">
        <f t="shared" si="1"/>
        <v>9.15</v>
      </c>
      <c r="H44" s="20">
        <f t="shared" si="2"/>
        <v>51.8</v>
      </c>
      <c r="I44" s="23">
        <v>0</v>
      </c>
      <c r="J44" s="20">
        <f t="shared" si="3"/>
        <v>66.2</v>
      </c>
      <c r="K44" s="20" t="str">
        <f>INDEX(Department!$A:$B,MATCH(A44,Department!$A:$A,0),2)</f>
        <v>Finance</v>
      </c>
      <c r="L44" s="20"/>
    </row>
    <row r="45" spans="1:13" x14ac:dyDescent="0.3">
      <c r="A45" s="1" t="s">
        <v>526</v>
      </c>
      <c r="B45">
        <v>76</v>
      </c>
      <c r="C45">
        <v>53</v>
      </c>
      <c r="D45">
        <v>99</v>
      </c>
      <c r="E45" s="23" t="str">
        <f>INDEX('All Staff Positions'!$A:$D,MATCH('Performance Score'!A45,'All Staff Positions'!$A:$A,0),4)</f>
        <v>Level 1</v>
      </c>
      <c r="F45" s="20">
        <f t="shared" si="0"/>
        <v>11.4</v>
      </c>
      <c r="G45" s="20">
        <f t="shared" si="1"/>
        <v>7.9499999999999993</v>
      </c>
      <c r="H45" s="20">
        <f t="shared" si="2"/>
        <v>69.3</v>
      </c>
      <c r="I45" s="23">
        <v>0</v>
      </c>
      <c r="J45" s="20">
        <f t="shared" si="3"/>
        <v>88.65</v>
      </c>
      <c r="K45" s="20" t="str">
        <f>INDEX(Department!$A:$B,MATCH(A45,Department!$A:$A,0),2)</f>
        <v>Finance</v>
      </c>
      <c r="L45" s="20"/>
    </row>
    <row r="46" spans="1:13" x14ac:dyDescent="0.3">
      <c r="A46" s="1" t="s">
        <v>529</v>
      </c>
      <c r="B46">
        <v>48</v>
      </c>
      <c r="C46">
        <v>84</v>
      </c>
      <c r="D46">
        <v>80</v>
      </c>
      <c r="E46" s="23" t="str">
        <f>INDEX('All Staff Positions'!$A:$D,MATCH('Performance Score'!A46,'All Staff Positions'!$A:$A,0),4)</f>
        <v>Level 1</v>
      </c>
      <c r="F46" s="20">
        <f t="shared" si="0"/>
        <v>7.1999999999999993</v>
      </c>
      <c r="G46" s="20">
        <f t="shared" si="1"/>
        <v>12.6</v>
      </c>
      <c r="H46" s="20">
        <f t="shared" si="2"/>
        <v>56</v>
      </c>
      <c r="I46" s="23">
        <v>0</v>
      </c>
      <c r="J46" s="20">
        <f t="shared" si="3"/>
        <v>75.8</v>
      </c>
      <c r="K46" s="20" t="str">
        <f>INDEX(Department!$A:$B,MATCH(A46,Department!$A:$A,0),2)</f>
        <v>Finance</v>
      </c>
      <c r="L46" s="20"/>
    </row>
    <row r="47" spans="1:13" x14ac:dyDescent="0.3">
      <c r="A47" s="1" t="s">
        <v>543</v>
      </c>
      <c r="B47">
        <v>73</v>
      </c>
      <c r="C47">
        <v>83</v>
      </c>
      <c r="D47">
        <v>83</v>
      </c>
      <c r="E47" s="23" t="str">
        <f>INDEX('All Staff Positions'!$A:$D,MATCH('Performance Score'!A47,'All Staff Positions'!$A:$A,0),4)</f>
        <v>Level 1</v>
      </c>
      <c r="F47" s="20">
        <f t="shared" si="0"/>
        <v>10.95</v>
      </c>
      <c r="G47" s="20">
        <f t="shared" si="1"/>
        <v>12.45</v>
      </c>
      <c r="H47" s="20">
        <f t="shared" si="2"/>
        <v>58.099999999999994</v>
      </c>
      <c r="I47" s="23">
        <v>0</v>
      </c>
      <c r="J47" s="20">
        <f t="shared" si="3"/>
        <v>81.5</v>
      </c>
      <c r="K47" s="20" t="str">
        <f>INDEX(Department!$A:$B,MATCH(A47,Department!$A:$A,0),2)</f>
        <v>Finance</v>
      </c>
      <c r="L47" s="20"/>
    </row>
    <row r="48" spans="1:13" x14ac:dyDescent="0.3">
      <c r="A48" s="1" t="s">
        <v>495</v>
      </c>
      <c r="B48">
        <v>84</v>
      </c>
      <c r="C48">
        <v>67</v>
      </c>
      <c r="D48">
        <v>97</v>
      </c>
      <c r="E48" s="23" t="str">
        <f>INDEX('All Staff Positions'!$A:$D,MATCH('Performance Score'!A48,'All Staff Positions'!$A:$A,0),4)</f>
        <v>Level 1</v>
      </c>
      <c r="F48" s="20">
        <f t="shared" si="0"/>
        <v>12.6</v>
      </c>
      <c r="G48" s="20">
        <f t="shared" si="1"/>
        <v>10.049999999999999</v>
      </c>
      <c r="H48" s="20">
        <f t="shared" si="2"/>
        <v>67.899999999999991</v>
      </c>
      <c r="I48" s="23">
        <v>0</v>
      </c>
      <c r="J48" s="20">
        <f t="shared" si="3"/>
        <v>90.549999999999983</v>
      </c>
      <c r="K48" s="20" t="str">
        <f>INDEX(Department!$A:$B,MATCH(A48,Department!$A:$A,0),2)</f>
        <v>Finance</v>
      </c>
      <c r="L48" s="20"/>
    </row>
    <row r="49" spans="1:12" x14ac:dyDescent="0.3">
      <c r="A49" s="1" t="s">
        <v>408</v>
      </c>
      <c r="B49">
        <v>75</v>
      </c>
      <c r="C49">
        <v>66</v>
      </c>
      <c r="D49">
        <v>64</v>
      </c>
      <c r="E49" s="23" t="str">
        <f>INDEX('All Staff Positions'!$A:$D,MATCH('Performance Score'!A49,'All Staff Positions'!$A:$A,0),4)</f>
        <v>Level 2</v>
      </c>
      <c r="F49" s="20">
        <f t="shared" si="0"/>
        <v>11.25</v>
      </c>
      <c r="G49" s="20">
        <f t="shared" si="1"/>
        <v>9.9</v>
      </c>
      <c r="H49" s="20">
        <f t="shared" si="2"/>
        <v>44.8</v>
      </c>
      <c r="I49" s="23">
        <v>0</v>
      </c>
      <c r="J49" s="20">
        <f t="shared" si="3"/>
        <v>65.949999999999989</v>
      </c>
      <c r="K49" s="20" t="str">
        <f>INDEX(Department!$A:$B,MATCH(A49,Department!$A:$A,0),2)</f>
        <v>Finance</v>
      </c>
      <c r="L49" s="20"/>
    </row>
    <row r="50" spans="1:12" x14ac:dyDescent="0.3">
      <c r="A50" s="1" t="s">
        <v>402</v>
      </c>
      <c r="B50">
        <v>87</v>
      </c>
      <c r="C50">
        <v>86</v>
      </c>
      <c r="D50">
        <v>96</v>
      </c>
      <c r="E50" s="23" t="str">
        <f>INDEX('All Staff Positions'!$A:$D,MATCH('Performance Score'!A50,'All Staff Positions'!$A:$A,0),4)</f>
        <v>Level 2</v>
      </c>
      <c r="F50" s="20">
        <f t="shared" si="0"/>
        <v>13.049999999999999</v>
      </c>
      <c r="G50" s="20">
        <f t="shared" si="1"/>
        <v>12.9</v>
      </c>
      <c r="H50" s="20">
        <f t="shared" si="2"/>
        <v>67.199999999999989</v>
      </c>
      <c r="I50" s="23">
        <v>0</v>
      </c>
      <c r="J50" s="20">
        <f t="shared" si="3"/>
        <v>93.149999999999991</v>
      </c>
      <c r="K50" s="20" t="str">
        <f>INDEX(Department!$A:$B,MATCH(A50,Department!$A:$A,0),2)</f>
        <v>Finance</v>
      </c>
      <c r="L50" s="20"/>
    </row>
    <row r="51" spans="1:12" x14ac:dyDescent="0.3">
      <c r="A51" s="1" t="s">
        <v>427</v>
      </c>
      <c r="B51">
        <v>88</v>
      </c>
      <c r="C51">
        <v>85</v>
      </c>
      <c r="D51">
        <v>87</v>
      </c>
      <c r="E51" s="23" t="str">
        <f>INDEX('All Staff Positions'!$A:$D,MATCH('Performance Score'!A51,'All Staff Positions'!$A:$A,0),4)</f>
        <v>Level 2</v>
      </c>
      <c r="F51" s="20">
        <f t="shared" si="0"/>
        <v>13.2</v>
      </c>
      <c r="G51" s="20">
        <f t="shared" si="1"/>
        <v>12.75</v>
      </c>
      <c r="H51" s="20">
        <f t="shared" si="2"/>
        <v>60.9</v>
      </c>
      <c r="I51" s="23">
        <v>0</v>
      </c>
      <c r="J51" s="20">
        <f t="shared" si="3"/>
        <v>86.85</v>
      </c>
      <c r="K51" s="20" t="str">
        <f>INDEX(Department!$A:$B,MATCH(A51,Department!$A:$A,0),2)</f>
        <v>Finance</v>
      </c>
      <c r="L51" s="20"/>
    </row>
    <row r="52" spans="1:12" x14ac:dyDescent="0.3">
      <c r="A52" s="1" t="s">
        <v>426</v>
      </c>
      <c r="B52">
        <v>86</v>
      </c>
      <c r="C52">
        <v>94</v>
      </c>
      <c r="D52">
        <v>63</v>
      </c>
      <c r="E52" s="23" t="str">
        <f>INDEX('All Staff Positions'!$A:$D,MATCH('Performance Score'!A52,'All Staff Positions'!$A:$A,0),4)</f>
        <v>Level 2</v>
      </c>
      <c r="F52" s="20">
        <f t="shared" si="0"/>
        <v>12.9</v>
      </c>
      <c r="G52" s="20">
        <f t="shared" si="1"/>
        <v>14.1</v>
      </c>
      <c r="H52" s="20">
        <f t="shared" si="2"/>
        <v>44.099999999999994</v>
      </c>
      <c r="I52" s="23">
        <v>0</v>
      </c>
      <c r="J52" s="20">
        <f t="shared" si="3"/>
        <v>71.099999999999994</v>
      </c>
      <c r="K52" s="20" t="str">
        <f>INDEX(Department!$A:$B,MATCH(A52,Department!$A:$A,0),2)</f>
        <v>Finance</v>
      </c>
      <c r="L52" s="20"/>
    </row>
    <row r="53" spans="1:12" x14ac:dyDescent="0.3">
      <c r="A53" s="1" t="s">
        <v>530</v>
      </c>
      <c r="B53">
        <v>41</v>
      </c>
      <c r="C53">
        <v>63</v>
      </c>
      <c r="D53">
        <v>99</v>
      </c>
      <c r="E53" s="23" t="str">
        <f>INDEX('All Staff Positions'!$A:$D,MATCH('Performance Score'!A53,'All Staff Positions'!$A:$A,0),4)</f>
        <v>Level 2</v>
      </c>
      <c r="F53" s="20">
        <f t="shared" si="0"/>
        <v>6.1499999999999995</v>
      </c>
      <c r="G53" s="20">
        <f t="shared" si="1"/>
        <v>9.4499999999999993</v>
      </c>
      <c r="H53" s="20">
        <f t="shared" si="2"/>
        <v>69.3</v>
      </c>
      <c r="I53" s="23">
        <v>0</v>
      </c>
      <c r="J53" s="20">
        <f t="shared" si="3"/>
        <v>84.899999999999991</v>
      </c>
      <c r="K53" s="20" t="str">
        <f>INDEX(Department!$A:$B,MATCH(A53,Department!$A:$A,0),2)</f>
        <v>Finance</v>
      </c>
      <c r="L53" s="20"/>
    </row>
    <row r="54" spans="1:12" x14ac:dyDescent="0.3">
      <c r="A54" s="1" t="s">
        <v>532</v>
      </c>
      <c r="B54">
        <v>65</v>
      </c>
      <c r="C54">
        <v>70</v>
      </c>
      <c r="D54">
        <v>62</v>
      </c>
      <c r="E54" s="23" t="str">
        <f>INDEX('All Staff Positions'!$A:$D,MATCH('Performance Score'!A54,'All Staff Positions'!$A:$A,0),4)</f>
        <v>Level 2</v>
      </c>
      <c r="F54" s="20">
        <f t="shared" si="0"/>
        <v>9.75</v>
      </c>
      <c r="G54" s="20">
        <f t="shared" si="1"/>
        <v>10.5</v>
      </c>
      <c r="H54" s="20">
        <f t="shared" si="2"/>
        <v>43.4</v>
      </c>
      <c r="I54" s="23">
        <v>0</v>
      </c>
      <c r="J54" s="20">
        <f t="shared" si="3"/>
        <v>63.65</v>
      </c>
      <c r="K54" s="20" t="str">
        <f>INDEX(Department!$A:$B,MATCH(A54,Department!$A:$A,0),2)</f>
        <v>Finance</v>
      </c>
      <c r="L54" s="20"/>
    </row>
    <row r="55" spans="1:12" x14ac:dyDescent="0.3">
      <c r="A55" s="1" t="s">
        <v>535</v>
      </c>
      <c r="B55">
        <v>85</v>
      </c>
      <c r="C55">
        <v>54</v>
      </c>
      <c r="D55">
        <v>71</v>
      </c>
      <c r="E55" s="23" t="str">
        <f>INDEX('All Staff Positions'!$A:$D,MATCH('Performance Score'!A55,'All Staff Positions'!$A:$A,0),4)</f>
        <v>Level 2</v>
      </c>
      <c r="F55" s="20">
        <f t="shared" si="0"/>
        <v>12.75</v>
      </c>
      <c r="G55" s="20">
        <f t="shared" si="1"/>
        <v>8.1</v>
      </c>
      <c r="H55" s="20">
        <f t="shared" si="2"/>
        <v>49.699999999999996</v>
      </c>
      <c r="I55" s="23">
        <v>0</v>
      </c>
      <c r="J55" s="20">
        <f t="shared" si="3"/>
        <v>70.55</v>
      </c>
      <c r="K55" s="20" t="str">
        <f>INDEX(Department!$A:$B,MATCH(A55,Department!$A:$A,0),2)</f>
        <v>Finance</v>
      </c>
      <c r="L55" s="20"/>
    </row>
    <row r="56" spans="1:12" x14ac:dyDescent="0.3">
      <c r="A56" s="1" t="s">
        <v>423</v>
      </c>
      <c r="B56">
        <v>50</v>
      </c>
      <c r="C56">
        <v>66</v>
      </c>
      <c r="D56">
        <v>77</v>
      </c>
      <c r="E56" s="23" t="str">
        <f>INDEX('All Staff Positions'!$A:$D,MATCH('Performance Score'!A56,'All Staff Positions'!$A:$A,0),4)</f>
        <v>Level 2</v>
      </c>
      <c r="F56" s="20">
        <f t="shared" si="0"/>
        <v>7.5</v>
      </c>
      <c r="G56" s="20">
        <f t="shared" si="1"/>
        <v>9.9</v>
      </c>
      <c r="H56" s="20">
        <f t="shared" si="2"/>
        <v>53.9</v>
      </c>
      <c r="I56" s="23">
        <v>0</v>
      </c>
      <c r="J56" s="20">
        <f t="shared" si="3"/>
        <v>71.3</v>
      </c>
      <c r="K56" s="20" t="str">
        <f>INDEX(Department!$A:$B,MATCH(A56,Department!$A:$A,0),2)</f>
        <v>Finance</v>
      </c>
      <c r="L56" s="20"/>
    </row>
    <row r="57" spans="1:12" x14ac:dyDescent="0.3">
      <c r="A57" s="1" t="s">
        <v>445</v>
      </c>
      <c r="B57">
        <v>38</v>
      </c>
      <c r="C57">
        <v>65</v>
      </c>
      <c r="D57">
        <v>63</v>
      </c>
      <c r="E57" s="23" t="str">
        <f>INDEX('All Staff Positions'!$A:$D,MATCH('Performance Score'!A57,'All Staff Positions'!$A:$A,0),4)</f>
        <v>Level 2</v>
      </c>
      <c r="F57" s="20">
        <f t="shared" si="0"/>
        <v>5.7</v>
      </c>
      <c r="G57" s="20">
        <f t="shared" si="1"/>
        <v>9.75</v>
      </c>
      <c r="H57" s="20">
        <f t="shared" si="2"/>
        <v>44.099999999999994</v>
      </c>
      <c r="I57" s="23">
        <v>0</v>
      </c>
      <c r="J57" s="20">
        <f t="shared" si="3"/>
        <v>59.55</v>
      </c>
      <c r="K57" s="20" t="str">
        <f>INDEX(Department!$A:$B,MATCH(A57,Department!$A:$A,0),2)</f>
        <v>Finance</v>
      </c>
      <c r="L57" s="20"/>
    </row>
    <row r="58" spans="1:12" x14ac:dyDescent="0.3">
      <c r="A58" s="1" t="s">
        <v>446</v>
      </c>
      <c r="B58">
        <v>69</v>
      </c>
      <c r="C58">
        <v>95</v>
      </c>
      <c r="D58">
        <v>78</v>
      </c>
      <c r="E58" s="23" t="str">
        <f>INDEX('All Staff Positions'!$A:$D,MATCH('Performance Score'!A58,'All Staff Positions'!$A:$A,0),4)</f>
        <v>Level 2</v>
      </c>
      <c r="F58" s="20">
        <f t="shared" si="0"/>
        <v>10.35</v>
      </c>
      <c r="G58" s="20">
        <f t="shared" si="1"/>
        <v>14.25</v>
      </c>
      <c r="H58" s="20">
        <f t="shared" si="2"/>
        <v>54.599999999999994</v>
      </c>
      <c r="I58" s="23">
        <v>0</v>
      </c>
      <c r="J58" s="20">
        <f t="shared" si="3"/>
        <v>79.199999999999989</v>
      </c>
      <c r="K58" s="20" t="str">
        <f>INDEX(Department!$A:$B,MATCH(A58,Department!$A:$A,0),2)</f>
        <v>Finance</v>
      </c>
      <c r="L58" s="20"/>
    </row>
    <row r="59" spans="1:12" x14ac:dyDescent="0.3">
      <c r="A59" s="1" t="s">
        <v>485</v>
      </c>
      <c r="B59">
        <v>91</v>
      </c>
      <c r="C59">
        <v>73</v>
      </c>
      <c r="D59">
        <v>93</v>
      </c>
      <c r="E59" s="23" t="str">
        <f>INDEX('All Staff Positions'!$A:$D,MATCH('Performance Score'!A59,'All Staff Positions'!$A:$A,0),4)</f>
        <v>Level 3</v>
      </c>
      <c r="F59" s="20">
        <f t="shared" si="0"/>
        <v>13.65</v>
      </c>
      <c r="G59" s="20">
        <f t="shared" si="1"/>
        <v>10.95</v>
      </c>
      <c r="H59" s="20">
        <f t="shared" si="2"/>
        <v>65.099999999999994</v>
      </c>
      <c r="I59" s="23">
        <v>0</v>
      </c>
      <c r="J59" s="20">
        <f t="shared" si="3"/>
        <v>89.699999999999989</v>
      </c>
      <c r="K59" s="20" t="str">
        <f>INDEX(Department!$A:$B,MATCH(A59,Department!$A:$A,0),2)</f>
        <v>Finance</v>
      </c>
      <c r="L59" s="20"/>
    </row>
    <row r="60" spans="1:12" x14ac:dyDescent="0.3">
      <c r="A60" s="1" t="s">
        <v>537</v>
      </c>
      <c r="B60">
        <v>46</v>
      </c>
      <c r="C60">
        <v>84</v>
      </c>
      <c r="D60">
        <v>94</v>
      </c>
      <c r="E60" s="23" t="str">
        <f>INDEX('All Staff Positions'!$A:$D,MATCH('Performance Score'!A60,'All Staff Positions'!$A:$A,0),4)</f>
        <v>Level 3</v>
      </c>
      <c r="F60" s="20">
        <f t="shared" si="0"/>
        <v>6.8999999999999995</v>
      </c>
      <c r="G60" s="20">
        <f t="shared" si="1"/>
        <v>12.6</v>
      </c>
      <c r="H60" s="20">
        <f t="shared" si="2"/>
        <v>65.8</v>
      </c>
      <c r="I60" s="23">
        <v>0</v>
      </c>
      <c r="J60" s="20">
        <f t="shared" si="3"/>
        <v>85.3</v>
      </c>
      <c r="K60" s="20" t="str">
        <f>INDEX(Department!$A:$B,MATCH(A60,Department!$A:$A,0),2)</f>
        <v>Finance</v>
      </c>
      <c r="L60" s="20"/>
    </row>
    <row r="61" spans="1:12" x14ac:dyDescent="0.3">
      <c r="A61" s="1" t="s">
        <v>538</v>
      </c>
      <c r="B61">
        <v>74</v>
      </c>
      <c r="C61">
        <v>58</v>
      </c>
      <c r="D61">
        <v>85</v>
      </c>
      <c r="E61" s="23" t="str">
        <f>INDEX('All Staff Positions'!$A:$D,MATCH('Performance Score'!A61,'All Staff Positions'!$A:$A,0),4)</f>
        <v>Level 3</v>
      </c>
      <c r="F61" s="20">
        <f t="shared" si="0"/>
        <v>11.1</v>
      </c>
      <c r="G61" s="20">
        <f t="shared" si="1"/>
        <v>8.6999999999999993</v>
      </c>
      <c r="H61" s="20">
        <f t="shared" si="2"/>
        <v>59.499999999999993</v>
      </c>
      <c r="I61" s="23">
        <v>0</v>
      </c>
      <c r="J61" s="20">
        <f t="shared" si="3"/>
        <v>79.299999999999983</v>
      </c>
      <c r="K61" s="20" t="str">
        <f>INDEX(Department!$A:$B,MATCH(A61,Department!$A:$A,0),2)</f>
        <v>Finance</v>
      </c>
      <c r="L61" s="20"/>
    </row>
    <row r="62" spans="1:12" x14ac:dyDescent="0.3">
      <c r="A62" s="1" t="s">
        <v>540</v>
      </c>
      <c r="B62">
        <v>76</v>
      </c>
      <c r="C62">
        <v>85</v>
      </c>
      <c r="D62">
        <v>88</v>
      </c>
      <c r="E62" s="23" t="str">
        <f>INDEX('All Staff Positions'!$A:$D,MATCH('Performance Score'!A62,'All Staff Positions'!$A:$A,0),4)</f>
        <v>Level 4</v>
      </c>
      <c r="F62" s="20">
        <f t="shared" si="0"/>
        <v>11.4</v>
      </c>
      <c r="G62" s="20">
        <f t="shared" si="1"/>
        <v>21.25</v>
      </c>
      <c r="H62" s="20">
        <f t="shared" si="2"/>
        <v>52.8</v>
      </c>
      <c r="I62" s="23">
        <v>0</v>
      </c>
      <c r="J62" s="20">
        <f t="shared" si="3"/>
        <v>85.449999999999989</v>
      </c>
      <c r="K62" s="20" t="str">
        <f>INDEX(Department!$A:$B,MATCH(A62,Department!$A:$A,0),2)</f>
        <v>Finance</v>
      </c>
      <c r="L62" s="20"/>
    </row>
    <row r="63" spans="1:12" x14ac:dyDescent="0.3">
      <c r="A63" s="1" t="s">
        <v>442</v>
      </c>
      <c r="B63">
        <v>45</v>
      </c>
      <c r="C63">
        <v>74</v>
      </c>
      <c r="D63">
        <v>77</v>
      </c>
      <c r="E63" s="23" t="str">
        <f>INDEX('All Staff Positions'!$A:$D,MATCH('Performance Score'!A63,'All Staff Positions'!$A:$A,0),4)</f>
        <v>Level 4</v>
      </c>
      <c r="F63" s="20">
        <f t="shared" si="0"/>
        <v>6.75</v>
      </c>
      <c r="G63" s="20">
        <f t="shared" si="1"/>
        <v>18.5</v>
      </c>
      <c r="H63" s="20">
        <f t="shared" si="2"/>
        <v>46.199999999999996</v>
      </c>
      <c r="I63" s="23">
        <v>0</v>
      </c>
      <c r="J63" s="20">
        <f t="shared" si="3"/>
        <v>71.449999999999989</v>
      </c>
      <c r="K63" s="20" t="str">
        <f>INDEX(Department!$A:$B,MATCH(A63,Department!$A:$A,0),2)</f>
        <v>Finance</v>
      </c>
      <c r="L63" s="20"/>
    </row>
    <row r="64" spans="1:12" x14ac:dyDescent="0.3">
      <c r="A64" s="1" t="s">
        <v>541</v>
      </c>
      <c r="B64">
        <v>47</v>
      </c>
      <c r="C64">
        <v>80</v>
      </c>
      <c r="D64">
        <v>99</v>
      </c>
      <c r="E64" s="23" t="str">
        <f>INDEX('All Staff Positions'!$A:$D,MATCH('Performance Score'!A64,'All Staff Positions'!$A:$A,0),4)</f>
        <v>Level 5</v>
      </c>
      <c r="F64" s="20">
        <f t="shared" si="0"/>
        <v>7.05</v>
      </c>
      <c r="G64" s="20">
        <f t="shared" si="1"/>
        <v>20</v>
      </c>
      <c r="H64" s="20">
        <f t="shared" si="2"/>
        <v>59.4</v>
      </c>
      <c r="I64" s="23">
        <v>0</v>
      </c>
      <c r="J64" s="20">
        <f t="shared" si="3"/>
        <v>86.45</v>
      </c>
      <c r="K64" s="20" t="str">
        <f>INDEX(Department!$A:$B,MATCH(A64,Department!$A:$A,0),2)</f>
        <v>Finance</v>
      </c>
      <c r="L64" s="20"/>
    </row>
    <row r="65" spans="1:12" x14ac:dyDescent="0.3">
      <c r="A65" s="1" t="s">
        <v>469</v>
      </c>
      <c r="B65">
        <v>30</v>
      </c>
      <c r="C65">
        <v>93</v>
      </c>
      <c r="D65">
        <v>63</v>
      </c>
      <c r="E65" s="23" t="str">
        <f>INDEX('All Staff Positions'!$A:$D,MATCH('Performance Score'!A65,'All Staff Positions'!$A:$A,0),4)</f>
        <v>Deputy Head</v>
      </c>
      <c r="F65" s="20">
        <f t="shared" si="0"/>
        <v>3</v>
      </c>
      <c r="G65" s="20">
        <f t="shared" si="1"/>
        <v>9.3000000000000007</v>
      </c>
      <c r="H65" s="20">
        <f t="shared" si="2"/>
        <v>31.5</v>
      </c>
      <c r="I65" s="20">
        <f>IF(E65="Deputy Head",(AVERAGE(J67:J74)*Q9))</f>
        <v>23.521874999999998</v>
      </c>
      <c r="J65" s="20">
        <f t="shared" si="3"/>
        <v>67.321874999999991</v>
      </c>
      <c r="K65" s="20" t="str">
        <f>INDEX(Department!$A:$B,MATCH(A65,Department!$A:$A,0),2)</f>
        <v>HR</v>
      </c>
      <c r="L65" s="20"/>
    </row>
    <row r="66" spans="1:12" x14ac:dyDescent="0.3">
      <c r="A66" s="1" t="s">
        <v>467</v>
      </c>
      <c r="B66">
        <v>73</v>
      </c>
      <c r="C66">
        <v>92</v>
      </c>
      <c r="D66">
        <v>66</v>
      </c>
      <c r="E66" s="23" t="str">
        <f>INDEX('All Staff Positions'!$A:$D,MATCH('Performance Score'!A66,'All Staff Positions'!$A:$A,0),4)</f>
        <v>Head</v>
      </c>
      <c r="F66" s="20">
        <f t="shared" si="0"/>
        <v>3.6500000000000004</v>
      </c>
      <c r="G66" s="20">
        <f t="shared" si="1"/>
        <v>9.2000000000000011</v>
      </c>
      <c r="H66" s="20">
        <f t="shared" si="2"/>
        <v>26.400000000000002</v>
      </c>
      <c r="I66" s="20">
        <f>IF(E66="Head",(AVERAGE(J65,J75:J77)*Q10))</f>
        <v>34.326210937500001</v>
      </c>
      <c r="J66" s="20">
        <f t="shared" si="3"/>
        <v>73.576210937500008</v>
      </c>
      <c r="K66" s="20" t="str">
        <f>INDEX(Department!$A:$B,MATCH(A66,Department!$A:$A,0),2)</f>
        <v>HR</v>
      </c>
      <c r="L66" s="20"/>
    </row>
    <row r="67" spans="1:12" x14ac:dyDescent="0.3">
      <c r="A67" s="1" t="s">
        <v>483</v>
      </c>
      <c r="B67">
        <v>39</v>
      </c>
      <c r="C67">
        <v>72</v>
      </c>
      <c r="D67">
        <v>62</v>
      </c>
      <c r="E67" s="23" t="str">
        <f>INDEX('All Staff Positions'!$A:$D,MATCH('Performance Score'!A67,'All Staff Positions'!$A:$A,0),4)</f>
        <v>Level 2</v>
      </c>
      <c r="F67" s="20">
        <f t="shared" si="0"/>
        <v>5.85</v>
      </c>
      <c r="G67" s="20">
        <f t="shared" si="1"/>
        <v>10.799999999999999</v>
      </c>
      <c r="H67" s="20">
        <f t="shared" si="2"/>
        <v>43.4</v>
      </c>
      <c r="I67" s="23">
        <v>0</v>
      </c>
      <c r="J67" s="20">
        <f t="shared" si="3"/>
        <v>60.05</v>
      </c>
      <c r="K67" s="20" t="str">
        <f>INDEX(Department!$A:$B,MATCH(A67,Department!$A:$A,0),2)</f>
        <v>HR</v>
      </c>
      <c r="L67" s="20"/>
    </row>
    <row r="68" spans="1:12" x14ac:dyDescent="0.3">
      <c r="A68" s="1" t="s">
        <v>594</v>
      </c>
      <c r="B68">
        <v>90</v>
      </c>
      <c r="C68">
        <v>99</v>
      </c>
      <c r="D68">
        <v>98</v>
      </c>
      <c r="E68" s="23" t="str">
        <f>INDEX('All Staff Positions'!$A:$D,MATCH('Performance Score'!A68,'All Staff Positions'!$A:$A,0),4)</f>
        <v>Level 2</v>
      </c>
      <c r="F68" s="20">
        <f t="shared" ref="F68:F131" si="5">IF(E68="Level 1",B68*N$4,IF(E68="Level 2",B68*N$5, IF(E68="Level 3",B68*N$6, IF(E68="Level 4",B68*N$7, IF(E68="Level 5",B68*N$8, IF(E68="Deputy Head",B68*N$9, IF(E68="Head",B68*N$10, IF(E68="DMD",B68*N$11, IF(E68="COO",B68*N$11)))))))))</f>
        <v>13.5</v>
      </c>
      <c r="G68" s="20">
        <f t="shared" ref="G68:G131" si="6">IF(E68="Level 1",C68*O$4,IF(E68="Level 2",C68*O$5, IF(E68="Level 3",C68*O$6, IF(E68="Level 4",C68*O$7, IF(E68="Level 5",C68*O$8, IF(E68="Deputy Head",C68*O$9, IF(E68="Head",C68*O$10, IF(E68="DMD",C68*O$11, IF(E68="COO",C68*O$11)))))))))</f>
        <v>14.85</v>
      </c>
      <c r="H68" s="20">
        <f t="shared" ref="H68:H131" si="7">IF(E68="Level 1",D68*P$4,IF(E68="Level 2",D68*P$5, IF(E68="Level 3",D68*P$6, IF(E68="Level 4",D68*P$7, IF(E68="Level 5",D68*P$8, IF(E68="Deputy Head",D68*P$9, IF(E68="Head",D68*P$10, IF(E68="DMD",D68*P$11, IF(E68="COO",D68*P$11)))))))))</f>
        <v>68.599999999999994</v>
      </c>
      <c r="I68" s="23">
        <v>0</v>
      </c>
      <c r="J68" s="20">
        <f t="shared" ref="J68:J131" si="8">SUM(F68:I68)</f>
        <v>96.949999999999989</v>
      </c>
      <c r="K68" s="20" t="str">
        <f>INDEX(Department!$A:$B,MATCH(A68,Department!$A:$A,0),2)</f>
        <v>HR</v>
      </c>
      <c r="L68" s="20"/>
    </row>
    <row r="69" spans="1:12" x14ac:dyDescent="0.3">
      <c r="A69" s="1" t="s">
        <v>480</v>
      </c>
      <c r="B69">
        <v>48</v>
      </c>
      <c r="C69">
        <v>61</v>
      </c>
      <c r="D69">
        <v>99</v>
      </c>
      <c r="E69" s="23" t="str">
        <f>INDEX('All Staff Positions'!$A:$D,MATCH('Performance Score'!A69,'All Staff Positions'!$A:$A,0),4)</f>
        <v>Level 3</v>
      </c>
      <c r="F69" s="20">
        <f t="shared" si="5"/>
        <v>7.1999999999999993</v>
      </c>
      <c r="G69" s="20">
        <f t="shared" si="6"/>
        <v>9.15</v>
      </c>
      <c r="H69" s="20">
        <f t="shared" si="7"/>
        <v>69.3</v>
      </c>
      <c r="I69" s="23">
        <v>0</v>
      </c>
      <c r="J69" s="20">
        <f t="shared" si="8"/>
        <v>85.65</v>
      </c>
      <c r="K69" s="20" t="str">
        <f>INDEX(Department!$A:$B,MATCH(A69,Department!$A:$A,0),2)</f>
        <v>HR</v>
      </c>
      <c r="L69" s="20"/>
    </row>
    <row r="70" spans="1:12" x14ac:dyDescent="0.3">
      <c r="A70" s="1" t="s">
        <v>472</v>
      </c>
      <c r="B70">
        <v>60</v>
      </c>
      <c r="C70">
        <v>80</v>
      </c>
      <c r="D70">
        <v>78</v>
      </c>
      <c r="E70" s="23" t="str">
        <f>INDEX('All Staff Positions'!$A:$D,MATCH('Performance Score'!A70,'All Staff Positions'!$A:$A,0),4)</f>
        <v>Level 3</v>
      </c>
      <c r="F70" s="20">
        <f t="shared" si="5"/>
        <v>9</v>
      </c>
      <c r="G70" s="20">
        <f t="shared" si="6"/>
        <v>12</v>
      </c>
      <c r="H70" s="20">
        <f t="shared" si="7"/>
        <v>54.599999999999994</v>
      </c>
      <c r="I70" s="23">
        <v>0</v>
      </c>
      <c r="J70" s="20">
        <f t="shared" si="8"/>
        <v>75.599999999999994</v>
      </c>
      <c r="K70" s="20" t="str">
        <f>INDEX(Department!$A:$B,MATCH(A70,Department!$A:$A,0),2)</f>
        <v>HR</v>
      </c>
      <c r="L70" s="20"/>
    </row>
    <row r="71" spans="1:12" x14ac:dyDescent="0.3">
      <c r="A71" s="1" t="s">
        <v>404</v>
      </c>
      <c r="B71">
        <v>96</v>
      </c>
      <c r="C71">
        <v>90</v>
      </c>
      <c r="D71">
        <v>88</v>
      </c>
      <c r="E71" s="23" t="str">
        <f>INDEX('All Staff Positions'!$A:$D,MATCH('Performance Score'!A71,'All Staff Positions'!$A:$A,0),4)</f>
        <v>Level 3</v>
      </c>
      <c r="F71" s="20">
        <f t="shared" si="5"/>
        <v>14.399999999999999</v>
      </c>
      <c r="G71" s="20">
        <f t="shared" si="6"/>
        <v>13.5</v>
      </c>
      <c r="H71" s="20">
        <f t="shared" si="7"/>
        <v>61.599999999999994</v>
      </c>
      <c r="I71" s="23">
        <v>0</v>
      </c>
      <c r="J71" s="20">
        <f t="shared" si="8"/>
        <v>89.5</v>
      </c>
      <c r="K71" s="20" t="str">
        <f>INDEX(Department!$A:$B,MATCH(A71,Department!$A:$A,0),2)</f>
        <v>HR</v>
      </c>
      <c r="L71" s="20"/>
    </row>
    <row r="72" spans="1:12" x14ac:dyDescent="0.3">
      <c r="A72" s="1" t="s">
        <v>400</v>
      </c>
      <c r="B72">
        <v>76</v>
      </c>
      <c r="C72">
        <v>92</v>
      </c>
      <c r="D72">
        <v>62</v>
      </c>
      <c r="E72" s="23" t="str">
        <f>INDEX('All Staff Positions'!$A:$D,MATCH('Performance Score'!A72,'All Staff Positions'!$A:$A,0),4)</f>
        <v>Level 3</v>
      </c>
      <c r="F72" s="20">
        <f t="shared" si="5"/>
        <v>11.4</v>
      </c>
      <c r="G72" s="20">
        <f t="shared" si="6"/>
        <v>13.799999999999999</v>
      </c>
      <c r="H72" s="20">
        <f t="shared" si="7"/>
        <v>43.4</v>
      </c>
      <c r="I72" s="23">
        <v>0</v>
      </c>
      <c r="J72" s="20">
        <f t="shared" si="8"/>
        <v>68.599999999999994</v>
      </c>
      <c r="K72" s="20" t="str">
        <f>INDEX(Department!$A:$B,MATCH(A72,Department!$A:$A,0),2)</f>
        <v>HR</v>
      </c>
      <c r="L72" s="20"/>
    </row>
    <row r="73" spans="1:12" x14ac:dyDescent="0.3">
      <c r="A73" s="1" t="s">
        <v>413</v>
      </c>
      <c r="B73">
        <v>78</v>
      </c>
      <c r="C73">
        <v>62</v>
      </c>
      <c r="D73">
        <v>70</v>
      </c>
      <c r="E73" s="23" t="str">
        <f>INDEX('All Staff Positions'!$A:$D,MATCH('Performance Score'!A73,'All Staff Positions'!$A:$A,0),4)</f>
        <v>Level 3</v>
      </c>
      <c r="F73" s="20">
        <f t="shared" si="5"/>
        <v>11.7</v>
      </c>
      <c r="G73" s="20">
        <f t="shared" si="6"/>
        <v>9.2999999999999989</v>
      </c>
      <c r="H73" s="20">
        <f t="shared" si="7"/>
        <v>49</v>
      </c>
      <c r="I73" s="23">
        <v>0</v>
      </c>
      <c r="J73" s="20">
        <f t="shared" si="8"/>
        <v>70</v>
      </c>
      <c r="K73" s="20" t="str">
        <f>INDEX(Department!$A:$B,MATCH(A73,Department!$A:$A,0),2)</f>
        <v>HR</v>
      </c>
      <c r="L73" s="20"/>
    </row>
    <row r="74" spans="1:12" x14ac:dyDescent="0.3">
      <c r="A74" s="1" t="s">
        <v>411</v>
      </c>
      <c r="B74">
        <v>64</v>
      </c>
      <c r="C74">
        <v>74</v>
      </c>
      <c r="D74">
        <v>86</v>
      </c>
      <c r="E74" s="23" t="str">
        <f>INDEX('All Staff Positions'!$A:$D,MATCH('Performance Score'!A74,'All Staff Positions'!$A:$A,0),4)</f>
        <v>Level 3</v>
      </c>
      <c r="F74" s="20">
        <f t="shared" si="5"/>
        <v>9.6</v>
      </c>
      <c r="G74" s="20">
        <f t="shared" si="6"/>
        <v>11.1</v>
      </c>
      <c r="H74" s="20">
        <f t="shared" si="7"/>
        <v>60.199999999999996</v>
      </c>
      <c r="I74" s="23">
        <v>0</v>
      </c>
      <c r="J74" s="20">
        <f t="shared" si="8"/>
        <v>80.899999999999991</v>
      </c>
      <c r="K74" s="20" t="str">
        <f>INDEX(Department!$A:$B,MATCH(A74,Department!$A:$A,0),2)</f>
        <v>HR</v>
      </c>
      <c r="L74" s="20"/>
    </row>
    <row r="75" spans="1:12" x14ac:dyDescent="0.3">
      <c r="A75" s="1" t="s">
        <v>464</v>
      </c>
      <c r="B75">
        <v>95</v>
      </c>
      <c r="C75">
        <v>95</v>
      </c>
      <c r="D75">
        <v>66</v>
      </c>
      <c r="E75" s="23" t="str">
        <f>INDEX('All Staff Positions'!$A:$D,MATCH('Performance Score'!A75,'All Staff Positions'!$A:$A,0),4)</f>
        <v>Level 4</v>
      </c>
      <c r="F75" s="20">
        <f t="shared" si="5"/>
        <v>14.25</v>
      </c>
      <c r="G75" s="20">
        <f t="shared" si="6"/>
        <v>23.75</v>
      </c>
      <c r="H75" s="20">
        <f t="shared" si="7"/>
        <v>39.6</v>
      </c>
      <c r="I75" s="23">
        <v>0</v>
      </c>
      <c r="J75" s="20">
        <f t="shared" si="8"/>
        <v>77.599999999999994</v>
      </c>
      <c r="K75" s="20" t="str">
        <f>INDEX(Department!$A:$B,MATCH(A75,Department!$A:$A,0),2)</f>
        <v>HR</v>
      </c>
      <c r="L75" s="20"/>
    </row>
    <row r="76" spans="1:12" x14ac:dyDescent="0.3">
      <c r="A76" s="1" t="s">
        <v>476</v>
      </c>
      <c r="B76">
        <v>83</v>
      </c>
      <c r="C76">
        <v>91</v>
      </c>
      <c r="D76">
        <v>70</v>
      </c>
      <c r="E76" s="23" t="str">
        <f>INDEX('All Staff Positions'!$A:$D,MATCH('Performance Score'!A76,'All Staff Positions'!$A:$A,0),4)</f>
        <v>Level 4</v>
      </c>
      <c r="F76" s="20">
        <f t="shared" si="5"/>
        <v>12.45</v>
      </c>
      <c r="G76" s="20">
        <f t="shared" si="6"/>
        <v>22.75</v>
      </c>
      <c r="H76" s="20">
        <f t="shared" si="7"/>
        <v>42</v>
      </c>
      <c r="I76" s="23">
        <v>0</v>
      </c>
      <c r="J76" s="20">
        <f t="shared" si="8"/>
        <v>77.2</v>
      </c>
      <c r="K76" s="20" t="str">
        <f>INDEX(Department!$A:$B,MATCH(A76,Department!$A:$A,0),2)</f>
        <v>HR</v>
      </c>
      <c r="L76" s="20"/>
    </row>
    <row r="77" spans="1:12" x14ac:dyDescent="0.3">
      <c r="A77" s="1" t="s">
        <v>593</v>
      </c>
      <c r="B77">
        <v>99</v>
      </c>
      <c r="C77">
        <v>95</v>
      </c>
      <c r="D77">
        <v>74</v>
      </c>
      <c r="E77" s="23" t="str">
        <f>INDEX('All Staff Positions'!$A:$D,MATCH('Performance Score'!A77,'All Staff Positions'!$A:$A,0),4)</f>
        <v>Level 4</v>
      </c>
      <c r="F77" s="20">
        <f t="shared" si="5"/>
        <v>14.85</v>
      </c>
      <c r="G77" s="20">
        <f t="shared" si="6"/>
        <v>23.75</v>
      </c>
      <c r="H77" s="20">
        <f t="shared" si="7"/>
        <v>44.4</v>
      </c>
      <c r="I77" s="23">
        <v>0</v>
      </c>
      <c r="J77" s="20">
        <f t="shared" si="8"/>
        <v>83</v>
      </c>
      <c r="K77" s="20" t="str">
        <f>INDEX(Department!$A:$B,MATCH(A77,Department!$A:$A,0),2)</f>
        <v>HR</v>
      </c>
      <c r="L77" s="20"/>
    </row>
    <row r="78" spans="1:12" x14ac:dyDescent="0.3">
      <c r="A78" s="1" t="s">
        <v>500</v>
      </c>
      <c r="B78">
        <v>44</v>
      </c>
      <c r="C78">
        <v>74</v>
      </c>
      <c r="D78">
        <v>90</v>
      </c>
      <c r="E78" s="23" t="str">
        <f>INDEX('All Staff Positions'!$A:$D,MATCH('Performance Score'!A78,'All Staff Positions'!$A:$A,0),4)</f>
        <v>Deputy Head</v>
      </c>
      <c r="F78" s="20">
        <f t="shared" si="5"/>
        <v>4.4000000000000004</v>
      </c>
      <c r="G78" s="20">
        <f t="shared" si="6"/>
        <v>7.4</v>
      </c>
      <c r="H78" s="20">
        <f t="shared" si="7"/>
        <v>45</v>
      </c>
      <c r="I78" s="20">
        <f>IF(E78="Deputy Head",(AVERAGE(J80:J93)*Q9))</f>
        <v>22.971428571428572</v>
      </c>
      <c r="J78" s="20">
        <f t="shared" si="8"/>
        <v>79.771428571428572</v>
      </c>
      <c r="K78" s="20" t="str">
        <f>INDEX(Department!$A:$B,MATCH(A78,Department!$A:$A,0),2)</f>
        <v>IT</v>
      </c>
      <c r="L78" s="20"/>
    </row>
    <row r="79" spans="1:12" x14ac:dyDescent="0.3">
      <c r="A79" s="1" t="s">
        <v>499</v>
      </c>
      <c r="B79">
        <v>49</v>
      </c>
      <c r="C79">
        <v>60</v>
      </c>
      <c r="D79">
        <v>62</v>
      </c>
      <c r="E79" s="23" t="str">
        <f>INDEX('All Staff Positions'!$A:$D,MATCH('Performance Score'!A79,'All Staff Positions'!$A:$A,0),4)</f>
        <v>Head</v>
      </c>
      <c r="F79" s="20">
        <f t="shared" si="5"/>
        <v>2.4500000000000002</v>
      </c>
      <c r="G79" s="20">
        <f t="shared" si="6"/>
        <v>6</v>
      </c>
      <c r="H79" s="20">
        <f t="shared" si="7"/>
        <v>24.8</v>
      </c>
      <c r="I79" s="20">
        <f>IF(E79="Head",(AVERAGE(J78)*Q10))</f>
        <v>35.89714285714286</v>
      </c>
      <c r="J79" s="20">
        <f t="shared" si="8"/>
        <v>69.147142857142853</v>
      </c>
      <c r="K79" s="20" t="str">
        <f>INDEX(Department!$A:$B,MATCH(A79,Department!$A:$A,0),2)</f>
        <v>IT</v>
      </c>
      <c r="L79" s="20"/>
    </row>
    <row r="80" spans="1:12" x14ac:dyDescent="0.3">
      <c r="A80" s="1" t="s">
        <v>448</v>
      </c>
      <c r="B80">
        <v>84</v>
      </c>
      <c r="C80">
        <v>98</v>
      </c>
      <c r="D80">
        <v>94</v>
      </c>
      <c r="E80" s="23" t="str">
        <f>INDEX('All Staff Positions'!$A:$D,MATCH('Performance Score'!A80,'All Staff Positions'!$A:$A,0),4)</f>
        <v>Level 1</v>
      </c>
      <c r="F80" s="20">
        <f t="shared" si="5"/>
        <v>12.6</v>
      </c>
      <c r="G80" s="20">
        <f t="shared" si="6"/>
        <v>14.7</v>
      </c>
      <c r="H80" s="20">
        <f t="shared" si="7"/>
        <v>65.8</v>
      </c>
      <c r="I80" s="23">
        <v>0</v>
      </c>
      <c r="J80" s="20">
        <f t="shared" si="8"/>
        <v>93.1</v>
      </c>
      <c r="K80" s="20" t="str">
        <f>INDEX(Department!$A:$B,MATCH(A80,Department!$A:$A,0),2)</f>
        <v>IT</v>
      </c>
      <c r="L80" s="20"/>
    </row>
    <row r="81" spans="1:13" x14ac:dyDescent="0.3">
      <c r="A81" s="1" t="s">
        <v>410</v>
      </c>
      <c r="B81">
        <v>90</v>
      </c>
      <c r="C81">
        <v>59</v>
      </c>
      <c r="D81">
        <v>78</v>
      </c>
      <c r="E81" s="23" t="str">
        <f>INDEX('All Staff Positions'!$A:$D,MATCH('Performance Score'!A81,'All Staff Positions'!$A:$A,0),4)</f>
        <v>Level 1</v>
      </c>
      <c r="F81" s="20">
        <f t="shared" si="5"/>
        <v>13.5</v>
      </c>
      <c r="G81" s="20">
        <f t="shared" si="6"/>
        <v>8.85</v>
      </c>
      <c r="H81" s="20">
        <f t="shared" si="7"/>
        <v>54.599999999999994</v>
      </c>
      <c r="I81" s="23">
        <v>0</v>
      </c>
      <c r="J81" s="20">
        <f t="shared" si="8"/>
        <v>76.949999999999989</v>
      </c>
      <c r="K81" s="20" t="str">
        <f>INDEX(Department!$A:$B,MATCH(A81,Department!$A:$A,0),2)</f>
        <v>IT</v>
      </c>
      <c r="L81" s="20"/>
    </row>
    <row r="82" spans="1:13" x14ac:dyDescent="0.3">
      <c r="A82" s="1" t="s">
        <v>439</v>
      </c>
      <c r="B82">
        <v>41</v>
      </c>
      <c r="C82">
        <v>81</v>
      </c>
      <c r="D82">
        <v>90</v>
      </c>
      <c r="E82" s="23" t="str">
        <f>INDEX('All Staff Positions'!$A:$D,MATCH('Performance Score'!A82,'All Staff Positions'!$A:$A,0),4)</f>
        <v>Level 1</v>
      </c>
      <c r="F82" s="20">
        <f t="shared" si="5"/>
        <v>6.1499999999999995</v>
      </c>
      <c r="G82" s="20">
        <f t="shared" si="6"/>
        <v>12.15</v>
      </c>
      <c r="H82" s="20">
        <f t="shared" si="7"/>
        <v>62.999999999999993</v>
      </c>
      <c r="I82" s="23">
        <v>0</v>
      </c>
      <c r="J82" s="20">
        <f t="shared" si="8"/>
        <v>81.3</v>
      </c>
      <c r="K82" s="20" t="str">
        <f>INDEX(Department!$A:$B,MATCH(A82,Department!$A:$A,0),2)</f>
        <v>IT</v>
      </c>
      <c r="L82" s="20"/>
    </row>
    <row r="83" spans="1:13" x14ac:dyDescent="0.3">
      <c r="A83" s="1" t="s">
        <v>507</v>
      </c>
      <c r="B83">
        <v>95</v>
      </c>
      <c r="C83">
        <v>78</v>
      </c>
      <c r="D83">
        <v>81</v>
      </c>
      <c r="E83" s="23" t="str">
        <f>INDEX('All Staff Positions'!$A:$D,MATCH('Performance Score'!A83,'All Staff Positions'!$A:$A,0),4)</f>
        <v>Level 1</v>
      </c>
      <c r="F83" s="20">
        <f t="shared" si="5"/>
        <v>14.25</v>
      </c>
      <c r="G83" s="20">
        <f t="shared" si="6"/>
        <v>11.7</v>
      </c>
      <c r="H83" s="20">
        <f t="shared" si="7"/>
        <v>56.699999999999996</v>
      </c>
      <c r="I83" s="23">
        <v>0</v>
      </c>
      <c r="J83" s="20">
        <f t="shared" si="8"/>
        <v>82.649999999999991</v>
      </c>
      <c r="K83" s="20" t="str">
        <f>INDEX(Department!$A:$B,MATCH(A83,Department!$A:$A,0),2)</f>
        <v>IT</v>
      </c>
      <c r="L83" s="20"/>
    </row>
    <row r="84" spans="1:13" x14ac:dyDescent="0.3">
      <c r="A84" s="1" t="s">
        <v>508</v>
      </c>
      <c r="B84">
        <v>99</v>
      </c>
      <c r="C84">
        <v>63</v>
      </c>
      <c r="D84">
        <v>63</v>
      </c>
      <c r="E84" s="23" t="str">
        <f>INDEX('All Staff Positions'!$A:$D,MATCH('Performance Score'!A84,'All Staff Positions'!$A:$A,0),4)</f>
        <v>Level 1</v>
      </c>
      <c r="F84" s="20">
        <f t="shared" si="5"/>
        <v>14.85</v>
      </c>
      <c r="G84" s="20">
        <f t="shared" si="6"/>
        <v>9.4499999999999993</v>
      </c>
      <c r="H84" s="20">
        <f t="shared" si="7"/>
        <v>44.099999999999994</v>
      </c>
      <c r="I84" s="23">
        <v>0</v>
      </c>
      <c r="J84" s="20">
        <f t="shared" si="8"/>
        <v>68.399999999999991</v>
      </c>
      <c r="K84" s="20" t="str">
        <f>INDEX(Department!$A:$B,MATCH(A84,Department!$A:$A,0),2)</f>
        <v>IT</v>
      </c>
      <c r="L84" s="20"/>
    </row>
    <row r="85" spans="1:13" x14ac:dyDescent="0.3">
      <c r="A85" s="1" t="s">
        <v>436</v>
      </c>
      <c r="B85">
        <v>38</v>
      </c>
      <c r="C85">
        <v>73</v>
      </c>
      <c r="D85">
        <v>89</v>
      </c>
      <c r="E85" s="23" t="str">
        <f>INDEX('All Staff Positions'!$A:$D,MATCH('Performance Score'!A85,'All Staff Positions'!$A:$A,0),4)</f>
        <v>Level 1</v>
      </c>
      <c r="F85" s="20">
        <f t="shared" si="5"/>
        <v>5.7</v>
      </c>
      <c r="G85" s="20">
        <f t="shared" si="6"/>
        <v>10.95</v>
      </c>
      <c r="H85" s="20">
        <f t="shared" si="7"/>
        <v>62.3</v>
      </c>
      <c r="I85" s="23">
        <v>0</v>
      </c>
      <c r="J85" s="20">
        <f t="shared" si="8"/>
        <v>78.949999999999989</v>
      </c>
      <c r="K85" s="20" t="str">
        <f>INDEX(Department!$A:$B,MATCH(A85,Department!$A:$A,0),2)</f>
        <v>IT</v>
      </c>
      <c r="L85" s="20"/>
    </row>
    <row r="86" spans="1:13" x14ac:dyDescent="0.3">
      <c r="A86" s="1" t="s">
        <v>452</v>
      </c>
      <c r="B86">
        <v>92</v>
      </c>
      <c r="C86">
        <v>76</v>
      </c>
      <c r="D86">
        <v>69</v>
      </c>
      <c r="E86" s="23" t="str">
        <f>INDEX('All Staff Positions'!$A:$D,MATCH('Performance Score'!A86,'All Staff Positions'!$A:$A,0),4)</f>
        <v>Level 1</v>
      </c>
      <c r="F86" s="20">
        <f t="shared" si="5"/>
        <v>13.799999999999999</v>
      </c>
      <c r="G86" s="20">
        <f t="shared" si="6"/>
        <v>11.4</v>
      </c>
      <c r="H86" s="20">
        <f t="shared" si="7"/>
        <v>48.3</v>
      </c>
      <c r="I86" s="23">
        <v>0</v>
      </c>
      <c r="J86" s="20">
        <f t="shared" si="8"/>
        <v>73.5</v>
      </c>
      <c r="K86" s="20" t="str">
        <f>INDEX(Department!$A:$B,MATCH(A86,Department!$A:$A,0),2)</f>
        <v>IT</v>
      </c>
      <c r="L86" s="20"/>
    </row>
    <row r="87" spans="1:13" x14ac:dyDescent="0.3">
      <c r="A87" s="1" t="s">
        <v>431</v>
      </c>
      <c r="B87">
        <v>43</v>
      </c>
      <c r="C87">
        <v>70</v>
      </c>
      <c r="D87">
        <v>80</v>
      </c>
      <c r="E87" s="23" t="str">
        <f>INDEX('All Staff Positions'!$A:$D,MATCH('Performance Score'!A87,'All Staff Positions'!$A:$A,0),4)</f>
        <v>Level 2</v>
      </c>
      <c r="F87" s="20">
        <f t="shared" si="5"/>
        <v>6.45</v>
      </c>
      <c r="G87" s="20">
        <f t="shared" si="6"/>
        <v>10.5</v>
      </c>
      <c r="H87" s="20">
        <f t="shared" si="7"/>
        <v>56</v>
      </c>
      <c r="I87" s="23">
        <v>0</v>
      </c>
      <c r="J87" s="20">
        <f t="shared" si="8"/>
        <v>72.95</v>
      </c>
      <c r="K87" s="20" t="str">
        <f>INDEX(Department!$A:$B,MATCH(A87,Department!$A:$A,0),2)</f>
        <v>IT</v>
      </c>
      <c r="L87" s="20"/>
    </row>
    <row r="88" spans="1:13" x14ac:dyDescent="0.3">
      <c r="A88" s="1" t="s">
        <v>496</v>
      </c>
      <c r="B88">
        <v>60</v>
      </c>
      <c r="C88">
        <v>93</v>
      </c>
      <c r="D88">
        <v>84</v>
      </c>
      <c r="E88" s="23" t="str">
        <f>INDEX('All Staff Positions'!$A:$D,MATCH('Performance Score'!A88,'All Staff Positions'!$A:$A,0),4)</f>
        <v>Level 2</v>
      </c>
      <c r="F88" s="20">
        <f t="shared" si="5"/>
        <v>9</v>
      </c>
      <c r="G88" s="20">
        <f t="shared" si="6"/>
        <v>13.95</v>
      </c>
      <c r="H88" s="20">
        <f t="shared" si="7"/>
        <v>58.8</v>
      </c>
      <c r="I88" s="23">
        <v>0</v>
      </c>
      <c r="J88" s="20">
        <f t="shared" si="8"/>
        <v>81.75</v>
      </c>
      <c r="K88" s="20" t="str">
        <f>INDEX(Department!$A:$B,MATCH(A88,Department!$A:$A,0),2)</f>
        <v>IT</v>
      </c>
      <c r="L88" s="20"/>
    </row>
    <row r="89" spans="1:13" x14ac:dyDescent="0.3">
      <c r="A89" s="1" t="s">
        <v>516</v>
      </c>
      <c r="B89">
        <v>72</v>
      </c>
      <c r="C89">
        <v>52</v>
      </c>
      <c r="D89">
        <v>83</v>
      </c>
      <c r="E89" s="23" t="str">
        <f>INDEX('All Staff Positions'!$A:$D,MATCH('Performance Score'!A89,'All Staff Positions'!$A:$A,0),4)</f>
        <v>Level 2</v>
      </c>
      <c r="F89" s="20">
        <f t="shared" si="5"/>
        <v>10.799999999999999</v>
      </c>
      <c r="G89" s="20">
        <f t="shared" si="6"/>
        <v>7.8</v>
      </c>
      <c r="H89" s="20">
        <f t="shared" si="7"/>
        <v>58.099999999999994</v>
      </c>
      <c r="I89" s="23">
        <v>0</v>
      </c>
      <c r="J89" s="20">
        <f t="shared" si="8"/>
        <v>76.699999999999989</v>
      </c>
      <c r="K89" s="20" t="str">
        <f>INDEX(Department!$A:$B,MATCH(A89,Department!$A:$A,0),2)</f>
        <v>IT</v>
      </c>
      <c r="L89" s="20"/>
    </row>
    <row r="90" spans="1:13" x14ac:dyDescent="0.3">
      <c r="A90" s="1" t="s">
        <v>486</v>
      </c>
      <c r="B90">
        <v>81</v>
      </c>
      <c r="C90">
        <v>57</v>
      </c>
      <c r="D90">
        <v>77</v>
      </c>
      <c r="E90" s="23" t="str">
        <f>INDEX('All Staff Positions'!$A:$D,MATCH('Performance Score'!A90,'All Staff Positions'!$A:$A,0),4)</f>
        <v>Level 3</v>
      </c>
      <c r="F90" s="20">
        <f t="shared" si="5"/>
        <v>12.15</v>
      </c>
      <c r="G90" s="20">
        <f t="shared" si="6"/>
        <v>8.5499999999999989</v>
      </c>
      <c r="H90" s="20">
        <f t="shared" si="7"/>
        <v>53.9</v>
      </c>
      <c r="I90" s="23">
        <v>0</v>
      </c>
      <c r="J90" s="20">
        <f t="shared" si="8"/>
        <v>74.599999999999994</v>
      </c>
      <c r="K90" s="20" t="str">
        <f>INDEX(Department!$A:$B,MATCH(A90,Department!$A:$A,0),2)</f>
        <v>IT</v>
      </c>
      <c r="L90" s="20"/>
    </row>
    <row r="91" spans="1:13" x14ac:dyDescent="0.3">
      <c r="A91" s="1" t="s">
        <v>503</v>
      </c>
      <c r="B91">
        <v>83</v>
      </c>
      <c r="C91">
        <v>94</v>
      </c>
      <c r="D91">
        <v>79</v>
      </c>
      <c r="E91" s="23" t="str">
        <f>INDEX('All Staff Positions'!$A:$D,MATCH('Performance Score'!A91,'All Staff Positions'!$A:$A,0),4)</f>
        <v>Level 3</v>
      </c>
      <c r="F91" s="20">
        <f t="shared" si="5"/>
        <v>12.45</v>
      </c>
      <c r="G91" s="20">
        <f t="shared" si="6"/>
        <v>14.1</v>
      </c>
      <c r="H91" s="20">
        <f t="shared" si="7"/>
        <v>55.3</v>
      </c>
      <c r="I91" s="23">
        <v>0</v>
      </c>
      <c r="J91" s="20">
        <f t="shared" si="8"/>
        <v>81.849999999999994</v>
      </c>
      <c r="K91" s="20" t="str">
        <f>INDEX(Department!$A:$B,MATCH(A91,Department!$A:$A,0),2)</f>
        <v>IT</v>
      </c>
      <c r="L91" s="20"/>
    </row>
    <row r="92" spans="1:13" x14ac:dyDescent="0.3">
      <c r="A92" s="1" t="s">
        <v>506</v>
      </c>
      <c r="B92">
        <v>46</v>
      </c>
      <c r="C92">
        <v>59</v>
      </c>
      <c r="D92">
        <v>65</v>
      </c>
      <c r="E92" s="23" t="str">
        <f>INDEX('All Staff Positions'!$A:$D,MATCH('Performance Score'!A92,'All Staff Positions'!$A:$A,0),4)</f>
        <v>Level 3</v>
      </c>
      <c r="F92" s="20">
        <f t="shared" si="5"/>
        <v>6.8999999999999995</v>
      </c>
      <c r="G92" s="20">
        <f t="shared" si="6"/>
        <v>8.85</v>
      </c>
      <c r="H92" s="20">
        <f t="shared" si="7"/>
        <v>45.5</v>
      </c>
      <c r="I92" s="23">
        <v>0</v>
      </c>
      <c r="J92" s="20">
        <f t="shared" si="8"/>
        <v>61.25</v>
      </c>
      <c r="K92" s="20" t="str">
        <f>INDEX(Department!$A:$B,MATCH(A92,Department!$A:$A,0),2)</f>
        <v>IT</v>
      </c>
      <c r="L92" s="20"/>
    </row>
    <row r="93" spans="1:13" x14ac:dyDescent="0.3">
      <c r="A93" s="1" t="s">
        <v>447</v>
      </c>
      <c r="B93">
        <v>82</v>
      </c>
      <c r="C93">
        <v>59</v>
      </c>
      <c r="D93">
        <v>67</v>
      </c>
      <c r="E93" s="23" t="str">
        <f>INDEX('All Staff Positions'!$A:$D,MATCH('Performance Score'!A93,'All Staff Positions'!$A:$A,0),4)</f>
        <v>Level 3</v>
      </c>
      <c r="F93" s="20">
        <f t="shared" si="5"/>
        <v>12.299999999999999</v>
      </c>
      <c r="G93" s="20">
        <f t="shared" si="6"/>
        <v>8.85</v>
      </c>
      <c r="H93" s="20">
        <f t="shared" si="7"/>
        <v>46.9</v>
      </c>
      <c r="I93" s="23">
        <v>0</v>
      </c>
      <c r="J93" s="20">
        <f t="shared" si="8"/>
        <v>68.05</v>
      </c>
      <c r="K93" s="20" t="str">
        <f>INDEX(Department!$A:$B,MATCH(A93,Department!$A:$A,0),2)</f>
        <v>IT</v>
      </c>
      <c r="L93" s="20"/>
    </row>
    <row r="94" spans="1:13" x14ac:dyDescent="0.3">
      <c r="A94" s="1" t="s">
        <v>412</v>
      </c>
      <c r="B94">
        <v>69</v>
      </c>
      <c r="C94">
        <v>62</v>
      </c>
      <c r="D94">
        <v>61</v>
      </c>
      <c r="E94" s="23" t="str">
        <f>INDEX('All Staff Positions'!$A:$D,MATCH('Performance Score'!A94,'All Staff Positions'!$A:$A,0),4)</f>
        <v>Deputy Head</v>
      </c>
      <c r="F94" s="20">
        <f t="shared" si="5"/>
        <v>6.9</v>
      </c>
      <c r="G94" s="20">
        <f t="shared" si="6"/>
        <v>6.2</v>
      </c>
      <c r="H94" s="20">
        <f t="shared" si="7"/>
        <v>30.5</v>
      </c>
      <c r="I94" s="20">
        <f>IF(E94="Deputy Head",(AVERAGE(J98:J122)*Q9))</f>
        <v>23.434799999999999</v>
      </c>
      <c r="J94" s="20">
        <f t="shared" si="8"/>
        <v>67.034800000000004</v>
      </c>
      <c r="K94" s="20" t="str">
        <f>INDEX(Department!$A:$B,MATCH(A94,Department!$A:$A,0),2)</f>
        <v>Operations</v>
      </c>
      <c r="L94" s="20"/>
    </row>
    <row r="95" spans="1:13" x14ac:dyDescent="0.3">
      <c r="A95" s="1" t="s">
        <v>428</v>
      </c>
      <c r="B95">
        <v>96</v>
      </c>
      <c r="C95">
        <v>65</v>
      </c>
      <c r="D95">
        <v>85</v>
      </c>
      <c r="E95" s="23" t="str">
        <f>INDEX('All Staff Positions'!$A:$D,MATCH('Performance Score'!A95,'All Staff Positions'!$A:$A,0),4)</f>
        <v>Deputy Head</v>
      </c>
      <c r="F95" s="20">
        <f t="shared" si="5"/>
        <v>9.6000000000000014</v>
      </c>
      <c r="G95" s="20">
        <f t="shared" si="6"/>
        <v>6.5</v>
      </c>
      <c r="H95" s="20">
        <f t="shared" si="7"/>
        <v>42.5</v>
      </c>
      <c r="I95" s="20">
        <f>IF(E95="Deputy Head",(AVERAGE(J98:J122)*Q9))</f>
        <v>23.434799999999999</v>
      </c>
      <c r="J95" s="20">
        <f t="shared" si="8"/>
        <v>82.034800000000004</v>
      </c>
      <c r="K95" s="20" t="str">
        <f>INDEX(Department!$A:$B,MATCH(A95,Department!$A:$A,0),2)</f>
        <v>Operations</v>
      </c>
      <c r="L95" s="20"/>
    </row>
    <row r="96" spans="1:13" x14ac:dyDescent="0.3">
      <c r="A96" s="1" t="s">
        <v>522</v>
      </c>
      <c r="B96">
        <v>52</v>
      </c>
      <c r="C96">
        <v>75</v>
      </c>
      <c r="D96">
        <v>82</v>
      </c>
      <c r="E96" s="23" t="str">
        <f>INDEX('All Staff Positions'!$A:$D,MATCH('Performance Score'!A96,'All Staff Positions'!$A:$A,0),4)</f>
        <v>DMD</v>
      </c>
      <c r="F96" s="20">
        <f t="shared" si="5"/>
        <v>2.6</v>
      </c>
      <c r="G96" s="20">
        <f t="shared" si="6"/>
        <v>3.75</v>
      </c>
      <c r="H96" s="20">
        <f t="shared" si="7"/>
        <v>32.800000000000004</v>
      </c>
      <c r="I96" s="25">
        <f>IF(E96="DMD",(AVERAGE(J94:J95,J97,J123:J130)*Q11))</f>
        <v>38.109290909090902</v>
      </c>
      <c r="J96" s="25">
        <f t="shared" si="8"/>
        <v>77.259290909090907</v>
      </c>
      <c r="K96" s="20" t="str">
        <f>INDEX(Department!$A:$B,MATCH(A96,Department!$A:$A,0),2)</f>
        <v>Operations</v>
      </c>
      <c r="L96" s="20" t="s">
        <v>668</v>
      </c>
      <c r="M96" s="20"/>
    </row>
    <row r="97" spans="1:12" x14ac:dyDescent="0.3">
      <c r="A97" s="1" t="s">
        <v>405</v>
      </c>
      <c r="B97">
        <v>40</v>
      </c>
      <c r="C97">
        <v>82</v>
      </c>
      <c r="D97">
        <v>91</v>
      </c>
      <c r="E97" s="23" t="str">
        <f>INDEX('All Staff Positions'!$A:$D,MATCH('Performance Score'!A97,'All Staff Positions'!$A:$A,0),4)</f>
        <v>Deputy Head</v>
      </c>
      <c r="F97" s="20">
        <f t="shared" si="5"/>
        <v>4</v>
      </c>
      <c r="G97" s="20">
        <f t="shared" si="6"/>
        <v>8.2000000000000011</v>
      </c>
      <c r="H97" s="20">
        <f t="shared" si="7"/>
        <v>45.5</v>
      </c>
      <c r="I97" s="20">
        <f>IF(E97="Deputy Head",(AVERAGE(J98:J122)*Q9))</f>
        <v>23.434799999999999</v>
      </c>
      <c r="J97" s="20">
        <f t="shared" si="8"/>
        <v>81.134799999999998</v>
      </c>
      <c r="K97" s="20" t="str">
        <f>INDEX(Department!$A:$B,MATCH(A97,Department!$A:$A,0),2)</f>
        <v>Operations</v>
      </c>
      <c r="L97" s="20"/>
    </row>
    <row r="98" spans="1:12" x14ac:dyDescent="0.3">
      <c r="A98" s="1" t="s">
        <v>434</v>
      </c>
      <c r="B98">
        <v>33</v>
      </c>
      <c r="C98">
        <v>72</v>
      </c>
      <c r="D98">
        <v>62</v>
      </c>
      <c r="E98" s="23" t="str">
        <f>INDEX('All Staff Positions'!$A:$D,MATCH('Performance Score'!A98,'All Staff Positions'!$A:$A,0),4)</f>
        <v>Level 1</v>
      </c>
      <c r="F98" s="20">
        <f t="shared" si="5"/>
        <v>4.95</v>
      </c>
      <c r="G98" s="20">
        <f t="shared" si="6"/>
        <v>10.799999999999999</v>
      </c>
      <c r="H98" s="20">
        <f t="shared" si="7"/>
        <v>43.4</v>
      </c>
      <c r="I98" s="23">
        <v>0</v>
      </c>
      <c r="J98" s="20">
        <f t="shared" si="8"/>
        <v>59.15</v>
      </c>
      <c r="K98" s="20" t="str">
        <f>INDEX(Department!$A:$B,MATCH(A98,Department!$A:$A,0),2)</f>
        <v>Operations</v>
      </c>
      <c r="L98" s="20"/>
    </row>
    <row r="99" spans="1:12" x14ac:dyDescent="0.3">
      <c r="A99" s="1" t="s">
        <v>443</v>
      </c>
      <c r="B99">
        <v>94</v>
      </c>
      <c r="C99">
        <v>99</v>
      </c>
      <c r="D99">
        <v>69</v>
      </c>
      <c r="E99" s="23" t="str">
        <f>INDEX('All Staff Positions'!$A:$D,MATCH('Performance Score'!A99,'All Staff Positions'!$A:$A,0),4)</f>
        <v>Level 1</v>
      </c>
      <c r="F99" s="20">
        <f t="shared" si="5"/>
        <v>14.1</v>
      </c>
      <c r="G99" s="20">
        <f t="shared" si="6"/>
        <v>14.85</v>
      </c>
      <c r="H99" s="20">
        <f t="shared" si="7"/>
        <v>48.3</v>
      </c>
      <c r="I99" s="23">
        <v>0</v>
      </c>
      <c r="J99" s="20">
        <f t="shared" si="8"/>
        <v>77.25</v>
      </c>
      <c r="K99" s="20" t="str">
        <f>INDEX(Department!$A:$B,MATCH(A99,Department!$A:$A,0),2)</f>
        <v>Operations</v>
      </c>
      <c r="L99" s="20"/>
    </row>
    <row r="100" spans="1:12" x14ac:dyDescent="0.3">
      <c r="A100" s="1" t="s">
        <v>444</v>
      </c>
      <c r="B100">
        <v>72</v>
      </c>
      <c r="C100">
        <v>93</v>
      </c>
      <c r="D100">
        <v>71</v>
      </c>
      <c r="E100" s="23" t="str">
        <f>INDEX('All Staff Positions'!$A:$D,MATCH('Performance Score'!A100,'All Staff Positions'!$A:$A,0),4)</f>
        <v>Level 1</v>
      </c>
      <c r="F100" s="20">
        <f t="shared" si="5"/>
        <v>10.799999999999999</v>
      </c>
      <c r="G100" s="20">
        <f t="shared" si="6"/>
        <v>13.95</v>
      </c>
      <c r="H100" s="20">
        <f t="shared" si="7"/>
        <v>49.699999999999996</v>
      </c>
      <c r="I100" s="23">
        <v>0</v>
      </c>
      <c r="J100" s="20">
        <f t="shared" si="8"/>
        <v>74.449999999999989</v>
      </c>
      <c r="K100" s="20" t="str">
        <f>INDEX(Department!$A:$B,MATCH(A100,Department!$A:$A,0),2)</f>
        <v>Operations</v>
      </c>
      <c r="L100" s="20"/>
    </row>
    <row r="101" spans="1:12" x14ac:dyDescent="0.3">
      <c r="A101" s="1" t="s">
        <v>489</v>
      </c>
      <c r="B101">
        <v>89</v>
      </c>
      <c r="C101">
        <v>74</v>
      </c>
      <c r="D101">
        <v>83</v>
      </c>
      <c r="E101" s="23" t="str">
        <f>INDEX('All Staff Positions'!$A:$D,MATCH('Performance Score'!A101,'All Staff Positions'!$A:$A,0),4)</f>
        <v>Level 1</v>
      </c>
      <c r="F101" s="20">
        <f t="shared" si="5"/>
        <v>13.35</v>
      </c>
      <c r="G101" s="20">
        <f t="shared" si="6"/>
        <v>11.1</v>
      </c>
      <c r="H101" s="20">
        <f t="shared" si="7"/>
        <v>58.099999999999994</v>
      </c>
      <c r="I101" s="23">
        <v>0</v>
      </c>
      <c r="J101" s="20">
        <f t="shared" si="8"/>
        <v>82.55</v>
      </c>
      <c r="K101" s="20" t="str">
        <f>INDEX(Department!$A:$B,MATCH(A101,Department!$A:$A,0),2)</f>
        <v>Operations</v>
      </c>
      <c r="L101" s="20"/>
    </row>
    <row r="102" spans="1:12" x14ac:dyDescent="0.3">
      <c r="A102" s="1" t="s">
        <v>494</v>
      </c>
      <c r="B102">
        <v>46</v>
      </c>
      <c r="C102">
        <v>67</v>
      </c>
      <c r="D102">
        <v>70</v>
      </c>
      <c r="E102" s="23" t="str">
        <f>INDEX('All Staff Positions'!$A:$D,MATCH('Performance Score'!A102,'All Staff Positions'!$A:$A,0),4)</f>
        <v>Level 1</v>
      </c>
      <c r="F102" s="20">
        <f t="shared" si="5"/>
        <v>6.8999999999999995</v>
      </c>
      <c r="G102" s="20">
        <f t="shared" si="6"/>
        <v>10.049999999999999</v>
      </c>
      <c r="H102" s="20">
        <f t="shared" si="7"/>
        <v>49</v>
      </c>
      <c r="I102" s="23">
        <v>0</v>
      </c>
      <c r="J102" s="20">
        <f t="shared" si="8"/>
        <v>65.95</v>
      </c>
      <c r="K102" s="20" t="str">
        <f>INDEX(Department!$A:$B,MATCH(A102,Department!$A:$A,0),2)</f>
        <v>Operations</v>
      </c>
      <c r="L102" s="20"/>
    </row>
    <row r="103" spans="1:12" x14ac:dyDescent="0.3">
      <c r="A103" s="1" t="s">
        <v>545</v>
      </c>
      <c r="B103">
        <v>93</v>
      </c>
      <c r="C103">
        <v>66</v>
      </c>
      <c r="D103">
        <v>66</v>
      </c>
      <c r="E103" s="23" t="str">
        <f>INDEX('All Staff Positions'!$A:$D,MATCH('Performance Score'!A103,'All Staff Positions'!$A:$A,0),4)</f>
        <v>Level 1</v>
      </c>
      <c r="F103" s="20">
        <f t="shared" si="5"/>
        <v>13.95</v>
      </c>
      <c r="G103" s="20">
        <f t="shared" si="6"/>
        <v>9.9</v>
      </c>
      <c r="H103" s="20">
        <f t="shared" si="7"/>
        <v>46.199999999999996</v>
      </c>
      <c r="I103" s="23">
        <v>0</v>
      </c>
      <c r="J103" s="20">
        <f t="shared" si="8"/>
        <v>70.05</v>
      </c>
      <c r="K103" s="20" t="str">
        <f>INDEX(Department!$A:$B,MATCH(A103,Department!$A:$A,0),2)</f>
        <v>Operations</v>
      </c>
      <c r="L103" s="20"/>
    </row>
    <row r="104" spans="1:12" x14ac:dyDescent="0.3">
      <c r="A104" s="1" t="s">
        <v>548</v>
      </c>
      <c r="B104">
        <v>76</v>
      </c>
      <c r="C104">
        <v>75</v>
      </c>
      <c r="D104">
        <v>95</v>
      </c>
      <c r="E104" s="23" t="str">
        <f>INDEX('All Staff Positions'!$A:$D,MATCH('Performance Score'!A104,'All Staff Positions'!$A:$A,0),4)</f>
        <v>Level 1</v>
      </c>
      <c r="F104" s="20">
        <f t="shared" si="5"/>
        <v>11.4</v>
      </c>
      <c r="G104" s="20">
        <f t="shared" si="6"/>
        <v>11.25</v>
      </c>
      <c r="H104" s="20">
        <f t="shared" si="7"/>
        <v>66.5</v>
      </c>
      <c r="I104" s="23">
        <v>0</v>
      </c>
      <c r="J104" s="20">
        <f t="shared" si="8"/>
        <v>89.15</v>
      </c>
      <c r="K104" s="20" t="str">
        <f>INDEX(Department!$A:$B,MATCH(A104,Department!$A:$A,0),2)</f>
        <v>Operations</v>
      </c>
      <c r="L104" s="20"/>
    </row>
    <row r="105" spans="1:12" x14ac:dyDescent="0.3">
      <c r="A105" s="1" t="s">
        <v>552</v>
      </c>
      <c r="B105">
        <v>84</v>
      </c>
      <c r="C105">
        <v>82</v>
      </c>
      <c r="D105">
        <v>78</v>
      </c>
      <c r="E105" s="23" t="str">
        <f>INDEX('All Staff Positions'!$A:$D,MATCH('Performance Score'!A105,'All Staff Positions'!$A:$A,0),4)</f>
        <v>Level 1</v>
      </c>
      <c r="F105" s="20">
        <f t="shared" si="5"/>
        <v>12.6</v>
      </c>
      <c r="G105" s="20">
        <f t="shared" si="6"/>
        <v>12.299999999999999</v>
      </c>
      <c r="H105" s="20">
        <f t="shared" si="7"/>
        <v>54.599999999999994</v>
      </c>
      <c r="I105" s="23">
        <v>0</v>
      </c>
      <c r="J105" s="20">
        <f t="shared" si="8"/>
        <v>79.5</v>
      </c>
      <c r="K105" s="20" t="str">
        <f>INDEX(Department!$A:$B,MATCH(A105,Department!$A:$A,0),2)</f>
        <v>Operations</v>
      </c>
      <c r="L105" s="20"/>
    </row>
    <row r="106" spans="1:12" x14ac:dyDescent="0.3">
      <c r="A106" s="1" t="s">
        <v>466</v>
      </c>
      <c r="B106">
        <v>93</v>
      </c>
      <c r="C106">
        <v>50</v>
      </c>
      <c r="D106">
        <v>69</v>
      </c>
      <c r="E106" s="23" t="str">
        <f>INDEX('All Staff Positions'!$A:$D,MATCH('Performance Score'!A106,'All Staff Positions'!$A:$A,0),4)</f>
        <v>Level 1</v>
      </c>
      <c r="F106" s="20">
        <f t="shared" si="5"/>
        <v>13.95</v>
      </c>
      <c r="G106" s="20">
        <f t="shared" si="6"/>
        <v>7.5</v>
      </c>
      <c r="H106" s="20">
        <f t="shared" si="7"/>
        <v>48.3</v>
      </c>
      <c r="I106" s="23">
        <v>0</v>
      </c>
      <c r="J106" s="20">
        <f t="shared" si="8"/>
        <v>69.75</v>
      </c>
      <c r="K106" s="20" t="str">
        <f>INDEX(Department!$A:$B,MATCH(A106,Department!$A:$A,0),2)</f>
        <v>Operations</v>
      </c>
      <c r="L106" s="20"/>
    </row>
    <row r="107" spans="1:12" x14ac:dyDescent="0.3">
      <c r="A107" s="1" t="s">
        <v>487</v>
      </c>
      <c r="B107">
        <v>32</v>
      </c>
      <c r="C107">
        <v>62</v>
      </c>
      <c r="D107">
        <v>99</v>
      </c>
      <c r="E107" s="23" t="str">
        <f>INDEX('All Staff Positions'!$A:$D,MATCH('Performance Score'!A107,'All Staff Positions'!$A:$A,0),4)</f>
        <v>Level 1</v>
      </c>
      <c r="F107" s="20">
        <f t="shared" si="5"/>
        <v>4.8</v>
      </c>
      <c r="G107" s="20">
        <f t="shared" si="6"/>
        <v>9.2999999999999989</v>
      </c>
      <c r="H107" s="20">
        <f t="shared" si="7"/>
        <v>69.3</v>
      </c>
      <c r="I107" s="23">
        <v>0</v>
      </c>
      <c r="J107" s="20">
        <f t="shared" si="8"/>
        <v>83.399999999999991</v>
      </c>
      <c r="K107" s="20" t="str">
        <f>INDEX(Department!$A:$B,MATCH(A107,Department!$A:$A,0),2)</f>
        <v>Operations</v>
      </c>
      <c r="L107" s="20"/>
    </row>
    <row r="108" spans="1:12" x14ac:dyDescent="0.3">
      <c r="A108" s="1" t="s">
        <v>490</v>
      </c>
      <c r="B108">
        <v>68</v>
      </c>
      <c r="C108">
        <v>66</v>
      </c>
      <c r="D108">
        <v>71</v>
      </c>
      <c r="E108" s="23" t="str">
        <f>INDEX('All Staff Positions'!$A:$D,MATCH('Performance Score'!A108,'All Staff Positions'!$A:$A,0),4)</f>
        <v>Level 1</v>
      </c>
      <c r="F108" s="20">
        <f t="shared" si="5"/>
        <v>10.199999999999999</v>
      </c>
      <c r="G108" s="20">
        <f t="shared" si="6"/>
        <v>9.9</v>
      </c>
      <c r="H108" s="20">
        <f t="shared" si="7"/>
        <v>49.699999999999996</v>
      </c>
      <c r="I108" s="23">
        <v>0</v>
      </c>
      <c r="J108" s="20">
        <f t="shared" si="8"/>
        <v>69.8</v>
      </c>
      <c r="K108" s="20" t="str">
        <f>INDEX(Department!$A:$B,MATCH(A108,Department!$A:$A,0),2)</f>
        <v>Operations</v>
      </c>
      <c r="L108" s="20"/>
    </row>
    <row r="109" spans="1:12" x14ac:dyDescent="0.3">
      <c r="A109" s="1" t="s">
        <v>450</v>
      </c>
      <c r="B109">
        <v>94</v>
      </c>
      <c r="C109">
        <v>79</v>
      </c>
      <c r="D109">
        <v>62</v>
      </c>
      <c r="E109" s="23" t="str">
        <f>INDEX('All Staff Positions'!$A:$D,MATCH('Performance Score'!A109,'All Staff Positions'!$A:$A,0),4)</f>
        <v>Level 2</v>
      </c>
      <c r="F109" s="20">
        <f t="shared" si="5"/>
        <v>14.1</v>
      </c>
      <c r="G109" s="20">
        <f t="shared" si="6"/>
        <v>11.85</v>
      </c>
      <c r="H109" s="20">
        <f t="shared" si="7"/>
        <v>43.4</v>
      </c>
      <c r="I109" s="23">
        <v>0</v>
      </c>
      <c r="J109" s="20">
        <f t="shared" si="8"/>
        <v>69.349999999999994</v>
      </c>
      <c r="K109" s="20" t="str">
        <f>INDEX(Department!$A:$B,MATCH(A109,Department!$A:$A,0),2)</f>
        <v>Operations</v>
      </c>
      <c r="L109" s="20"/>
    </row>
    <row r="110" spans="1:12" x14ac:dyDescent="0.3">
      <c r="A110" s="1" t="s">
        <v>420</v>
      </c>
      <c r="B110">
        <v>67</v>
      </c>
      <c r="C110">
        <v>82</v>
      </c>
      <c r="D110">
        <v>98</v>
      </c>
      <c r="E110" s="23" t="str">
        <f>INDEX('All Staff Positions'!$A:$D,MATCH('Performance Score'!A110,'All Staff Positions'!$A:$A,0),4)</f>
        <v>Level 2</v>
      </c>
      <c r="F110" s="20">
        <f t="shared" si="5"/>
        <v>10.049999999999999</v>
      </c>
      <c r="G110" s="20">
        <f t="shared" si="6"/>
        <v>12.299999999999999</v>
      </c>
      <c r="H110" s="20">
        <f t="shared" si="7"/>
        <v>68.599999999999994</v>
      </c>
      <c r="I110" s="23">
        <v>0</v>
      </c>
      <c r="J110" s="20">
        <f t="shared" si="8"/>
        <v>90.949999999999989</v>
      </c>
      <c r="K110" s="20" t="str">
        <f>INDEX(Department!$A:$B,MATCH(A110,Department!$A:$A,0),2)</f>
        <v>Operations</v>
      </c>
      <c r="L110" s="20"/>
    </row>
    <row r="111" spans="1:12" x14ac:dyDescent="0.3">
      <c r="A111" s="1" t="s">
        <v>440</v>
      </c>
      <c r="B111">
        <v>38</v>
      </c>
      <c r="C111">
        <v>64</v>
      </c>
      <c r="D111">
        <v>76</v>
      </c>
      <c r="E111" s="23" t="str">
        <f>INDEX('All Staff Positions'!$A:$D,MATCH('Performance Score'!A111,'All Staff Positions'!$A:$A,0),4)</f>
        <v>Level 2</v>
      </c>
      <c r="F111" s="20">
        <f t="shared" si="5"/>
        <v>5.7</v>
      </c>
      <c r="G111" s="20">
        <f t="shared" si="6"/>
        <v>9.6</v>
      </c>
      <c r="H111" s="20">
        <f t="shared" si="7"/>
        <v>53.199999999999996</v>
      </c>
      <c r="I111" s="23">
        <v>0</v>
      </c>
      <c r="J111" s="20">
        <f t="shared" si="8"/>
        <v>68.5</v>
      </c>
      <c r="K111" s="20" t="str">
        <f>INDEX(Department!$A:$B,MATCH(A111,Department!$A:$A,0),2)</f>
        <v>Operations</v>
      </c>
      <c r="L111" s="20"/>
    </row>
    <row r="112" spans="1:12" x14ac:dyDescent="0.3">
      <c r="A112" s="1" t="s">
        <v>473</v>
      </c>
      <c r="B112">
        <v>89</v>
      </c>
      <c r="C112">
        <v>88</v>
      </c>
      <c r="D112">
        <v>70</v>
      </c>
      <c r="E112" s="23" t="str">
        <f>INDEX('All Staff Positions'!$A:$D,MATCH('Performance Score'!A112,'All Staff Positions'!$A:$A,0),4)</f>
        <v>Level 2</v>
      </c>
      <c r="F112" s="20">
        <f t="shared" si="5"/>
        <v>13.35</v>
      </c>
      <c r="G112" s="20">
        <f t="shared" si="6"/>
        <v>13.2</v>
      </c>
      <c r="H112" s="20">
        <f t="shared" si="7"/>
        <v>49</v>
      </c>
      <c r="I112" s="23">
        <v>0</v>
      </c>
      <c r="J112" s="20">
        <f t="shared" si="8"/>
        <v>75.55</v>
      </c>
      <c r="K112" s="20" t="str">
        <f>INDEX(Department!$A:$B,MATCH(A112,Department!$A:$A,0),2)</f>
        <v>Operations</v>
      </c>
      <c r="L112" s="20"/>
    </row>
    <row r="113" spans="1:12" x14ac:dyDescent="0.3">
      <c r="A113" s="1" t="s">
        <v>554</v>
      </c>
      <c r="B113">
        <v>97</v>
      </c>
      <c r="C113">
        <v>77</v>
      </c>
      <c r="D113">
        <v>84</v>
      </c>
      <c r="E113" s="23" t="str">
        <f>INDEX('All Staff Positions'!$A:$D,MATCH('Performance Score'!A113,'All Staff Positions'!$A:$A,0),4)</f>
        <v>Level 2</v>
      </c>
      <c r="F113" s="20">
        <f t="shared" si="5"/>
        <v>14.549999999999999</v>
      </c>
      <c r="G113" s="20">
        <f t="shared" si="6"/>
        <v>11.549999999999999</v>
      </c>
      <c r="H113" s="20">
        <f t="shared" si="7"/>
        <v>58.8</v>
      </c>
      <c r="I113" s="23">
        <v>0</v>
      </c>
      <c r="J113" s="20">
        <f t="shared" si="8"/>
        <v>84.899999999999991</v>
      </c>
      <c r="K113" s="20" t="str">
        <f>INDEX(Department!$A:$B,MATCH(A113,Department!$A:$A,0),2)</f>
        <v>Operations</v>
      </c>
      <c r="L113" s="20"/>
    </row>
    <row r="114" spans="1:12" x14ac:dyDescent="0.3">
      <c r="A114" s="1" t="s">
        <v>563</v>
      </c>
      <c r="B114">
        <v>38</v>
      </c>
      <c r="C114">
        <v>90</v>
      </c>
      <c r="D114">
        <v>93</v>
      </c>
      <c r="E114" s="23" t="str">
        <f>INDEX('All Staff Positions'!$A:$D,MATCH('Performance Score'!A114,'All Staff Positions'!$A:$A,0),4)</f>
        <v>Level 2</v>
      </c>
      <c r="F114" s="20">
        <f t="shared" si="5"/>
        <v>5.7</v>
      </c>
      <c r="G114" s="20">
        <f t="shared" si="6"/>
        <v>13.5</v>
      </c>
      <c r="H114" s="20">
        <f t="shared" si="7"/>
        <v>65.099999999999994</v>
      </c>
      <c r="I114" s="23">
        <v>0</v>
      </c>
      <c r="J114" s="20">
        <f t="shared" si="8"/>
        <v>84.3</v>
      </c>
      <c r="K114" s="20" t="str">
        <f>INDEX(Department!$A:$B,MATCH(A114,Department!$A:$A,0),2)</f>
        <v>Operations</v>
      </c>
      <c r="L114" s="20"/>
    </row>
    <row r="115" spans="1:12" x14ac:dyDescent="0.3">
      <c r="A115" s="1" t="s">
        <v>574</v>
      </c>
      <c r="B115">
        <v>85</v>
      </c>
      <c r="C115">
        <v>62</v>
      </c>
      <c r="D115">
        <v>97</v>
      </c>
      <c r="E115" s="23" t="str">
        <f>INDEX('All Staff Positions'!$A:$D,MATCH('Performance Score'!A115,'All Staff Positions'!$A:$A,0),4)</f>
        <v>Level 2</v>
      </c>
      <c r="F115" s="20">
        <f t="shared" si="5"/>
        <v>12.75</v>
      </c>
      <c r="G115" s="20">
        <f t="shared" si="6"/>
        <v>9.2999999999999989</v>
      </c>
      <c r="H115" s="20">
        <f t="shared" si="7"/>
        <v>67.899999999999991</v>
      </c>
      <c r="I115" s="23">
        <v>0</v>
      </c>
      <c r="J115" s="20">
        <f t="shared" si="8"/>
        <v>89.949999999999989</v>
      </c>
      <c r="K115" s="20" t="str">
        <f>INDEX(Department!$A:$B,MATCH(A115,Department!$A:$A,0),2)</f>
        <v>Operations</v>
      </c>
      <c r="L115" s="20"/>
    </row>
    <row r="116" spans="1:12" x14ac:dyDescent="0.3">
      <c r="A116" s="1" t="s">
        <v>458</v>
      </c>
      <c r="B116">
        <v>35</v>
      </c>
      <c r="C116">
        <v>85</v>
      </c>
      <c r="D116">
        <v>77</v>
      </c>
      <c r="E116" s="23" t="str">
        <f>INDEX('All Staff Positions'!$A:$D,MATCH('Performance Score'!A116,'All Staff Positions'!$A:$A,0),4)</f>
        <v>Level 2</v>
      </c>
      <c r="F116" s="20">
        <f t="shared" si="5"/>
        <v>5.25</v>
      </c>
      <c r="G116" s="20">
        <f t="shared" si="6"/>
        <v>12.75</v>
      </c>
      <c r="H116" s="20">
        <f t="shared" si="7"/>
        <v>53.9</v>
      </c>
      <c r="I116" s="23">
        <v>0</v>
      </c>
      <c r="J116" s="20">
        <f t="shared" si="8"/>
        <v>71.900000000000006</v>
      </c>
      <c r="K116" s="20" t="str">
        <f>INDEX(Department!$A:$B,MATCH(A116,Department!$A:$A,0),2)</f>
        <v>Operations</v>
      </c>
      <c r="L116" s="20"/>
    </row>
    <row r="117" spans="1:12" x14ac:dyDescent="0.3">
      <c r="A117" s="1" t="s">
        <v>479</v>
      </c>
      <c r="B117">
        <v>43</v>
      </c>
      <c r="C117">
        <v>67</v>
      </c>
      <c r="D117">
        <v>87</v>
      </c>
      <c r="E117" s="23" t="str">
        <f>INDEX('All Staff Positions'!$A:$D,MATCH('Performance Score'!A117,'All Staff Positions'!$A:$A,0),4)</f>
        <v>Level 2</v>
      </c>
      <c r="F117" s="20">
        <f t="shared" si="5"/>
        <v>6.45</v>
      </c>
      <c r="G117" s="20">
        <f t="shared" si="6"/>
        <v>10.049999999999999</v>
      </c>
      <c r="H117" s="20">
        <f t="shared" si="7"/>
        <v>60.9</v>
      </c>
      <c r="I117" s="23">
        <v>0</v>
      </c>
      <c r="J117" s="20">
        <f t="shared" si="8"/>
        <v>77.400000000000006</v>
      </c>
      <c r="K117" s="20" t="str">
        <f>INDEX(Department!$A:$B,MATCH(A117,Department!$A:$A,0),2)</f>
        <v>Operations</v>
      </c>
      <c r="L117" s="20"/>
    </row>
    <row r="118" spans="1:12" x14ac:dyDescent="0.3">
      <c r="A118" s="1" t="s">
        <v>589</v>
      </c>
      <c r="B118">
        <v>31</v>
      </c>
      <c r="C118">
        <v>86</v>
      </c>
      <c r="D118">
        <v>99</v>
      </c>
      <c r="E118" s="23" t="str">
        <f>INDEX('All Staff Positions'!$A:$D,MATCH('Performance Score'!A118,'All Staff Positions'!$A:$A,0),4)</f>
        <v>Level 3</v>
      </c>
      <c r="F118" s="20">
        <f t="shared" si="5"/>
        <v>4.6499999999999995</v>
      </c>
      <c r="G118" s="20">
        <f t="shared" si="6"/>
        <v>12.9</v>
      </c>
      <c r="H118" s="20">
        <f t="shared" si="7"/>
        <v>69.3</v>
      </c>
      <c r="I118" s="23">
        <v>0</v>
      </c>
      <c r="J118" s="20">
        <f t="shared" si="8"/>
        <v>86.85</v>
      </c>
      <c r="K118" s="20" t="str">
        <f>INDEX(Department!$A:$B,MATCH(A118,Department!$A:$A,0),2)</f>
        <v>Operations</v>
      </c>
      <c r="L118" s="20"/>
    </row>
    <row r="119" spans="1:12" x14ac:dyDescent="0.3">
      <c r="A119" s="1" t="s">
        <v>456</v>
      </c>
      <c r="B119">
        <v>90</v>
      </c>
      <c r="C119">
        <v>92</v>
      </c>
      <c r="D119">
        <v>62</v>
      </c>
      <c r="E119" s="23" t="str">
        <f>INDEX('All Staff Positions'!$A:$D,MATCH('Performance Score'!A119,'All Staff Positions'!$A:$A,0),4)</f>
        <v>Level 3</v>
      </c>
      <c r="F119" s="20">
        <f t="shared" si="5"/>
        <v>13.5</v>
      </c>
      <c r="G119" s="20">
        <f t="shared" si="6"/>
        <v>13.799999999999999</v>
      </c>
      <c r="H119" s="20">
        <f t="shared" si="7"/>
        <v>43.4</v>
      </c>
      <c r="I119" s="23">
        <v>0</v>
      </c>
      <c r="J119" s="20">
        <f t="shared" si="8"/>
        <v>70.699999999999989</v>
      </c>
      <c r="K119" s="20" t="str">
        <f>INDEX(Department!$A:$B,MATCH(A119,Department!$A:$A,0),2)</f>
        <v>Operations</v>
      </c>
      <c r="L119" s="20"/>
    </row>
    <row r="120" spans="1:12" x14ac:dyDescent="0.3">
      <c r="A120" s="1" t="s">
        <v>583</v>
      </c>
      <c r="B120">
        <v>95</v>
      </c>
      <c r="C120">
        <v>55</v>
      </c>
      <c r="D120">
        <v>99</v>
      </c>
      <c r="E120" s="23" t="str">
        <f>INDEX('All Staff Positions'!$A:$D,MATCH('Performance Score'!A120,'All Staff Positions'!$A:$A,0),4)</f>
        <v>Level 3</v>
      </c>
      <c r="F120" s="20">
        <f t="shared" si="5"/>
        <v>14.25</v>
      </c>
      <c r="G120" s="20">
        <f t="shared" si="6"/>
        <v>8.25</v>
      </c>
      <c r="H120" s="20">
        <f t="shared" si="7"/>
        <v>69.3</v>
      </c>
      <c r="I120" s="23">
        <v>0</v>
      </c>
      <c r="J120" s="20">
        <f t="shared" si="8"/>
        <v>91.8</v>
      </c>
      <c r="K120" s="20" t="str">
        <f>INDEX(Department!$A:$B,MATCH(A120,Department!$A:$A,0),2)</f>
        <v>Operations</v>
      </c>
      <c r="L120" s="20"/>
    </row>
    <row r="121" spans="1:12" x14ac:dyDescent="0.3">
      <c r="A121" s="1" t="s">
        <v>477</v>
      </c>
      <c r="B121">
        <v>38</v>
      </c>
      <c r="C121">
        <v>93</v>
      </c>
      <c r="D121">
        <v>86</v>
      </c>
      <c r="E121" s="23" t="str">
        <f>INDEX('All Staff Positions'!$A:$D,MATCH('Performance Score'!A121,'All Staff Positions'!$A:$A,0),4)</f>
        <v>Level 3</v>
      </c>
      <c r="F121" s="20">
        <f t="shared" si="5"/>
        <v>5.7</v>
      </c>
      <c r="G121" s="20">
        <f t="shared" si="6"/>
        <v>13.95</v>
      </c>
      <c r="H121" s="20">
        <f t="shared" si="7"/>
        <v>60.199999999999996</v>
      </c>
      <c r="I121" s="23">
        <v>0</v>
      </c>
      <c r="J121" s="20">
        <f t="shared" si="8"/>
        <v>79.849999999999994</v>
      </c>
      <c r="K121" s="20" t="str">
        <f>INDEX(Department!$A:$B,MATCH(A121,Department!$A:$A,0),2)</f>
        <v>Operations</v>
      </c>
      <c r="L121" s="20"/>
    </row>
    <row r="122" spans="1:12" x14ac:dyDescent="0.3">
      <c r="A122" s="1" t="s">
        <v>481</v>
      </c>
      <c r="B122">
        <v>63</v>
      </c>
      <c r="C122">
        <v>93</v>
      </c>
      <c r="D122">
        <v>95</v>
      </c>
      <c r="E122" s="23" t="str">
        <f>INDEX('All Staff Positions'!$A:$D,MATCH('Performance Score'!A122,'All Staff Positions'!$A:$A,0),4)</f>
        <v>Level 3</v>
      </c>
      <c r="F122" s="20">
        <f t="shared" si="5"/>
        <v>9.4499999999999993</v>
      </c>
      <c r="G122" s="20">
        <f t="shared" si="6"/>
        <v>13.95</v>
      </c>
      <c r="H122" s="20">
        <f t="shared" si="7"/>
        <v>66.5</v>
      </c>
      <c r="I122" s="23">
        <v>0</v>
      </c>
      <c r="J122" s="20">
        <f t="shared" si="8"/>
        <v>89.9</v>
      </c>
      <c r="K122" s="20" t="str">
        <f>INDEX(Department!$A:$B,MATCH(A122,Department!$A:$A,0),2)</f>
        <v>Operations</v>
      </c>
      <c r="L122" s="20"/>
    </row>
    <row r="123" spans="1:12" x14ac:dyDescent="0.3">
      <c r="A123" s="1" t="s">
        <v>478</v>
      </c>
      <c r="B123">
        <v>70</v>
      </c>
      <c r="C123">
        <v>96</v>
      </c>
      <c r="D123">
        <v>97</v>
      </c>
      <c r="E123" s="23" t="str">
        <f>INDEX('All Staff Positions'!$A:$D,MATCH('Performance Score'!A123,'All Staff Positions'!$A:$A,0),4)</f>
        <v>Level 4</v>
      </c>
      <c r="F123" s="20">
        <f t="shared" si="5"/>
        <v>10.5</v>
      </c>
      <c r="G123" s="20">
        <f t="shared" si="6"/>
        <v>24</v>
      </c>
      <c r="H123" s="20">
        <f t="shared" si="7"/>
        <v>58.199999999999996</v>
      </c>
      <c r="I123" s="23">
        <v>0</v>
      </c>
      <c r="J123" s="20">
        <f t="shared" si="8"/>
        <v>92.699999999999989</v>
      </c>
      <c r="K123" s="20" t="str">
        <f>INDEX(Department!$A:$B,MATCH(A123,Department!$A:$A,0),2)</f>
        <v>Operations</v>
      </c>
      <c r="L123" s="20"/>
    </row>
    <row r="124" spans="1:12" x14ac:dyDescent="0.3">
      <c r="A124" s="1" t="s">
        <v>457</v>
      </c>
      <c r="B124">
        <v>50</v>
      </c>
      <c r="C124">
        <v>56</v>
      </c>
      <c r="D124">
        <v>79</v>
      </c>
      <c r="E124" s="23" t="str">
        <f>INDEX('All Staff Positions'!$A:$D,MATCH('Performance Score'!A124,'All Staff Positions'!$A:$A,0),4)</f>
        <v>Level 4</v>
      </c>
      <c r="F124" s="20">
        <f t="shared" si="5"/>
        <v>7.5</v>
      </c>
      <c r="G124" s="20">
        <f t="shared" si="6"/>
        <v>14</v>
      </c>
      <c r="H124" s="20">
        <f t="shared" si="7"/>
        <v>47.4</v>
      </c>
      <c r="I124" s="23">
        <v>0</v>
      </c>
      <c r="J124" s="20">
        <f t="shared" si="8"/>
        <v>68.900000000000006</v>
      </c>
      <c r="K124" s="20" t="str">
        <f>INDEX(Department!$A:$B,MATCH(A124,Department!$A:$A,0),2)</f>
        <v>Operations</v>
      </c>
      <c r="L124" s="20"/>
    </row>
    <row r="125" spans="1:12" x14ac:dyDescent="0.3">
      <c r="A125" s="1" t="s">
        <v>465</v>
      </c>
      <c r="B125">
        <v>48</v>
      </c>
      <c r="C125">
        <v>53</v>
      </c>
      <c r="D125">
        <v>75</v>
      </c>
      <c r="E125" s="23" t="str">
        <f>INDEX('All Staff Positions'!$A:$D,MATCH('Performance Score'!A125,'All Staff Positions'!$A:$A,0),4)</f>
        <v>Level 4</v>
      </c>
      <c r="F125" s="20">
        <f t="shared" si="5"/>
        <v>7.1999999999999993</v>
      </c>
      <c r="G125" s="20">
        <f t="shared" si="6"/>
        <v>13.25</v>
      </c>
      <c r="H125" s="20">
        <f t="shared" si="7"/>
        <v>45</v>
      </c>
      <c r="I125" s="23">
        <v>0</v>
      </c>
      <c r="J125" s="20">
        <f t="shared" si="8"/>
        <v>65.45</v>
      </c>
      <c r="K125" s="20" t="str">
        <f>INDEX(Department!$A:$B,MATCH(A125,Department!$A:$A,0),2)</f>
        <v>Operations</v>
      </c>
      <c r="L125" s="20"/>
    </row>
    <row r="126" spans="1:12" x14ac:dyDescent="0.3">
      <c r="A126" s="1" t="s">
        <v>449</v>
      </c>
      <c r="B126">
        <v>74</v>
      </c>
      <c r="C126">
        <v>67</v>
      </c>
      <c r="D126">
        <v>90</v>
      </c>
      <c r="E126" s="23" t="str">
        <f>INDEX('All Staff Positions'!$A:$D,MATCH('Performance Score'!A126,'All Staff Positions'!$A:$A,0),4)</f>
        <v>Level 4</v>
      </c>
      <c r="F126" s="20">
        <f t="shared" si="5"/>
        <v>11.1</v>
      </c>
      <c r="G126" s="20">
        <f t="shared" si="6"/>
        <v>16.75</v>
      </c>
      <c r="H126" s="20">
        <f t="shared" si="7"/>
        <v>54</v>
      </c>
      <c r="I126" s="23">
        <v>0</v>
      </c>
      <c r="J126" s="20">
        <f t="shared" si="8"/>
        <v>81.849999999999994</v>
      </c>
      <c r="K126" s="20" t="str">
        <f>INDEX(Department!$A:$B,MATCH(A126,Department!$A:$A,0),2)</f>
        <v>Operations</v>
      </c>
      <c r="L126" s="20"/>
    </row>
    <row r="127" spans="1:12" x14ac:dyDescent="0.3">
      <c r="A127" s="1" t="s">
        <v>587</v>
      </c>
      <c r="B127">
        <v>38</v>
      </c>
      <c r="C127">
        <v>70</v>
      </c>
      <c r="D127">
        <v>85</v>
      </c>
      <c r="E127" s="23" t="str">
        <f>INDEX('All Staff Positions'!$A:$D,MATCH('Performance Score'!A127,'All Staff Positions'!$A:$A,0),4)</f>
        <v>Level 4</v>
      </c>
      <c r="F127" s="20">
        <f t="shared" si="5"/>
        <v>5.7</v>
      </c>
      <c r="G127" s="20">
        <f t="shared" si="6"/>
        <v>17.5</v>
      </c>
      <c r="H127" s="20">
        <f t="shared" si="7"/>
        <v>51</v>
      </c>
      <c r="I127" s="23">
        <v>0</v>
      </c>
      <c r="J127" s="20">
        <f t="shared" si="8"/>
        <v>74.2</v>
      </c>
      <c r="K127" s="20" t="str">
        <f>INDEX(Department!$A:$B,MATCH(A127,Department!$A:$A,0),2)</f>
        <v>Operations</v>
      </c>
      <c r="L127" s="20"/>
    </row>
    <row r="128" spans="1:12" x14ac:dyDescent="0.3">
      <c r="A128" s="1" t="s">
        <v>492</v>
      </c>
      <c r="B128">
        <v>34</v>
      </c>
      <c r="C128">
        <v>51</v>
      </c>
      <c r="D128">
        <v>88</v>
      </c>
      <c r="E128" s="23" t="str">
        <f>INDEX('All Staff Positions'!$A:$D,MATCH('Performance Score'!A128,'All Staff Positions'!$A:$A,0),4)</f>
        <v>Level 4</v>
      </c>
      <c r="F128" s="20">
        <f t="shared" si="5"/>
        <v>5.0999999999999996</v>
      </c>
      <c r="G128" s="20">
        <f t="shared" si="6"/>
        <v>12.75</v>
      </c>
      <c r="H128" s="20">
        <f t="shared" si="7"/>
        <v>52.8</v>
      </c>
      <c r="I128" s="23">
        <v>0</v>
      </c>
      <c r="J128" s="20">
        <f t="shared" si="8"/>
        <v>70.650000000000006</v>
      </c>
      <c r="K128" s="20" t="str">
        <f>INDEX(Department!$A:$B,MATCH(A128,Department!$A:$A,0),2)</f>
        <v>Operations</v>
      </c>
      <c r="L128" s="20"/>
    </row>
    <row r="129" spans="1:13" x14ac:dyDescent="0.3">
      <c r="A129" s="1" t="s">
        <v>528</v>
      </c>
      <c r="B129">
        <v>59</v>
      </c>
      <c r="C129">
        <v>88</v>
      </c>
      <c r="D129">
        <v>87</v>
      </c>
      <c r="E129" s="23" t="str">
        <f>INDEX('All Staff Positions'!$A:$D,MATCH('Performance Score'!A129,'All Staff Positions'!$A:$A,0),4)</f>
        <v>Level 4</v>
      </c>
      <c r="F129" s="20">
        <f t="shared" si="5"/>
        <v>8.85</v>
      </c>
      <c r="G129" s="20">
        <f t="shared" si="6"/>
        <v>22</v>
      </c>
      <c r="H129" s="20">
        <f t="shared" si="7"/>
        <v>52.199999999999996</v>
      </c>
      <c r="I129" s="23">
        <v>0</v>
      </c>
      <c r="J129" s="20">
        <f t="shared" si="8"/>
        <v>83.05</v>
      </c>
      <c r="K129" s="20" t="str">
        <f>INDEX(Department!$A:$B,MATCH(A129,Department!$A:$A,0),2)</f>
        <v>Operations</v>
      </c>
      <c r="L129" s="20"/>
    </row>
    <row r="130" spans="1:13" x14ac:dyDescent="0.3">
      <c r="A130" s="1" t="s">
        <v>453</v>
      </c>
      <c r="B130">
        <v>85</v>
      </c>
      <c r="C130">
        <v>57</v>
      </c>
      <c r="D130">
        <v>74</v>
      </c>
      <c r="E130" s="23" t="str">
        <f>INDEX('All Staff Positions'!$A:$D,MATCH('Performance Score'!A130,'All Staff Positions'!$A:$A,0),4)</f>
        <v>Level 5</v>
      </c>
      <c r="F130" s="20">
        <f t="shared" si="5"/>
        <v>12.75</v>
      </c>
      <c r="G130" s="20">
        <f t="shared" si="6"/>
        <v>14.25</v>
      </c>
      <c r="H130" s="20">
        <f t="shared" si="7"/>
        <v>44.4</v>
      </c>
      <c r="I130" s="23">
        <v>0</v>
      </c>
      <c r="J130" s="20">
        <f t="shared" si="8"/>
        <v>71.400000000000006</v>
      </c>
      <c r="K130" s="20" t="str">
        <f>INDEX(Department!$A:$B,MATCH(A130,Department!$A:$A,0),2)</f>
        <v>Operations</v>
      </c>
      <c r="L130" s="20"/>
    </row>
    <row r="131" spans="1:13" x14ac:dyDescent="0.3">
      <c r="A131" s="1" t="s">
        <v>429</v>
      </c>
      <c r="B131">
        <v>58</v>
      </c>
      <c r="C131">
        <v>89</v>
      </c>
      <c r="D131">
        <v>66</v>
      </c>
      <c r="E131" s="23" t="str">
        <f>INDEX('All Staff Positions'!$A:$D,MATCH('Performance Score'!A131,'All Staff Positions'!$A:$A,0),4)</f>
        <v>Deputy Head</v>
      </c>
      <c r="F131" s="20">
        <f t="shared" si="5"/>
        <v>5.8000000000000007</v>
      </c>
      <c r="G131" s="20">
        <f t="shared" si="6"/>
        <v>8.9</v>
      </c>
      <c r="H131" s="20">
        <f t="shared" si="7"/>
        <v>33</v>
      </c>
      <c r="I131" s="20">
        <f>IF(E131="Deputy Head",(AVERAGE(J133:J135)*Q9))</f>
        <v>23.3</v>
      </c>
      <c r="J131" s="20">
        <f t="shared" si="8"/>
        <v>71</v>
      </c>
      <c r="K131" s="20" t="str">
        <f>INDEX(Department!$A:$B,MATCH(A131,Department!$A:$A,0),2)</f>
        <v>Strategy</v>
      </c>
      <c r="L131" s="20"/>
    </row>
    <row r="132" spans="1:13" x14ac:dyDescent="0.3">
      <c r="A132" s="1" t="s">
        <v>424</v>
      </c>
      <c r="B132">
        <v>74</v>
      </c>
      <c r="C132">
        <v>68</v>
      </c>
      <c r="D132">
        <v>98</v>
      </c>
      <c r="E132" s="23" t="str">
        <f>INDEX('All Staff Positions'!$A:$D,MATCH('Performance Score'!A132,'All Staff Positions'!$A:$A,0),4)</f>
        <v>Head</v>
      </c>
      <c r="F132" s="20">
        <f t="shared" ref="F132:F195" si="9">IF(E132="Level 1",B132*N$4,IF(E132="Level 2",B132*N$5, IF(E132="Level 3",B132*N$6, IF(E132="Level 4",B132*N$7, IF(E132="Level 5",B132*N$8, IF(E132="Deputy Head",B132*N$9, IF(E132="Head",B132*N$10, IF(E132="DMD",B132*N$11, IF(E132="COO",B132*N$11)))))))))</f>
        <v>3.7</v>
      </c>
      <c r="G132" s="20">
        <f t="shared" ref="G132:G195" si="10">IF(E132="Level 1",C132*O$4,IF(E132="Level 2",C132*O$5, IF(E132="Level 3",C132*O$6, IF(E132="Level 4",C132*O$7, IF(E132="Level 5",C132*O$8, IF(E132="Deputy Head",C132*O$9, IF(E132="Head",C132*O$10, IF(E132="DMD",C132*O$11, IF(E132="COO",C132*O$11)))))))))</f>
        <v>6.8000000000000007</v>
      </c>
      <c r="H132" s="20">
        <f t="shared" ref="H132:H195" si="11">IF(E132="Level 1",D132*P$4,IF(E132="Level 2",D132*P$5, IF(E132="Level 3",D132*P$6, IF(E132="Level 4",D132*P$7, IF(E132="Level 5",D132*P$8, IF(E132="Deputy Head",D132*P$9, IF(E132="Head",D132*P$10, IF(E132="DMD",D132*P$11, IF(E132="COO",D132*P$11)))))))))</f>
        <v>39.200000000000003</v>
      </c>
      <c r="I132" s="20">
        <f>IF(E132="Head",(AVERAGE(J131)*Q10))</f>
        <v>31.95</v>
      </c>
      <c r="J132" s="20">
        <f t="shared" ref="J132:J195" si="12">SUM(F132:I132)</f>
        <v>81.650000000000006</v>
      </c>
      <c r="K132" s="20" t="str">
        <f>INDEX(Department!$A:$B,MATCH(A132,Department!$A:$A,0),2)</f>
        <v>Strategy</v>
      </c>
      <c r="L132" s="20"/>
    </row>
    <row r="133" spans="1:13" x14ac:dyDescent="0.3">
      <c r="A133" s="1" t="s">
        <v>419</v>
      </c>
      <c r="B133">
        <v>71</v>
      </c>
      <c r="C133">
        <v>71</v>
      </c>
      <c r="D133">
        <v>99</v>
      </c>
      <c r="E133" s="23" t="str">
        <f>INDEX('All Staff Positions'!$A:$D,MATCH('Performance Score'!A133,'All Staff Positions'!$A:$A,0),4)</f>
        <v>Level 1</v>
      </c>
      <c r="F133" s="20">
        <f t="shared" si="9"/>
        <v>10.65</v>
      </c>
      <c r="G133" s="20">
        <f t="shared" si="10"/>
        <v>10.65</v>
      </c>
      <c r="H133" s="20">
        <f t="shared" si="11"/>
        <v>69.3</v>
      </c>
      <c r="I133" s="23">
        <v>0</v>
      </c>
      <c r="J133" s="20">
        <f t="shared" si="12"/>
        <v>90.6</v>
      </c>
      <c r="K133" s="20" t="str">
        <f>INDEX(Department!$A:$B,MATCH(A133,Department!$A:$A,0),2)</f>
        <v>Strategy</v>
      </c>
      <c r="L133" s="20"/>
    </row>
    <row r="134" spans="1:13" x14ac:dyDescent="0.3">
      <c r="A134" s="1" t="s">
        <v>430</v>
      </c>
      <c r="B134">
        <v>74</v>
      </c>
      <c r="C134">
        <v>88</v>
      </c>
      <c r="D134">
        <v>73</v>
      </c>
      <c r="E134" s="23" t="str">
        <f>INDEX('All Staff Positions'!$A:$D,MATCH('Performance Score'!A134,'All Staff Positions'!$A:$A,0),4)</f>
        <v>Level 2</v>
      </c>
      <c r="F134" s="20">
        <f t="shared" si="9"/>
        <v>11.1</v>
      </c>
      <c r="G134" s="20">
        <f t="shared" si="10"/>
        <v>13.2</v>
      </c>
      <c r="H134" s="20">
        <f t="shared" si="11"/>
        <v>51.099999999999994</v>
      </c>
      <c r="I134" s="23">
        <v>0</v>
      </c>
      <c r="J134" s="20">
        <f t="shared" si="12"/>
        <v>75.399999999999991</v>
      </c>
      <c r="K134" s="20" t="str">
        <f>INDEX(Department!$A:$B,MATCH(A134,Department!$A:$A,0),2)</f>
        <v>Strategy</v>
      </c>
      <c r="L134" s="20"/>
    </row>
    <row r="135" spans="1:13" x14ac:dyDescent="0.3">
      <c r="A135" s="1" t="s">
        <v>432</v>
      </c>
      <c r="B135">
        <v>90</v>
      </c>
      <c r="C135">
        <v>72</v>
      </c>
      <c r="D135">
        <v>61</v>
      </c>
      <c r="E135" s="23" t="str">
        <f>INDEX('All Staff Positions'!$A:$D,MATCH('Performance Score'!A135,'All Staff Positions'!$A:$A,0),4)</f>
        <v>Level 3</v>
      </c>
      <c r="F135" s="20">
        <f t="shared" si="9"/>
        <v>13.5</v>
      </c>
      <c r="G135" s="20">
        <f t="shared" si="10"/>
        <v>10.799999999999999</v>
      </c>
      <c r="H135" s="20">
        <f t="shared" si="11"/>
        <v>42.699999999999996</v>
      </c>
      <c r="I135" s="23">
        <v>0</v>
      </c>
      <c r="J135" s="20">
        <f t="shared" si="12"/>
        <v>67</v>
      </c>
      <c r="K135" s="20" t="str">
        <f>INDEX(Department!$A:$B,MATCH(A135,Department!$A:$A,0),2)</f>
        <v>Strategy</v>
      </c>
      <c r="L135" s="20"/>
    </row>
    <row r="136" spans="1:13" x14ac:dyDescent="0.3">
      <c r="A136" s="1" t="s">
        <v>421</v>
      </c>
      <c r="B136">
        <v>33</v>
      </c>
      <c r="C136">
        <v>89</v>
      </c>
      <c r="D136" s="20">
        <f>_xlfn.XLOOKUP(A136,'Sales Sheet'!A:A,'Sales Sheet'!G:G,0)</f>
        <v>23.369333333333334</v>
      </c>
      <c r="E136" s="23" t="str">
        <f>INDEX('All Staff Positions'!$A:$D,MATCH('Performance Score'!A136,'All Staff Positions'!$A:$A,0),4)</f>
        <v>Deputy Head</v>
      </c>
      <c r="F136" s="20">
        <f t="shared" si="9"/>
        <v>3.3000000000000003</v>
      </c>
      <c r="G136" s="20">
        <f t="shared" si="10"/>
        <v>8.9</v>
      </c>
      <c r="H136" s="20">
        <f t="shared" si="11"/>
        <v>11.684666666666667</v>
      </c>
      <c r="I136" s="20">
        <f>IF(E136="Deputy Head",(AVERAGE(J141:J189)*Q9))</f>
        <v>26.43145973589435</v>
      </c>
      <c r="J136" s="20">
        <f t="shared" si="12"/>
        <v>50.316126402561018</v>
      </c>
      <c r="K136" s="20" t="str">
        <f>INDEX(Department!$A:$B,MATCH(A136,Department!$A:$A,0),2)</f>
        <v>Sales</v>
      </c>
      <c r="L136" s="20"/>
    </row>
    <row r="137" spans="1:13" x14ac:dyDescent="0.3">
      <c r="A137" s="1" t="s">
        <v>425</v>
      </c>
      <c r="B137">
        <v>37</v>
      </c>
      <c r="C137">
        <v>89</v>
      </c>
      <c r="D137" s="20">
        <f>_xlfn.XLOOKUP(A137,'Sales Sheet'!A:A,'Sales Sheet'!G:G,0)</f>
        <v>91.219333333333324</v>
      </c>
      <c r="E137" s="23" t="str">
        <f>INDEX('All Staff Positions'!$A:$D,MATCH('Performance Score'!A137,'All Staff Positions'!$A:$A,0),4)</f>
        <v>Deputy Head</v>
      </c>
      <c r="F137" s="20">
        <f t="shared" si="9"/>
        <v>3.7</v>
      </c>
      <c r="G137" s="20">
        <f t="shared" si="10"/>
        <v>8.9</v>
      </c>
      <c r="H137" s="20">
        <f t="shared" si="11"/>
        <v>45.609666666666662</v>
      </c>
      <c r="I137" s="20">
        <f>IF(E137="Deputy Head",(AVERAGE(J141:J189)*Q9))</f>
        <v>26.43145973589435</v>
      </c>
      <c r="J137" s="20">
        <f t="shared" si="12"/>
        <v>84.641126402561014</v>
      </c>
      <c r="K137" s="20" t="str">
        <f>INDEX(Department!$A:$B,MATCH(A137,Department!$A:$A,0),2)</f>
        <v>Sales</v>
      </c>
      <c r="L137" s="20"/>
    </row>
    <row r="138" spans="1:13" x14ac:dyDescent="0.3">
      <c r="A138" s="1" t="s">
        <v>441</v>
      </c>
      <c r="B138">
        <v>46</v>
      </c>
      <c r="C138">
        <v>89</v>
      </c>
      <c r="D138" s="20">
        <f>_xlfn.XLOOKUP(A138,'Sales Sheet'!A:A,'Sales Sheet'!G:G,0)</f>
        <v>100</v>
      </c>
      <c r="E138" s="23" t="str">
        <f>INDEX('All Staff Positions'!$A:$D,MATCH('Performance Score'!A138,'All Staff Positions'!$A:$A,0),4)</f>
        <v>Deputy Head</v>
      </c>
      <c r="F138" s="20">
        <f t="shared" si="9"/>
        <v>4.6000000000000005</v>
      </c>
      <c r="G138" s="20">
        <f t="shared" si="10"/>
        <v>8.9</v>
      </c>
      <c r="H138" s="20">
        <f t="shared" si="11"/>
        <v>50</v>
      </c>
      <c r="I138" s="20">
        <f>IF(E138="Deputy Head",(AVERAGE(J141:J189)*Q9))</f>
        <v>26.43145973589435</v>
      </c>
      <c r="J138" s="20">
        <f t="shared" si="12"/>
        <v>89.93145973589435</v>
      </c>
      <c r="K138" s="20" t="str">
        <f>INDEX(Department!$A:$B,MATCH(A138,Department!$A:$A,0),2)</f>
        <v>Sales</v>
      </c>
      <c r="L138" s="20"/>
    </row>
    <row r="139" spans="1:13" x14ac:dyDescent="0.3">
      <c r="A139" s="1" t="s">
        <v>582</v>
      </c>
      <c r="B139">
        <v>83</v>
      </c>
      <c r="C139">
        <v>63</v>
      </c>
      <c r="D139" s="20">
        <f>_xlfn.XLOOKUP(A139,'Sales Sheet'!A:A,'Sales Sheet'!G:G,0)</f>
        <v>19.658999999999999</v>
      </c>
      <c r="E139" s="23" t="str">
        <f>INDEX('All Staff Positions'!$A:$D,MATCH('Performance Score'!A139,'All Staff Positions'!$A:$A,0),4)</f>
        <v>DMD</v>
      </c>
      <c r="F139" s="20">
        <f t="shared" si="9"/>
        <v>4.1500000000000004</v>
      </c>
      <c r="G139" s="20">
        <f t="shared" si="10"/>
        <v>3.1500000000000004</v>
      </c>
      <c r="H139" s="20">
        <f t="shared" si="11"/>
        <v>7.8635999999999999</v>
      </c>
      <c r="I139" s="25">
        <f>IF(E139="DMD",(AVERAGE(J136:J138,J140,J190:J200)*Q11))</f>
        <v>39.368727420885371</v>
      </c>
      <c r="J139" s="25">
        <f t="shared" si="12"/>
        <v>54.532327420885373</v>
      </c>
      <c r="K139" s="20" t="str">
        <f>INDEX(Department!$A:$B,MATCH(A139,Department!$A:$A,0),2)</f>
        <v>Sales</v>
      </c>
      <c r="L139" s="20" t="s">
        <v>667</v>
      </c>
      <c r="M139" s="20"/>
    </row>
    <row r="140" spans="1:13" x14ac:dyDescent="0.3">
      <c r="A140" s="1" t="s">
        <v>414</v>
      </c>
      <c r="B140">
        <v>43</v>
      </c>
      <c r="C140">
        <v>98</v>
      </c>
      <c r="D140" s="20">
        <f>_xlfn.XLOOKUP(A140,'Sales Sheet'!A:A,'Sales Sheet'!G:G,0)</f>
        <v>100</v>
      </c>
      <c r="E140" s="23" t="str">
        <f>INDEX('All Staff Positions'!$A:$D,MATCH('Performance Score'!A140,'All Staff Positions'!$A:$A,0),4)</f>
        <v>Deputy Head</v>
      </c>
      <c r="F140" s="20">
        <f t="shared" si="9"/>
        <v>4.3</v>
      </c>
      <c r="G140" s="20">
        <f t="shared" si="10"/>
        <v>9.8000000000000007</v>
      </c>
      <c r="H140" s="20">
        <f t="shared" si="11"/>
        <v>50</v>
      </c>
      <c r="I140" s="20">
        <f>IF(E140="Deputy Head",(AVERAGE(J141:J189)*Q9))</f>
        <v>26.43145973589435</v>
      </c>
      <c r="J140" s="20">
        <f t="shared" si="12"/>
        <v>90.531459735894344</v>
      </c>
      <c r="K140" s="20" t="str">
        <f>INDEX(Department!$A:$B,MATCH(A140,Department!$A:$A,0),2)</f>
        <v>Sales</v>
      </c>
      <c r="L140" s="20"/>
    </row>
    <row r="141" spans="1:13" x14ac:dyDescent="0.3">
      <c r="A141" s="1" t="s">
        <v>562</v>
      </c>
      <c r="B141">
        <v>74</v>
      </c>
      <c r="C141">
        <v>52</v>
      </c>
      <c r="D141" s="20">
        <f>_xlfn.XLOOKUP(A141,'Sales Sheet'!A:A,'Sales Sheet'!G:G,0)</f>
        <v>100</v>
      </c>
      <c r="E141" s="23" t="str">
        <f>INDEX('All Staff Positions'!$A:$D,MATCH('Performance Score'!A141,'All Staff Positions'!$A:$A,0),4)</f>
        <v>Level 1</v>
      </c>
      <c r="F141" s="20">
        <f t="shared" si="9"/>
        <v>11.1</v>
      </c>
      <c r="G141" s="20">
        <f t="shared" si="10"/>
        <v>7.8</v>
      </c>
      <c r="H141" s="20">
        <f t="shared" si="11"/>
        <v>70</v>
      </c>
      <c r="I141" s="23">
        <v>0</v>
      </c>
      <c r="J141" s="20">
        <f t="shared" si="12"/>
        <v>88.9</v>
      </c>
      <c r="K141" s="20" t="str">
        <f>INDEX(Department!$A:$B,MATCH(A141,Department!$A:$A,0),2)</f>
        <v>Sales</v>
      </c>
      <c r="L141" s="20"/>
    </row>
    <row r="142" spans="1:13" x14ac:dyDescent="0.3">
      <c r="A142" s="1" t="s">
        <v>565</v>
      </c>
      <c r="B142">
        <v>63</v>
      </c>
      <c r="C142">
        <v>62</v>
      </c>
      <c r="D142" s="20">
        <f>_xlfn.XLOOKUP(A142,'Sales Sheet'!A:A,'Sales Sheet'!G:G,0)</f>
        <v>100</v>
      </c>
      <c r="E142" s="23" t="str">
        <f>INDEX('All Staff Positions'!$A:$D,MATCH('Performance Score'!A142,'All Staff Positions'!$A:$A,0),4)</f>
        <v>Level 1</v>
      </c>
      <c r="F142" s="20">
        <f t="shared" si="9"/>
        <v>9.4499999999999993</v>
      </c>
      <c r="G142" s="20">
        <f t="shared" si="10"/>
        <v>9.2999999999999989</v>
      </c>
      <c r="H142" s="20">
        <f t="shared" si="11"/>
        <v>70</v>
      </c>
      <c r="I142" s="23">
        <v>0</v>
      </c>
      <c r="J142" s="20">
        <f t="shared" si="12"/>
        <v>88.75</v>
      </c>
      <c r="K142" s="20" t="str">
        <f>INDEX(Department!$A:$B,MATCH(A142,Department!$A:$A,0),2)</f>
        <v>Sales</v>
      </c>
      <c r="L142" s="20"/>
    </row>
    <row r="143" spans="1:13" x14ac:dyDescent="0.3">
      <c r="A143" s="1" t="s">
        <v>462</v>
      </c>
      <c r="B143">
        <v>40</v>
      </c>
      <c r="C143">
        <v>57</v>
      </c>
      <c r="D143" s="20">
        <f>_xlfn.XLOOKUP(A143,'Sales Sheet'!A:A,'Sales Sheet'!G:G,0)</f>
        <v>100</v>
      </c>
      <c r="E143" s="23" t="str">
        <f>INDEX('All Staff Positions'!$A:$D,MATCH('Performance Score'!A143,'All Staff Positions'!$A:$A,0),4)</f>
        <v>Level 1</v>
      </c>
      <c r="F143" s="20">
        <f t="shared" si="9"/>
        <v>6</v>
      </c>
      <c r="G143" s="20">
        <f t="shared" si="10"/>
        <v>8.5499999999999989</v>
      </c>
      <c r="H143" s="20">
        <f t="shared" si="11"/>
        <v>70</v>
      </c>
      <c r="I143" s="23">
        <v>0</v>
      </c>
      <c r="J143" s="20">
        <f t="shared" si="12"/>
        <v>84.55</v>
      </c>
      <c r="K143" s="20" t="str">
        <f>INDEX(Department!$A:$B,MATCH(A143,Department!$A:$A,0),2)</f>
        <v>Sales</v>
      </c>
      <c r="L143" s="20"/>
    </row>
    <row r="144" spans="1:13" x14ac:dyDescent="0.3">
      <c r="A144" s="1" t="s">
        <v>553</v>
      </c>
      <c r="B144">
        <v>75</v>
      </c>
      <c r="C144">
        <v>93</v>
      </c>
      <c r="D144" s="20">
        <f>_xlfn.XLOOKUP(A144,'Sales Sheet'!A:A,'Sales Sheet'!G:G,0)</f>
        <v>100</v>
      </c>
      <c r="E144" s="23" t="str">
        <f>INDEX('All Staff Positions'!$A:$D,MATCH('Performance Score'!A144,'All Staff Positions'!$A:$A,0),4)</f>
        <v>Level 1</v>
      </c>
      <c r="F144" s="20">
        <f t="shared" si="9"/>
        <v>11.25</v>
      </c>
      <c r="G144" s="20">
        <f t="shared" si="10"/>
        <v>13.95</v>
      </c>
      <c r="H144" s="20">
        <f t="shared" si="11"/>
        <v>70</v>
      </c>
      <c r="I144" s="23">
        <v>0</v>
      </c>
      <c r="J144" s="20">
        <f t="shared" si="12"/>
        <v>95.2</v>
      </c>
      <c r="K144" s="20" t="str">
        <f>INDEX(Department!$A:$B,MATCH(A144,Department!$A:$A,0),2)</f>
        <v>Sales</v>
      </c>
      <c r="L144" s="20"/>
    </row>
    <row r="145" spans="1:12" x14ac:dyDescent="0.3">
      <c r="A145" s="1" t="s">
        <v>576</v>
      </c>
      <c r="B145">
        <v>55</v>
      </c>
      <c r="C145">
        <v>89</v>
      </c>
      <c r="D145" s="20">
        <f>_xlfn.XLOOKUP(A145,'Sales Sheet'!A:A,'Sales Sheet'!G:G,0)</f>
        <v>100</v>
      </c>
      <c r="E145" s="23" t="str">
        <f>INDEX('All Staff Positions'!$A:$D,MATCH('Performance Score'!A145,'All Staff Positions'!$A:$A,0),4)</f>
        <v>Level 1</v>
      </c>
      <c r="F145" s="20">
        <f t="shared" si="9"/>
        <v>8.25</v>
      </c>
      <c r="G145" s="20">
        <f t="shared" si="10"/>
        <v>13.35</v>
      </c>
      <c r="H145" s="20">
        <f t="shared" si="11"/>
        <v>70</v>
      </c>
      <c r="I145" s="23">
        <v>0</v>
      </c>
      <c r="J145" s="20">
        <f t="shared" si="12"/>
        <v>91.6</v>
      </c>
      <c r="K145" s="20" t="str">
        <f>INDEX(Department!$A:$B,MATCH(A145,Department!$A:$A,0),2)</f>
        <v>Sales</v>
      </c>
      <c r="L145" s="20"/>
    </row>
    <row r="146" spans="1:12" x14ac:dyDescent="0.3">
      <c r="A146" s="1" t="s">
        <v>581</v>
      </c>
      <c r="B146">
        <v>81</v>
      </c>
      <c r="C146">
        <v>51</v>
      </c>
      <c r="D146" s="20">
        <f>_xlfn.XLOOKUP(A146,'Sales Sheet'!A:A,'Sales Sheet'!G:G,0)</f>
        <v>83.512</v>
      </c>
      <c r="E146" s="23" t="str">
        <f>INDEX('All Staff Positions'!$A:$D,MATCH('Performance Score'!A146,'All Staff Positions'!$A:$A,0),4)</f>
        <v>Level 1</v>
      </c>
      <c r="F146" s="20">
        <f t="shared" si="9"/>
        <v>12.15</v>
      </c>
      <c r="G146" s="20">
        <f t="shared" si="10"/>
        <v>7.6499999999999995</v>
      </c>
      <c r="H146" s="20">
        <f t="shared" si="11"/>
        <v>58.458399999999997</v>
      </c>
      <c r="I146" s="23">
        <v>0</v>
      </c>
      <c r="J146" s="20">
        <f t="shared" si="12"/>
        <v>78.258399999999995</v>
      </c>
      <c r="K146" s="20" t="str">
        <f>INDEX(Department!$A:$B,MATCH(A146,Department!$A:$A,0),2)</f>
        <v>Sales</v>
      </c>
      <c r="L146" s="20"/>
    </row>
    <row r="147" spans="1:12" x14ac:dyDescent="0.3">
      <c r="A147" s="1" t="s">
        <v>491</v>
      </c>
      <c r="B147">
        <v>79</v>
      </c>
      <c r="C147">
        <v>52</v>
      </c>
      <c r="D147" s="20">
        <f>_xlfn.XLOOKUP(A147,'Sales Sheet'!A:A,'Sales Sheet'!G:G,0)</f>
        <v>100</v>
      </c>
      <c r="E147" s="23" t="str">
        <f>INDEX('All Staff Positions'!$A:$D,MATCH('Performance Score'!A147,'All Staff Positions'!$A:$A,0),4)</f>
        <v>Level 1</v>
      </c>
      <c r="F147" s="20">
        <f t="shared" si="9"/>
        <v>11.85</v>
      </c>
      <c r="G147" s="20">
        <f t="shared" si="10"/>
        <v>7.8</v>
      </c>
      <c r="H147" s="20">
        <f t="shared" si="11"/>
        <v>70</v>
      </c>
      <c r="I147" s="23">
        <v>0</v>
      </c>
      <c r="J147" s="20">
        <f t="shared" si="12"/>
        <v>89.65</v>
      </c>
      <c r="K147" s="20" t="str">
        <f>INDEX(Department!$A:$B,MATCH(A147,Department!$A:$A,0),2)</f>
        <v>Sales</v>
      </c>
      <c r="L147" s="20"/>
    </row>
    <row r="148" spans="1:12" x14ac:dyDescent="0.3">
      <c r="A148" s="1" t="s">
        <v>497</v>
      </c>
      <c r="B148">
        <v>42</v>
      </c>
      <c r="C148">
        <v>77</v>
      </c>
      <c r="D148" s="20">
        <f>_xlfn.XLOOKUP(A148,'Sales Sheet'!A:A,'Sales Sheet'!G:G,0)</f>
        <v>61.882000000000005</v>
      </c>
      <c r="E148" s="23" t="str">
        <f>INDEX('All Staff Positions'!$A:$D,MATCH('Performance Score'!A148,'All Staff Positions'!$A:$A,0),4)</f>
        <v>Level 1</v>
      </c>
      <c r="F148" s="20">
        <f t="shared" si="9"/>
        <v>6.3</v>
      </c>
      <c r="G148" s="20">
        <f t="shared" si="10"/>
        <v>11.549999999999999</v>
      </c>
      <c r="H148" s="20">
        <f t="shared" si="11"/>
        <v>43.317399999999999</v>
      </c>
      <c r="I148" s="23">
        <v>0</v>
      </c>
      <c r="J148" s="20">
        <f t="shared" si="12"/>
        <v>61.167400000000001</v>
      </c>
      <c r="K148" s="20" t="str">
        <f>INDEX(Department!$A:$B,MATCH(A148,Department!$A:$A,0),2)</f>
        <v>Sales</v>
      </c>
      <c r="L148" s="20"/>
    </row>
    <row r="149" spans="1:12" x14ac:dyDescent="0.3">
      <c r="A149" s="1" t="s">
        <v>460</v>
      </c>
      <c r="B149">
        <v>98</v>
      </c>
      <c r="C149">
        <v>54</v>
      </c>
      <c r="D149" s="20">
        <f>_xlfn.XLOOKUP(A149,'Sales Sheet'!A:A,'Sales Sheet'!G:G,0)</f>
        <v>100</v>
      </c>
      <c r="E149" s="23" t="str">
        <f>INDEX('All Staff Positions'!$A:$D,MATCH('Performance Score'!A149,'All Staff Positions'!$A:$A,0),4)</f>
        <v>Level 1</v>
      </c>
      <c r="F149" s="20">
        <f t="shared" si="9"/>
        <v>14.7</v>
      </c>
      <c r="G149" s="20">
        <f t="shared" si="10"/>
        <v>8.1</v>
      </c>
      <c r="H149" s="20">
        <f t="shared" si="11"/>
        <v>70</v>
      </c>
      <c r="I149" s="23">
        <v>0</v>
      </c>
      <c r="J149" s="20">
        <f t="shared" si="12"/>
        <v>92.8</v>
      </c>
      <c r="K149" s="20" t="str">
        <f>INDEX(Department!$A:$B,MATCH(A149,Department!$A:$A,0),2)</f>
        <v>Sales</v>
      </c>
      <c r="L149" s="20"/>
    </row>
    <row r="150" spans="1:12" x14ac:dyDescent="0.3">
      <c r="A150" s="1" t="s">
        <v>461</v>
      </c>
      <c r="B150">
        <v>72</v>
      </c>
      <c r="C150">
        <v>75</v>
      </c>
      <c r="D150" s="20">
        <f>_xlfn.XLOOKUP(A150,'Sales Sheet'!A:A,'Sales Sheet'!G:G,0)</f>
        <v>100</v>
      </c>
      <c r="E150" s="23" t="str">
        <f>INDEX('All Staff Positions'!$A:$D,MATCH('Performance Score'!A150,'All Staff Positions'!$A:$A,0),4)</f>
        <v>Level 1</v>
      </c>
      <c r="F150" s="20">
        <f t="shared" si="9"/>
        <v>10.799999999999999</v>
      </c>
      <c r="G150" s="20">
        <f t="shared" si="10"/>
        <v>11.25</v>
      </c>
      <c r="H150" s="20">
        <f t="shared" si="11"/>
        <v>70</v>
      </c>
      <c r="I150" s="23">
        <v>0</v>
      </c>
      <c r="J150" s="20">
        <f t="shared" si="12"/>
        <v>92.05</v>
      </c>
      <c r="K150" s="20" t="str">
        <f>INDEX(Department!$A:$B,MATCH(A150,Department!$A:$A,0),2)</f>
        <v>Sales</v>
      </c>
      <c r="L150" s="20"/>
    </row>
    <row r="151" spans="1:12" x14ac:dyDescent="0.3">
      <c r="A151" s="1" t="s">
        <v>468</v>
      </c>
      <c r="B151">
        <v>88</v>
      </c>
      <c r="C151">
        <v>69</v>
      </c>
      <c r="D151" s="20">
        <f>_xlfn.XLOOKUP(A151,'Sales Sheet'!A:A,'Sales Sheet'!G:G,0)</f>
        <v>100</v>
      </c>
      <c r="E151" s="23" t="str">
        <f>INDEX('All Staff Positions'!$A:$D,MATCH('Performance Score'!A151,'All Staff Positions'!$A:$A,0),4)</f>
        <v>Level 1</v>
      </c>
      <c r="F151" s="20">
        <f t="shared" si="9"/>
        <v>13.2</v>
      </c>
      <c r="G151" s="20">
        <f t="shared" si="10"/>
        <v>10.35</v>
      </c>
      <c r="H151" s="20">
        <f t="shared" si="11"/>
        <v>70</v>
      </c>
      <c r="I151" s="23">
        <v>0</v>
      </c>
      <c r="J151" s="20">
        <f t="shared" si="12"/>
        <v>93.55</v>
      </c>
      <c r="K151" s="20" t="str">
        <f>INDEX(Department!$A:$B,MATCH(A151,Department!$A:$A,0),2)</f>
        <v>Sales</v>
      </c>
      <c r="L151" s="20"/>
    </row>
    <row r="152" spans="1:12" x14ac:dyDescent="0.3">
      <c r="A152" s="1" t="s">
        <v>470</v>
      </c>
      <c r="B152">
        <v>95</v>
      </c>
      <c r="C152">
        <v>67</v>
      </c>
      <c r="D152" s="20">
        <f>_xlfn.XLOOKUP(A152,'Sales Sheet'!A:A,'Sales Sheet'!G:G,0)</f>
        <v>100</v>
      </c>
      <c r="E152" s="23" t="str">
        <f>INDEX('All Staff Positions'!$A:$D,MATCH('Performance Score'!A152,'All Staff Positions'!$A:$A,0),4)</f>
        <v>Level 1</v>
      </c>
      <c r="F152" s="20">
        <f t="shared" si="9"/>
        <v>14.25</v>
      </c>
      <c r="G152" s="20">
        <f t="shared" si="10"/>
        <v>10.049999999999999</v>
      </c>
      <c r="H152" s="20">
        <f t="shared" si="11"/>
        <v>70</v>
      </c>
      <c r="I152" s="23">
        <v>0</v>
      </c>
      <c r="J152" s="20">
        <f t="shared" si="12"/>
        <v>94.3</v>
      </c>
      <c r="K152" s="20" t="str">
        <f>INDEX(Department!$A:$B,MATCH(A152,Department!$A:$A,0),2)</f>
        <v>Sales</v>
      </c>
      <c r="L152" s="20"/>
    </row>
    <row r="153" spans="1:12" x14ac:dyDescent="0.3">
      <c r="A153" s="1" t="s">
        <v>471</v>
      </c>
      <c r="B153">
        <v>42</v>
      </c>
      <c r="C153">
        <v>71</v>
      </c>
      <c r="D153" s="20">
        <f>_xlfn.XLOOKUP(A153,'Sales Sheet'!A:A,'Sales Sheet'!G:G,0)</f>
        <v>100</v>
      </c>
      <c r="E153" s="23" t="str">
        <f>INDEX('All Staff Positions'!$A:$D,MATCH('Performance Score'!A153,'All Staff Positions'!$A:$A,0),4)</f>
        <v>Level 1</v>
      </c>
      <c r="F153" s="20">
        <f t="shared" si="9"/>
        <v>6.3</v>
      </c>
      <c r="G153" s="20">
        <f t="shared" si="10"/>
        <v>10.65</v>
      </c>
      <c r="H153" s="20">
        <f t="shared" si="11"/>
        <v>70</v>
      </c>
      <c r="I153" s="23">
        <v>0</v>
      </c>
      <c r="J153" s="20">
        <f t="shared" si="12"/>
        <v>86.95</v>
      </c>
      <c r="K153" s="20" t="str">
        <f>INDEX(Department!$A:$B,MATCH(A153,Department!$A:$A,0),2)</f>
        <v>Sales</v>
      </c>
      <c r="L153" s="20"/>
    </row>
    <row r="154" spans="1:12" x14ac:dyDescent="0.3">
      <c r="A154" s="1" t="s">
        <v>502</v>
      </c>
      <c r="B154">
        <v>47</v>
      </c>
      <c r="C154">
        <v>72</v>
      </c>
      <c r="D154" s="20">
        <f>_xlfn.XLOOKUP(A154,'Sales Sheet'!A:A,'Sales Sheet'!G:G,0)</f>
        <v>60.744</v>
      </c>
      <c r="E154" s="23" t="str">
        <f>INDEX('All Staff Positions'!$A:$D,MATCH('Performance Score'!A154,'All Staff Positions'!$A:$A,0),4)</f>
        <v>Level 1</v>
      </c>
      <c r="F154" s="20">
        <f t="shared" si="9"/>
        <v>7.05</v>
      </c>
      <c r="G154" s="20">
        <f t="shared" si="10"/>
        <v>10.799999999999999</v>
      </c>
      <c r="H154" s="20">
        <f t="shared" si="11"/>
        <v>42.520799999999994</v>
      </c>
      <c r="I154" s="23">
        <v>0</v>
      </c>
      <c r="J154" s="20">
        <f t="shared" si="12"/>
        <v>60.370799999999988</v>
      </c>
      <c r="K154" s="20" t="str">
        <f>INDEX(Department!$A:$B,MATCH(A154,Department!$A:$A,0),2)</f>
        <v>Sales</v>
      </c>
      <c r="L154" s="20"/>
    </row>
    <row r="155" spans="1:12" x14ac:dyDescent="0.3">
      <c r="A155" s="1" t="s">
        <v>549</v>
      </c>
      <c r="B155">
        <v>54</v>
      </c>
      <c r="C155">
        <v>68</v>
      </c>
      <c r="D155" s="20">
        <f>_xlfn.XLOOKUP(A155,'Sales Sheet'!A:A,'Sales Sheet'!G:G,0)</f>
        <v>100</v>
      </c>
      <c r="E155" s="23" t="str">
        <f>INDEX('All Staff Positions'!$A:$D,MATCH('Performance Score'!A155,'All Staff Positions'!$A:$A,0),4)</f>
        <v>Level 1</v>
      </c>
      <c r="F155" s="20">
        <f t="shared" si="9"/>
        <v>8.1</v>
      </c>
      <c r="G155" s="20">
        <f t="shared" si="10"/>
        <v>10.199999999999999</v>
      </c>
      <c r="H155" s="20">
        <f t="shared" si="11"/>
        <v>70</v>
      </c>
      <c r="I155" s="23">
        <v>0</v>
      </c>
      <c r="J155" s="20">
        <f t="shared" si="12"/>
        <v>88.3</v>
      </c>
      <c r="K155" s="20" t="str">
        <f>INDEX(Department!$A:$B,MATCH(A155,Department!$A:$A,0),2)</f>
        <v>Sales</v>
      </c>
      <c r="L155" s="20"/>
    </row>
    <row r="156" spans="1:12" x14ac:dyDescent="0.3">
      <c r="A156" s="1" t="s">
        <v>524</v>
      </c>
      <c r="B156">
        <v>87</v>
      </c>
      <c r="C156">
        <v>92</v>
      </c>
      <c r="D156" s="20">
        <f>_xlfn.XLOOKUP(A156,'Sales Sheet'!A:A,'Sales Sheet'!G:G,0)</f>
        <v>76.149999999999991</v>
      </c>
      <c r="E156" s="23" t="str">
        <f>INDEX('All Staff Positions'!$A:$D,MATCH('Performance Score'!A156,'All Staff Positions'!$A:$A,0),4)</f>
        <v>Level 1</v>
      </c>
      <c r="F156" s="20">
        <f t="shared" si="9"/>
        <v>13.049999999999999</v>
      </c>
      <c r="G156" s="20">
        <f t="shared" si="10"/>
        <v>13.799999999999999</v>
      </c>
      <c r="H156" s="20">
        <f t="shared" si="11"/>
        <v>53.304999999999993</v>
      </c>
      <c r="I156" s="23">
        <v>0</v>
      </c>
      <c r="J156" s="20">
        <f t="shared" si="12"/>
        <v>80.154999999999987</v>
      </c>
      <c r="K156" s="20" t="str">
        <f>INDEX(Department!$A:$B,MATCH(A156,Department!$A:$A,0),2)</f>
        <v>Sales</v>
      </c>
      <c r="L156" s="20"/>
    </row>
    <row r="157" spans="1:12" x14ac:dyDescent="0.3">
      <c r="A157" s="1" t="s">
        <v>536</v>
      </c>
      <c r="B157">
        <v>30</v>
      </c>
      <c r="C157">
        <v>84</v>
      </c>
      <c r="D157" s="20">
        <f>_xlfn.XLOOKUP(A157,'Sales Sheet'!A:A,'Sales Sheet'!G:G,0)</f>
        <v>100</v>
      </c>
      <c r="E157" s="23" t="str">
        <f>INDEX('All Staff Positions'!$A:$D,MATCH('Performance Score'!A157,'All Staff Positions'!$A:$A,0),4)</f>
        <v>Level 1</v>
      </c>
      <c r="F157" s="20">
        <f t="shared" si="9"/>
        <v>4.5</v>
      </c>
      <c r="G157" s="20">
        <f t="shared" si="10"/>
        <v>12.6</v>
      </c>
      <c r="H157" s="20">
        <f t="shared" si="11"/>
        <v>70</v>
      </c>
      <c r="I157" s="23">
        <v>0</v>
      </c>
      <c r="J157" s="20">
        <f t="shared" si="12"/>
        <v>87.1</v>
      </c>
      <c r="K157" s="20" t="str">
        <f>INDEX(Department!$A:$B,MATCH(A157,Department!$A:$A,0),2)</f>
        <v>Sales</v>
      </c>
      <c r="L157" s="20"/>
    </row>
    <row r="158" spans="1:12" x14ac:dyDescent="0.3">
      <c r="A158" s="1" t="s">
        <v>544</v>
      </c>
      <c r="B158">
        <v>70</v>
      </c>
      <c r="C158">
        <v>98</v>
      </c>
      <c r="D158" s="20">
        <f>_xlfn.XLOOKUP(A158,'Sales Sheet'!A:A,'Sales Sheet'!G:G,0)</f>
        <v>100</v>
      </c>
      <c r="E158" s="23" t="str">
        <f>INDEX('All Staff Positions'!$A:$D,MATCH('Performance Score'!A158,'All Staff Positions'!$A:$A,0),4)</f>
        <v>Level 1</v>
      </c>
      <c r="F158" s="20">
        <f t="shared" si="9"/>
        <v>10.5</v>
      </c>
      <c r="G158" s="20">
        <f t="shared" si="10"/>
        <v>14.7</v>
      </c>
      <c r="H158" s="20">
        <f t="shared" si="11"/>
        <v>70</v>
      </c>
      <c r="I158" s="23">
        <v>0</v>
      </c>
      <c r="J158" s="20">
        <f t="shared" si="12"/>
        <v>95.2</v>
      </c>
      <c r="K158" s="20" t="str">
        <f>INDEX(Department!$A:$B,MATCH(A158,Department!$A:$A,0),2)</f>
        <v>Sales</v>
      </c>
      <c r="L158" s="20"/>
    </row>
    <row r="159" spans="1:12" x14ac:dyDescent="0.3">
      <c r="A159" s="1" t="s">
        <v>568</v>
      </c>
      <c r="B159">
        <v>79</v>
      </c>
      <c r="C159">
        <v>63</v>
      </c>
      <c r="D159" s="20">
        <f>_xlfn.XLOOKUP(A159,'Sales Sheet'!A:A,'Sales Sheet'!G:G,0)</f>
        <v>100</v>
      </c>
      <c r="E159" s="23" t="str">
        <f>INDEX('All Staff Positions'!$A:$D,MATCH('Performance Score'!A159,'All Staff Positions'!$A:$A,0),4)</f>
        <v>Level 1</v>
      </c>
      <c r="F159" s="20">
        <f t="shared" si="9"/>
        <v>11.85</v>
      </c>
      <c r="G159" s="20">
        <f t="shared" si="10"/>
        <v>9.4499999999999993</v>
      </c>
      <c r="H159" s="20">
        <f t="shared" si="11"/>
        <v>70</v>
      </c>
      <c r="I159" s="23">
        <v>0</v>
      </c>
      <c r="J159" s="20">
        <f t="shared" si="12"/>
        <v>91.3</v>
      </c>
      <c r="K159" s="20" t="str">
        <f>INDEX(Department!$A:$B,MATCH(A159,Department!$A:$A,0),2)</f>
        <v>Sales</v>
      </c>
      <c r="L159" s="20"/>
    </row>
    <row r="160" spans="1:12" x14ac:dyDescent="0.3">
      <c r="A160" s="1" t="s">
        <v>546</v>
      </c>
      <c r="B160">
        <v>55</v>
      </c>
      <c r="C160">
        <v>99</v>
      </c>
      <c r="D160" s="20">
        <f>_xlfn.XLOOKUP(A160,'Sales Sheet'!A:A,'Sales Sheet'!G:G,0)</f>
        <v>100</v>
      </c>
      <c r="E160" s="23" t="str">
        <f>INDEX('All Staff Positions'!$A:$D,MATCH('Performance Score'!A160,'All Staff Positions'!$A:$A,0),4)</f>
        <v>Level 2</v>
      </c>
      <c r="F160" s="20">
        <f t="shared" si="9"/>
        <v>8.25</v>
      </c>
      <c r="G160" s="20">
        <f t="shared" si="10"/>
        <v>14.85</v>
      </c>
      <c r="H160" s="20">
        <f t="shared" si="11"/>
        <v>70</v>
      </c>
      <c r="I160" s="23">
        <v>0</v>
      </c>
      <c r="J160" s="20">
        <f t="shared" si="12"/>
        <v>93.1</v>
      </c>
      <c r="K160" s="20" t="str">
        <f>INDEX(Department!$A:$B,MATCH(A160,Department!$A:$A,0),2)</f>
        <v>Sales</v>
      </c>
      <c r="L160" s="20"/>
    </row>
    <row r="161" spans="1:12" x14ac:dyDescent="0.3">
      <c r="A161" s="1" t="s">
        <v>509</v>
      </c>
      <c r="B161">
        <v>94</v>
      </c>
      <c r="C161">
        <v>89</v>
      </c>
      <c r="D161" s="20">
        <f>_xlfn.XLOOKUP(A161,'Sales Sheet'!A:A,'Sales Sheet'!G:G,0)</f>
        <v>100</v>
      </c>
      <c r="E161" s="23" t="str">
        <f>INDEX('All Staff Positions'!$A:$D,MATCH('Performance Score'!A161,'All Staff Positions'!$A:$A,0),4)</f>
        <v>Level 2</v>
      </c>
      <c r="F161" s="20">
        <f t="shared" si="9"/>
        <v>14.1</v>
      </c>
      <c r="G161" s="20">
        <f t="shared" si="10"/>
        <v>13.35</v>
      </c>
      <c r="H161" s="20">
        <f t="shared" si="11"/>
        <v>70</v>
      </c>
      <c r="I161" s="23">
        <v>0</v>
      </c>
      <c r="J161" s="20">
        <f t="shared" si="12"/>
        <v>97.45</v>
      </c>
      <c r="K161" s="20" t="str">
        <f>INDEX(Department!$A:$B,MATCH(A161,Department!$A:$A,0),2)</f>
        <v>Sales</v>
      </c>
      <c r="L161" s="20"/>
    </row>
    <row r="162" spans="1:12" x14ac:dyDescent="0.3">
      <c r="A162" s="1" t="s">
        <v>511</v>
      </c>
      <c r="B162">
        <v>62</v>
      </c>
      <c r="C162">
        <v>56</v>
      </c>
      <c r="D162" s="20">
        <f>_xlfn.XLOOKUP(A162,'Sales Sheet'!A:A,'Sales Sheet'!G:G,0)</f>
        <v>100</v>
      </c>
      <c r="E162" s="23" t="str">
        <f>INDEX('All Staff Positions'!$A:$D,MATCH('Performance Score'!A162,'All Staff Positions'!$A:$A,0),4)</f>
        <v>Level 2</v>
      </c>
      <c r="F162" s="20">
        <f t="shared" si="9"/>
        <v>9.2999999999999989</v>
      </c>
      <c r="G162" s="20">
        <f t="shared" si="10"/>
        <v>8.4</v>
      </c>
      <c r="H162" s="20">
        <f t="shared" si="11"/>
        <v>70</v>
      </c>
      <c r="I162" s="23">
        <v>0</v>
      </c>
      <c r="J162" s="20">
        <f t="shared" si="12"/>
        <v>87.7</v>
      </c>
      <c r="K162" s="20" t="str">
        <f>INDEX(Department!$A:$B,MATCH(A162,Department!$A:$A,0),2)</f>
        <v>Sales</v>
      </c>
      <c r="L162" s="20"/>
    </row>
    <row r="163" spans="1:12" x14ac:dyDescent="0.3">
      <c r="A163" s="1" t="s">
        <v>533</v>
      </c>
      <c r="B163">
        <v>73</v>
      </c>
      <c r="C163">
        <v>85</v>
      </c>
      <c r="D163" s="20">
        <f>_xlfn.XLOOKUP(A163,'Sales Sheet'!A:A,'Sales Sheet'!G:G,0)</f>
        <v>100</v>
      </c>
      <c r="E163" s="23" t="str">
        <f>INDEX('All Staff Positions'!$A:$D,MATCH('Performance Score'!A163,'All Staff Positions'!$A:$A,0),4)</f>
        <v>Level 2</v>
      </c>
      <c r="F163" s="20">
        <f t="shared" si="9"/>
        <v>10.95</v>
      </c>
      <c r="G163" s="20">
        <f t="shared" si="10"/>
        <v>12.75</v>
      </c>
      <c r="H163" s="20">
        <f t="shared" si="11"/>
        <v>70</v>
      </c>
      <c r="I163" s="23">
        <v>0</v>
      </c>
      <c r="J163" s="20">
        <f t="shared" si="12"/>
        <v>93.7</v>
      </c>
      <c r="K163" s="20" t="str">
        <f>INDEX(Department!$A:$B,MATCH(A163,Department!$A:$A,0),2)</f>
        <v>Sales</v>
      </c>
      <c r="L163" s="20"/>
    </row>
    <row r="164" spans="1:12" x14ac:dyDescent="0.3">
      <c r="A164" s="1" t="s">
        <v>534</v>
      </c>
      <c r="B164">
        <v>93</v>
      </c>
      <c r="C164">
        <v>86</v>
      </c>
      <c r="D164" s="20">
        <f>_xlfn.XLOOKUP(A164,'Sales Sheet'!A:A,'Sales Sheet'!G:G,0)</f>
        <v>100</v>
      </c>
      <c r="E164" s="23" t="str">
        <f>INDEX('All Staff Positions'!$A:$D,MATCH('Performance Score'!A164,'All Staff Positions'!$A:$A,0),4)</f>
        <v>Level 2</v>
      </c>
      <c r="F164" s="20">
        <f t="shared" si="9"/>
        <v>13.95</v>
      </c>
      <c r="G164" s="20">
        <f t="shared" si="10"/>
        <v>12.9</v>
      </c>
      <c r="H164" s="20">
        <f t="shared" si="11"/>
        <v>70</v>
      </c>
      <c r="I164" s="23">
        <v>0</v>
      </c>
      <c r="J164" s="20">
        <f t="shared" si="12"/>
        <v>96.85</v>
      </c>
      <c r="K164" s="20" t="str">
        <f>INDEX(Department!$A:$B,MATCH(A164,Department!$A:$A,0),2)</f>
        <v>Sales</v>
      </c>
      <c r="L164" s="20"/>
    </row>
    <row r="165" spans="1:12" x14ac:dyDescent="0.3">
      <c r="A165" s="1" t="s">
        <v>561</v>
      </c>
      <c r="B165">
        <v>87</v>
      </c>
      <c r="C165">
        <v>72</v>
      </c>
      <c r="D165" s="20">
        <f>_xlfn.XLOOKUP(A165,'Sales Sheet'!A:A,'Sales Sheet'!G:G,0)</f>
        <v>100</v>
      </c>
      <c r="E165" s="23" t="str">
        <f>INDEX('All Staff Positions'!$A:$D,MATCH('Performance Score'!A165,'All Staff Positions'!$A:$A,0),4)</f>
        <v>Level 2</v>
      </c>
      <c r="F165" s="20">
        <f t="shared" si="9"/>
        <v>13.049999999999999</v>
      </c>
      <c r="G165" s="20">
        <f t="shared" si="10"/>
        <v>10.799999999999999</v>
      </c>
      <c r="H165" s="20">
        <f t="shared" si="11"/>
        <v>70</v>
      </c>
      <c r="I165" s="23">
        <v>0</v>
      </c>
      <c r="J165" s="20">
        <f t="shared" si="12"/>
        <v>93.85</v>
      </c>
      <c r="K165" s="20" t="str">
        <f>INDEX(Department!$A:$B,MATCH(A165,Department!$A:$A,0),2)</f>
        <v>Sales</v>
      </c>
      <c r="L165" s="20"/>
    </row>
    <row r="166" spans="1:12" x14ac:dyDescent="0.3">
      <c r="A166" s="1" t="s">
        <v>504</v>
      </c>
      <c r="B166">
        <v>91</v>
      </c>
      <c r="C166">
        <v>67</v>
      </c>
      <c r="D166" s="20">
        <f>_xlfn.XLOOKUP(A166,'Sales Sheet'!A:A,'Sales Sheet'!G:G,0)</f>
        <v>100</v>
      </c>
      <c r="E166" s="23" t="str">
        <f>INDEX('All Staff Positions'!$A:$D,MATCH('Performance Score'!A166,'All Staff Positions'!$A:$A,0),4)</f>
        <v>Level 2</v>
      </c>
      <c r="F166" s="20">
        <f t="shared" si="9"/>
        <v>13.65</v>
      </c>
      <c r="G166" s="20">
        <f t="shared" si="10"/>
        <v>10.049999999999999</v>
      </c>
      <c r="H166" s="20">
        <f t="shared" si="11"/>
        <v>70</v>
      </c>
      <c r="I166" s="23">
        <v>0</v>
      </c>
      <c r="J166" s="20">
        <f t="shared" si="12"/>
        <v>93.7</v>
      </c>
      <c r="K166" s="20" t="str">
        <f>INDEX(Department!$A:$B,MATCH(A166,Department!$A:$A,0),2)</f>
        <v>Sales</v>
      </c>
      <c r="L166" s="20"/>
    </row>
    <row r="167" spans="1:12" x14ac:dyDescent="0.3">
      <c r="A167" s="1" t="s">
        <v>505</v>
      </c>
      <c r="B167">
        <v>33</v>
      </c>
      <c r="C167">
        <v>81</v>
      </c>
      <c r="D167" s="20">
        <f>_xlfn.XLOOKUP(A167,'Sales Sheet'!A:A,'Sales Sheet'!G:G,0)</f>
        <v>100</v>
      </c>
      <c r="E167" s="23" t="str">
        <f>INDEX('All Staff Positions'!$A:$D,MATCH('Performance Score'!A167,'All Staff Positions'!$A:$A,0),4)</f>
        <v>Level 2</v>
      </c>
      <c r="F167" s="20">
        <f t="shared" si="9"/>
        <v>4.95</v>
      </c>
      <c r="G167" s="20">
        <f t="shared" si="10"/>
        <v>12.15</v>
      </c>
      <c r="H167" s="20">
        <f t="shared" si="11"/>
        <v>70</v>
      </c>
      <c r="I167" s="23">
        <v>0</v>
      </c>
      <c r="J167" s="20">
        <f t="shared" si="12"/>
        <v>87.1</v>
      </c>
      <c r="K167" s="20" t="str">
        <f>INDEX(Department!$A:$B,MATCH(A167,Department!$A:$A,0),2)</f>
        <v>Sales</v>
      </c>
      <c r="L167" s="20"/>
    </row>
    <row r="168" spans="1:12" x14ac:dyDescent="0.3">
      <c r="A168" s="1" t="s">
        <v>514</v>
      </c>
      <c r="B168">
        <v>99</v>
      </c>
      <c r="C168">
        <v>86</v>
      </c>
      <c r="D168" s="20">
        <f>_xlfn.XLOOKUP(A168,'Sales Sheet'!A:A,'Sales Sheet'!G:G,0)</f>
        <v>100</v>
      </c>
      <c r="E168" s="23" t="str">
        <f>INDEX('All Staff Positions'!$A:$D,MATCH('Performance Score'!A168,'All Staff Positions'!$A:$A,0),4)</f>
        <v>Level 2</v>
      </c>
      <c r="F168" s="20">
        <f t="shared" si="9"/>
        <v>14.85</v>
      </c>
      <c r="G168" s="20">
        <f t="shared" si="10"/>
        <v>12.9</v>
      </c>
      <c r="H168" s="20">
        <f t="shared" si="11"/>
        <v>70</v>
      </c>
      <c r="I168" s="23">
        <v>0</v>
      </c>
      <c r="J168" s="20">
        <f t="shared" si="12"/>
        <v>97.75</v>
      </c>
      <c r="K168" s="20" t="str">
        <f>INDEX(Department!$A:$B,MATCH(A168,Department!$A:$A,0),2)</f>
        <v>Sales</v>
      </c>
      <c r="L168" s="20"/>
    </row>
    <row r="169" spans="1:12" x14ac:dyDescent="0.3">
      <c r="A169" s="1" t="s">
        <v>515</v>
      </c>
      <c r="B169">
        <v>45</v>
      </c>
      <c r="C169">
        <v>94</v>
      </c>
      <c r="D169" s="20">
        <f>_xlfn.XLOOKUP(A169,'Sales Sheet'!A:A,'Sales Sheet'!G:G,0)</f>
        <v>100</v>
      </c>
      <c r="E169" s="23" t="str">
        <f>INDEX('All Staff Positions'!$A:$D,MATCH('Performance Score'!A169,'All Staff Positions'!$A:$A,0),4)</f>
        <v>Level 2</v>
      </c>
      <c r="F169" s="20">
        <f t="shared" si="9"/>
        <v>6.75</v>
      </c>
      <c r="G169" s="20">
        <f t="shared" si="10"/>
        <v>14.1</v>
      </c>
      <c r="H169" s="20">
        <f t="shared" si="11"/>
        <v>70</v>
      </c>
      <c r="I169" s="23">
        <v>0</v>
      </c>
      <c r="J169" s="20">
        <f t="shared" si="12"/>
        <v>90.85</v>
      </c>
      <c r="K169" s="20" t="str">
        <f>INDEX(Department!$A:$B,MATCH(A169,Department!$A:$A,0),2)</f>
        <v>Sales</v>
      </c>
      <c r="L169" s="20"/>
    </row>
    <row r="170" spans="1:12" x14ac:dyDescent="0.3">
      <c r="A170" s="1" t="s">
        <v>542</v>
      </c>
      <c r="B170">
        <v>68</v>
      </c>
      <c r="C170">
        <v>96</v>
      </c>
      <c r="D170" s="20">
        <f>_xlfn.XLOOKUP(A170,'Sales Sheet'!A:A,'Sales Sheet'!G:G,0)</f>
        <v>100</v>
      </c>
      <c r="E170" s="23" t="str">
        <f>INDEX('All Staff Positions'!$A:$D,MATCH('Performance Score'!A170,'All Staff Positions'!$A:$A,0),4)</f>
        <v>Level 2</v>
      </c>
      <c r="F170" s="20">
        <f t="shared" si="9"/>
        <v>10.199999999999999</v>
      </c>
      <c r="G170" s="20">
        <f t="shared" si="10"/>
        <v>14.399999999999999</v>
      </c>
      <c r="H170" s="20">
        <f t="shared" si="11"/>
        <v>70</v>
      </c>
      <c r="I170" s="23">
        <v>0</v>
      </c>
      <c r="J170" s="20">
        <f t="shared" si="12"/>
        <v>94.6</v>
      </c>
      <c r="K170" s="20" t="str">
        <f>INDEX(Department!$A:$B,MATCH(A170,Department!$A:$A,0),2)</f>
        <v>Sales</v>
      </c>
      <c r="L170" s="20"/>
    </row>
    <row r="171" spans="1:12" x14ac:dyDescent="0.3">
      <c r="A171" s="1" t="s">
        <v>527</v>
      </c>
      <c r="B171">
        <v>66</v>
      </c>
      <c r="C171">
        <v>62</v>
      </c>
      <c r="D171" s="20">
        <f>_xlfn.XLOOKUP(A171,'Sales Sheet'!A:A,'Sales Sheet'!G:G,0)</f>
        <v>100</v>
      </c>
      <c r="E171" s="23" t="str">
        <f>INDEX('All Staff Positions'!$A:$D,MATCH('Performance Score'!A171,'All Staff Positions'!$A:$A,0),4)</f>
        <v>Level 2</v>
      </c>
      <c r="F171" s="20">
        <f t="shared" si="9"/>
        <v>9.9</v>
      </c>
      <c r="G171" s="20">
        <f t="shared" si="10"/>
        <v>9.2999999999999989</v>
      </c>
      <c r="H171" s="20">
        <f t="shared" si="11"/>
        <v>70</v>
      </c>
      <c r="I171" s="23">
        <v>0</v>
      </c>
      <c r="J171" s="20">
        <f t="shared" si="12"/>
        <v>89.2</v>
      </c>
      <c r="K171" s="20" t="str">
        <f>INDEX(Department!$A:$B,MATCH(A171,Department!$A:$A,0),2)</f>
        <v>Sales</v>
      </c>
      <c r="L171" s="20"/>
    </row>
    <row r="172" spans="1:12" x14ac:dyDescent="0.3">
      <c r="A172" s="1" t="s">
        <v>539</v>
      </c>
      <c r="B172">
        <v>34</v>
      </c>
      <c r="C172">
        <v>50</v>
      </c>
      <c r="D172" s="20">
        <f>_xlfn.XLOOKUP(A172,'Sales Sheet'!A:A,'Sales Sheet'!G:G,0)</f>
        <v>100</v>
      </c>
      <c r="E172" s="23" t="str">
        <f>INDEX('All Staff Positions'!$A:$D,MATCH('Performance Score'!A172,'All Staff Positions'!$A:$A,0),4)</f>
        <v>Level 2</v>
      </c>
      <c r="F172" s="20">
        <f t="shared" si="9"/>
        <v>5.0999999999999996</v>
      </c>
      <c r="G172" s="20">
        <f t="shared" si="10"/>
        <v>7.5</v>
      </c>
      <c r="H172" s="20">
        <f t="shared" si="11"/>
        <v>70</v>
      </c>
      <c r="I172" s="23">
        <v>0</v>
      </c>
      <c r="J172" s="20">
        <f t="shared" si="12"/>
        <v>82.6</v>
      </c>
      <c r="K172" s="20" t="str">
        <f>INDEX(Department!$A:$B,MATCH(A172,Department!$A:$A,0),2)</f>
        <v>Sales</v>
      </c>
      <c r="L172" s="20"/>
    </row>
    <row r="173" spans="1:12" x14ac:dyDescent="0.3">
      <c r="A173" s="1" t="s">
        <v>551</v>
      </c>
      <c r="B173">
        <v>47</v>
      </c>
      <c r="C173">
        <v>52</v>
      </c>
      <c r="D173" s="20">
        <f>_xlfn.XLOOKUP(A173,'Sales Sheet'!A:A,'Sales Sheet'!G:G,0)</f>
        <v>100</v>
      </c>
      <c r="E173" s="23" t="str">
        <f>INDEX('All Staff Positions'!$A:$D,MATCH('Performance Score'!A173,'All Staff Positions'!$A:$A,0),4)</f>
        <v>Level 2</v>
      </c>
      <c r="F173" s="20">
        <f t="shared" si="9"/>
        <v>7.05</v>
      </c>
      <c r="G173" s="20">
        <f t="shared" si="10"/>
        <v>7.8</v>
      </c>
      <c r="H173" s="20">
        <f t="shared" si="11"/>
        <v>70</v>
      </c>
      <c r="I173" s="23">
        <v>0</v>
      </c>
      <c r="J173" s="20">
        <f t="shared" si="12"/>
        <v>84.85</v>
      </c>
      <c r="K173" s="20" t="str">
        <f>INDEX(Department!$A:$B,MATCH(A173,Department!$A:$A,0),2)</f>
        <v>Sales</v>
      </c>
      <c r="L173" s="20"/>
    </row>
    <row r="174" spans="1:12" x14ac:dyDescent="0.3">
      <c r="A174" s="1" t="s">
        <v>513</v>
      </c>
      <c r="B174">
        <v>90</v>
      </c>
      <c r="C174">
        <v>51</v>
      </c>
      <c r="D174" s="20">
        <f>_xlfn.XLOOKUP(A174,'Sales Sheet'!A:A,'Sales Sheet'!G:G,0)</f>
        <v>100</v>
      </c>
      <c r="E174" s="23" t="str">
        <f>INDEX('All Staff Positions'!$A:$D,MATCH('Performance Score'!A174,'All Staff Positions'!$A:$A,0),4)</f>
        <v>Level 2</v>
      </c>
      <c r="F174" s="20">
        <f t="shared" si="9"/>
        <v>13.5</v>
      </c>
      <c r="G174" s="20">
        <f t="shared" si="10"/>
        <v>7.6499999999999995</v>
      </c>
      <c r="H174" s="20">
        <f t="shared" si="11"/>
        <v>70</v>
      </c>
      <c r="I174" s="23">
        <v>0</v>
      </c>
      <c r="J174" s="20">
        <f t="shared" si="12"/>
        <v>91.15</v>
      </c>
      <c r="K174" s="20" t="str">
        <f>INDEX(Department!$A:$B,MATCH(A174,Department!$A:$A,0),2)</f>
        <v>Sales</v>
      </c>
      <c r="L174" s="20"/>
    </row>
    <row r="175" spans="1:12" x14ac:dyDescent="0.3">
      <c r="A175" s="1" t="s">
        <v>550</v>
      </c>
      <c r="B175">
        <v>54</v>
      </c>
      <c r="C175">
        <v>66</v>
      </c>
      <c r="D175" s="20">
        <f>_xlfn.XLOOKUP(A175,'Sales Sheet'!A:A,'Sales Sheet'!G:G,0)</f>
        <v>100</v>
      </c>
      <c r="E175" s="23" t="str">
        <f>INDEX('All Staff Positions'!$A:$D,MATCH('Performance Score'!A175,'All Staff Positions'!$A:$A,0),4)</f>
        <v>Level 2</v>
      </c>
      <c r="F175" s="20">
        <f t="shared" si="9"/>
        <v>8.1</v>
      </c>
      <c r="G175" s="20">
        <f t="shared" si="10"/>
        <v>9.9</v>
      </c>
      <c r="H175" s="20">
        <f t="shared" si="11"/>
        <v>70</v>
      </c>
      <c r="I175" s="23">
        <v>0</v>
      </c>
      <c r="J175" s="20">
        <f t="shared" si="12"/>
        <v>88</v>
      </c>
      <c r="K175" s="20" t="str">
        <f>INDEX(Department!$A:$B,MATCH(A175,Department!$A:$A,0),2)</f>
        <v>Sales</v>
      </c>
      <c r="L175" s="20"/>
    </row>
    <row r="176" spans="1:12" x14ac:dyDescent="0.3">
      <c r="A176" s="1" t="s">
        <v>567</v>
      </c>
      <c r="B176">
        <v>98</v>
      </c>
      <c r="C176">
        <v>50</v>
      </c>
      <c r="D176" s="20">
        <f>_xlfn.XLOOKUP(A176,'Sales Sheet'!A:A,'Sales Sheet'!G:G,0)</f>
        <v>100</v>
      </c>
      <c r="E176" s="23" t="str">
        <f>INDEX('All Staff Positions'!$A:$D,MATCH('Performance Score'!A176,'All Staff Positions'!$A:$A,0),4)</f>
        <v>Level 2</v>
      </c>
      <c r="F176" s="20">
        <f t="shared" si="9"/>
        <v>14.7</v>
      </c>
      <c r="G176" s="20">
        <f t="shared" si="10"/>
        <v>7.5</v>
      </c>
      <c r="H176" s="20">
        <f t="shared" si="11"/>
        <v>70</v>
      </c>
      <c r="I176" s="23">
        <v>0</v>
      </c>
      <c r="J176" s="20">
        <f t="shared" si="12"/>
        <v>92.2</v>
      </c>
      <c r="K176" s="20" t="str">
        <f>INDEX(Department!$A:$B,MATCH(A176,Department!$A:$A,0),2)</f>
        <v>Sales</v>
      </c>
      <c r="L176" s="20"/>
    </row>
    <row r="177" spans="1:12" x14ac:dyDescent="0.3">
      <c r="A177" s="1" t="s">
        <v>510</v>
      </c>
      <c r="B177">
        <v>96</v>
      </c>
      <c r="C177">
        <v>94</v>
      </c>
      <c r="D177" s="20">
        <f>_xlfn.XLOOKUP(A177,'Sales Sheet'!A:A,'Sales Sheet'!G:G,0)</f>
        <v>100</v>
      </c>
      <c r="E177" s="23" t="str">
        <f>INDEX('All Staff Positions'!$A:$D,MATCH('Performance Score'!A177,'All Staff Positions'!$A:$A,0),4)</f>
        <v>Level 2</v>
      </c>
      <c r="F177" s="20">
        <f t="shared" si="9"/>
        <v>14.399999999999999</v>
      </c>
      <c r="G177" s="20">
        <f t="shared" si="10"/>
        <v>14.1</v>
      </c>
      <c r="H177" s="20">
        <f t="shared" si="11"/>
        <v>70</v>
      </c>
      <c r="I177" s="23">
        <v>0</v>
      </c>
      <c r="J177" s="20">
        <f t="shared" si="12"/>
        <v>98.5</v>
      </c>
      <c r="K177" s="20" t="str">
        <f>INDEX(Department!$A:$B,MATCH(A177,Department!$A:$A,0),2)</f>
        <v>Sales</v>
      </c>
      <c r="L177" s="20"/>
    </row>
    <row r="178" spans="1:12" x14ac:dyDescent="0.3">
      <c r="A178" s="1" t="s">
        <v>571</v>
      </c>
      <c r="B178">
        <v>77</v>
      </c>
      <c r="C178">
        <v>83</v>
      </c>
      <c r="D178" s="20">
        <f>_xlfn.XLOOKUP(A178,'Sales Sheet'!A:A,'Sales Sheet'!G:G,0)</f>
        <v>100</v>
      </c>
      <c r="E178" s="23" t="str">
        <f>INDEX('All Staff Positions'!$A:$D,MATCH('Performance Score'!A178,'All Staff Positions'!$A:$A,0),4)</f>
        <v>Level 2</v>
      </c>
      <c r="F178" s="20">
        <f t="shared" si="9"/>
        <v>11.549999999999999</v>
      </c>
      <c r="G178" s="20">
        <f t="shared" si="10"/>
        <v>12.45</v>
      </c>
      <c r="H178" s="20">
        <f t="shared" si="11"/>
        <v>70</v>
      </c>
      <c r="I178" s="23">
        <v>0</v>
      </c>
      <c r="J178" s="20">
        <f t="shared" si="12"/>
        <v>94</v>
      </c>
      <c r="K178" s="20" t="str">
        <f>INDEX(Department!$A:$B,MATCH(A178,Department!$A:$A,0),2)</f>
        <v>Sales</v>
      </c>
      <c r="L178" s="20"/>
    </row>
    <row r="179" spans="1:12" x14ac:dyDescent="0.3">
      <c r="A179" s="1" t="s">
        <v>572</v>
      </c>
      <c r="B179">
        <v>72</v>
      </c>
      <c r="C179">
        <v>75</v>
      </c>
      <c r="D179" s="20">
        <f>_xlfn.XLOOKUP(A179,'Sales Sheet'!A:A,'Sales Sheet'!G:G,0)</f>
        <v>100</v>
      </c>
      <c r="E179" s="23" t="str">
        <f>INDEX('All Staff Positions'!$A:$D,MATCH('Performance Score'!A179,'All Staff Positions'!$A:$A,0),4)</f>
        <v>Level 2</v>
      </c>
      <c r="F179" s="20">
        <f t="shared" si="9"/>
        <v>10.799999999999999</v>
      </c>
      <c r="G179" s="20">
        <f t="shared" si="10"/>
        <v>11.25</v>
      </c>
      <c r="H179" s="20">
        <f t="shared" si="11"/>
        <v>70</v>
      </c>
      <c r="I179" s="23">
        <v>0</v>
      </c>
      <c r="J179" s="20">
        <f t="shared" si="12"/>
        <v>92.05</v>
      </c>
      <c r="K179" s="20" t="str">
        <f>INDEX(Department!$A:$B,MATCH(A179,Department!$A:$A,0),2)</f>
        <v>Sales</v>
      </c>
      <c r="L179" s="20"/>
    </row>
    <row r="180" spans="1:12" x14ac:dyDescent="0.3">
      <c r="A180" s="1" t="s">
        <v>575</v>
      </c>
      <c r="B180">
        <v>59</v>
      </c>
      <c r="C180">
        <v>99</v>
      </c>
      <c r="D180" s="20">
        <f>_xlfn.XLOOKUP(A180,'Sales Sheet'!A:A,'Sales Sheet'!G:G,0)</f>
        <v>100</v>
      </c>
      <c r="E180" s="23" t="str">
        <f>INDEX('All Staff Positions'!$A:$D,MATCH('Performance Score'!A180,'All Staff Positions'!$A:$A,0),4)</f>
        <v>Level 2</v>
      </c>
      <c r="F180" s="20">
        <f t="shared" si="9"/>
        <v>8.85</v>
      </c>
      <c r="G180" s="20">
        <f t="shared" si="10"/>
        <v>14.85</v>
      </c>
      <c r="H180" s="20">
        <f t="shared" si="11"/>
        <v>70</v>
      </c>
      <c r="I180" s="23">
        <v>0</v>
      </c>
      <c r="J180" s="20">
        <f t="shared" si="12"/>
        <v>93.7</v>
      </c>
      <c r="K180" s="20" t="str">
        <f>INDEX(Department!$A:$B,MATCH(A180,Department!$A:$A,0),2)</f>
        <v>Sales</v>
      </c>
      <c r="L180" s="20"/>
    </row>
    <row r="181" spans="1:12" x14ac:dyDescent="0.3">
      <c r="A181" s="1" t="s">
        <v>482</v>
      </c>
      <c r="B181">
        <v>99</v>
      </c>
      <c r="C181">
        <v>86</v>
      </c>
      <c r="D181" s="20">
        <f>_xlfn.XLOOKUP(A181,'Sales Sheet'!A:A,'Sales Sheet'!G:G,0)</f>
        <v>100</v>
      </c>
      <c r="E181" s="23" t="str">
        <f>INDEX('All Staff Positions'!$A:$D,MATCH('Performance Score'!A181,'All Staff Positions'!$A:$A,0),4)</f>
        <v>Level 3</v>
      </c>
      <c r="F181" s="20">
        <f t="shared" si="9"/>
        <v>14.85</v>
      </c>
      <c r="G181" s="20">
        <f t="shared" si="10"/>
        <v>12.9</v>
      </c>
      <c r="H181" s="20">
        <f t="shared" si="11"/>
        <v>70</v>
      </c>
      <c r="I181" s="23">
        <v>0</v>
      </c>
      <c r="J181" s="20">
        <f t="shared" si="12"/>
        <v>97.75</v>
      </c>
      <c r="K181" s="20" t="str">
        <f>INDEX(Department!$A:$B,MATCH(A181,Department!$A:$A,0),2)</f>
        <v>Sales</v>
      </c>
      <c r="L181" s="20"/>
    </row>
    <row r="182" spans="1:12" x14ac:dyDescent="0.3">
      <c r="A182" s="1" t="s">
        <v>559</v>
      </c>
      <c r="B182">
        <v>41</v>
      </c>
      <c r="C182">
        <v>94</v>
      </c>
      <c r="D182" s="20">
        <f>_xlfn.XLOOKUP(A182,'Sales Sheet'!A:A,'Sales Sheet'!G:G,0)</f>
        <v>100</v>
      </c>
      <c r="E182" s="23" t="str">
        <f>INDEX('All Staff Positions'!$A:$D,MATCH('Performance Score'!A182,'All Staff Positions'!$A:$A,0),4)</f>
        <v>Level 3</v>
      </c>
      <c r="F182" s="20">
        <f t="shared" si="9"/>
        <v>6.1499999999999995</v>
      </c>
      <c r="G182" s="20">
        <f t="shared" si="10"/>
        <v>14.1</v>
      </c>
      <c r="H182" s="20">
        <f t="shared" si="11"/>
        <v>70</v>
      </c>
      <c r="I182" s="23">
        <v>0</v>
      </c>
      <c r="J182" s="20">
        <f t="shared" si="12"/>
        <v>90.25</v>
      </c>
      <c r="K182" s="20" t="str">
        <f>INDEX(Department!$A:$B,MATCH(A182,Department!$A:$A,0),2)</f>
        <v>Sales</v>
      </c>
      <c r="L182" s="20"/>
    </row>
    <row r="183" spans="1:12" x14ac:dyDescent="0.3">
      <c r="A183" s="1" t="s">
        <v>569</v>
      </c>
      <c r="B183">
        <v>40</v>
      </c>
      <c r="C183">
        <v>59</v>
      </c>
      <c r="D183" s="20">
        <f>_xlfn.XLOOKUP(A183,'Sales Sheet'!A:A,'Sales Sheet'!G:G,0)</f>
        <v>100</v>
      </c>
      <c r="E183" s="23" t="str">
        <f>INDEX('All Staff Positions'!$A:$D,MATCH('Performance Score'!A183,'All Staff Positions'!$A:$A,0),4)</f>
        <v>Level 3</v>
      </c>
      <c r="F183" s="20">
        <f t="shared" si="9"/>
        <v>6</v>
      </c>
      <c r="G183" s="20">
        <f t="shared" si="10"/>
        <v>8.85</v>
      </c>
      <c r="H183" s="20">
        <f t="shared" si="11"/>
        <v>70</v>
      </c>
      <c r="I183" s="23">
        <v>0</v>
      </c>
      <c r="J183" s="20">
        <f t="shared" si="12"/>
        <v>84.85</v>
      </c>
      <c r="K183" s="20" t="str">
        <f>INDEX(Department!$A:$B,MATCH(A183,Department!$A:$A,0),2)</f>
        <v>Sales</v>
      </c>
      <c r="L183" s="20"/>
    </row>
    <row r="184" spans="1:12" x14ac:dyDescent="0.3">
      <c r="A184" s="1" t="s">
        <v>585</v>
      </c>
      <c r="B184">
        <v>80</v>
      </c>
      <c r="C184">
        <v>84</v>
      </c>
      <c r="D184" s="20">
        <f>_xlfn.XLOOKUP(A184,'Sales Sheet'!A:A,'Sales Sheet'!G:G,0)</f>
        <v>79.082352941176467</v>
      </c>
      <c r="E184" s="23" t="str">
        <f>INDEX('All Staff Positions'!$A:$D,MATCH('Performance Score'!A184,'All Staff Positions'!$A:$A,0),4)</f>
        <v>Level 3</v>
      </c>
      <c r="F184" s="20">
        <f t="shared" si="9"/>
        <v>12</v>
      </c>
      <c r="G184" s="20">
        <f t="shared" si="10"/>
        <v>12.6</v>
      </c>
      <c r="H184" s="20">
        <f t="shared" si="11"/>
        <v>55.357647058823524</v>
      </c>
      <c r="I184" s="23">
        <v>0</v>
      </c>
      <c r="J184" s="20">
        <f t="shared" si="12"/>
        <v>79.957647058823525</v>
      </c>
      <c r="K184" s="20" t="str">
        <f>INDEX(Department!$A:$B,MATCH(A184,Department!$A:$A,0),2)</f>
        <v>Sales</v>
      </c>
      <c r="L184" s="20"/>
    </row>
    <row r="185" spans="1:12" x14ac:dyDescent="0.3">
      <c r="A185" s="1" t="s">
        <v>555</v>
      </c>
      <c r="B185">
        <v>84</v>
      </c>
      <c r="C185">
        <v>91</v>
      </c>
      <c r="D185" s="20">
        <f>_xlfn.XLOOKUP(A185,'Sales Sheet'!A:A,'Sales Sheet'!G:G,0)</f>
        <v>40.496470588235297</v>
      </c>
      <c r="E185" s="23" t="str">
        <f>INDEX('All Staff Positions'!$A:$D,MATCH('Performance Score'!A185,'All Staff Positions'!$A:$A,0),4)</f>
        <v>Level 3</v>
      </c>
      <c r="F185" s="20">
        <f t="shared" si="9"/>
        <v>12.6</v>
      </c>
      <c r="G185" s="20">
        <f t="shared" si="10"/>
        <v>13.65</v>
      </c>
      <c r="H185" s="20">
        <f t="shared" si="11"/>
        <v>28.347529411764707</v>
      </c>
      <c r="I185" s="23">
        <v>0</v>
      </c>
      <c r="J185" s="20">
        <f t="shared" si="12"/>
        <v>54.597529411764711</v>
      </c>
      <c r="K185" s="20" t="str">
        <f>INDEX(Department!$A:$B,MATCH(A185,Department!$A:$A,0),2)</f>
        <v>Sales</v>
      </c>
      <c r="L185" s="20"/>
    </row>
    <row r="186" spans="1:12" x14ac:dyDescent="0.3">
      <c r="A186" s="1" t="s">
        <v>564</v>
      </c>
      <c r="B186">
        <v>50</v>
      </c>
      <c r="C186">
        <v>92</v>
      </c>
      <c r="D186" s="20">
        <f>_xlfn.XLOOKUP(A186,'Sales Sheet'!A:A,'Sales Sheet'!G:G,0)</f>
        <v>100</v>
      </c>
      <c r="E186" s="23" t="str">
        <f>INDEX('All Staff Positions'!$A:$D,MATCH('Performance Score'!A186,'All Staff Positions'!$A:$A,0),4)</f>
        <v>Level 3</v>
      </c>
      <c r="F186" s="20">
        <f t="shared" si="9"/>
        <v>7.5</v>
      </c>
      <c r="G186" s="20">
        <f t="shared" si="10"/>
        <v>13.799999999999999</v>
      </c>
      <c r="H186" s="20">
        <f t="shared" si="11"/>
        <v>70</v>
      </c>
      <c r="I186" s="23">
        <v>0</v>
      </c>
      <c r="J186" s="20">
        <f t="shared" si="12"/>
        <v>91.3</v>
      </c>
      <c r="K186" s="20" t="str">
        <f>INDEX(Department!$A:$B,MATCH(A186,Department!$A:$A,0),2)</f>
        <v>Sales</v>
      </c>
      <c r="L186" s="20"/>
    </row>
    <row r="187" spans="1:12" x14ac:dyDescent="0.3">
      <c r="A187" s="1" t="s">
        <v>531</v>
      </c>
      <c r="B187">
        <v>30</v>
      </c>
      <c r="C187">
        <v>61</v>
      </c>
      <c r="D187" s="20">
        <f>_xlfn.XLOOKUP(A187,'Sales Sheet'!A:A,'Sales Sheet'!G:G,0)</f>
        <v>84.42</v>
      </c>
      <c r="E187" s="23" t="str">
        <f>INDEX('All Staff Positions'!$A:$D,MATCH('Performance Score'!A187,'All Staff Positions'!$A:$A,0),4)</f>
        <v>Level 3</v>
      </c>
      <c r="F187" s="20">
        <f t="shared" si="9"/>
        <v>4.5</v>
      </c>
      <c r="G187" s="20">
        <f t="shared" si="10"/>
        <v>9.15</v>
      </c>
      <c r="H187" s="20">
        <f t="shared" si="11"/>
        <v>59.093999999999994</v>
      </c>
      <c r="I187" s="23">
        <v>0</v>
      </c>
      <c r="J187" s="20">
        <f t="shared" si="12"/>
        <v>72.744</v>
      </c>
      <c r="K187" s="20" t="str">
        <f>INDEX(Department!$A:$B,MATCH(A187,Department!$A:$A,0),2)</f>
        <v>Sales</v>
      </c>
      <c r="L187" s="20"/>
    </row>
    <row r="188" spans="1:12" x14ac:dyDescent="0.3">
      <c r="A188" s="1" t="s">
        <v>577</v>
      </c>
      <c r="B188">
        <v>75</v>
      </c>
      <c r="C188">
        <v>90</v>
      </c>
      <c r="D188" s="20">
        <f>_xlfn.XLOOKUP(A188,'Sales Sheet'!A:A,'Sales Sheet'!G:G,0)</f>
        <v>100</v>
      </c>
      <c r="E188" s="23" t="str">
        <f>INDEX('All Staff Positions'!$A:$D,MATCH('Performance Score'!A188,'All Staff Positions'!$A:$A,0),4)</f>
        <v>Level 3</v>
      </c>
      <c r="F188" s="20">
        <f t="shared" si="9"/>
        <v>11.25</v>
      </c>
      <c r="G188" s="20">
        <f t="shared" si="10"/>
        <v>13.5</v>
      </c>
      <c r="H188" s="20">
        <f t="shared" si="11"/>
        <v>70</v>
      </c>
      <c r="I188" s="23">
        <v>0</v>
      </c>
      <c r="J188" s="20">
        <f t="shared" si="12"/>
        <v>94.75</v>
      </c>
      <c r="K188" s="20" t="str">
        <f>INDEX(Department!$A:$B,MATCH(A188,Department!$A:$A,0),2)</f>
        <v>Sales</v>
      </c>
      <c r="L188" s="20"/>
    </row>
    <row r="189" spans="1:12" x14ac:dyDescent="0.3">
      <c r="A189" s="1" t="s">
        <v>584</v>
      </c>
      <c r="B189">
        <v>78</v>
      </c>
      <c r="C189">
        <v>54</v>
      </c>
      <c r="D189" s="20">
        <f>_xlfn.XLOOKUP(A189,'Sales Sheet'!A:A,'Sales Sheet'!G:G,0)</f>
        <v>82.982352941176472</v>
      </c>
      <c r="E189" s="23" t="str">
        <f>INDEX('All Staff Positions'!$A:$D,MATCH('Performance Score'!A189,'All Staff Positions'!$A:$A,0),4)</f>
        <v>Level 3</v>
      </c>
      <c r="F189" s="20">
        <f t="shared" si="9"/>
        <v>11.7</v>
      </c>
      <c r="G189" s="20">
        <f t="shared" si="10"/>
        <v>8.1</v>
      </c>
      <c r="H189" s="20">
        <f t="shared" si="11"/>
        <v>58.087647058823528</v>
      </c>
      <c r="I189" s="23">
        <v>0</v>
      </c>
      <c r="J189" s="20">
        <f t="shared" si="12"/>
        <v>77.887647058823518</v>
      </c>
      <c r="K189" s="20" t="str">
        <f>INDEX(Department!$A:$B,MATCH(A189,Department!$A:$A,0),2)</f>
        <v>Sales</v>
      </c>
      <c r="L189" s="20"/>
    </row>
    <row r="190" spans="1:12" x14ac:dyDescent="0.3">
      <c r="A190" s="1" t="s">
        <v>592</v>
      </c>
      <c r="B190">
        <v>42</v>
      </c>
      <c r="C190">
        <v>69</v>
      </c>
      <c r="D190" s="20">
        <f>_xlfn.XLOOKUP(A190,'Sales Sheet'!A:A,'Sales Sheet'!G:G,0)</f>
        <v>100</v>
      </c>
      <c r="E190" s="23" t="str">
        <f>INDEX('All Staff Positions'!$A:$D,MATCH('Performance Score'!A190,'All Staff Positions'!$A:$A,0),4)</f>
        <v>Level 4</v>
      </c>
      <c r="F190" s="20">
        <f t="shared" si="9"/>
        <v>6.3</v>
      </c>
      <c r="G190" s="20">
        <f t="shared" si="10"/>
        <v>17.25</v>
      </c>
      <c r="H190" s="20">
        <f t="shared" si="11"/>
        <v>60</v>
      </c>
      <c r="I190" s="23">
        <v>0</v>
      </c>
      <c r="J190" s="20">
        <f t="shared" si="12"/>
        <v>83.55</v>
      </c>
      <c r="K190" s="20" t="str">
        <f>INDEX(Department!$A:$B,MATCH(A190,Department!$A:$A,0),2)</f>
        <v>Sales</v>
      </c>
      <c r="L190" s="20"/>
    </row>
    <row r="191" spans="1:12" x14ac:dyDescent="0.3">
      <c r="A191" s="1" t="s">
        <v>401</v>
      </c>
      <c r="B191">
        <v>83</v>
      </c>
      <c r="C191">
        <v>83</v>
      </c>
      <c r="D191" s="20">
        <f>_xlfn.XLOOKUP(A191,'Sales Sheet'!A:A,'Sales Sheet'!G:G,0)</f>
        <v>81.464545454545458</v>
      </c>
      <c r="E191" s="23" t="str">
        <f>INDEX('All Staff Positions'!$A:$D,MATCH('Performance Score'!A191,'All Staff Positions'!$A:$A,0),4)</f>
        <v>Level 4</v>
      </c>
      <c r="F191" s="20">
        <f t="shared" si="9"/>
        <v>12.45</v>
      </c>
      <c r="G191" s="20">
        <f t="shared" si="10"/>
        <v>20.75</v>
      </c>
      <c r="H191" s="20">
        <f t="shared" si="11"/>
        <v>48.878727272727275</v>
      </c>
      <c r="I191" s="23">
        <v>0</v>
      </c>
      <c r="J191" s="20">
        <f t="shared" si="12"/>
        <v>82.078727272727278</v>
      </c>
      <c r="K191" s="20" t="str">
        <f>INDEX(Department!$A:$B,MATCH(A191,Department!$A:$A,0),2)</f>
        <v>Sales</v>
      </c>
      <c r="L191" s="20"/>
    </row>
    <row r="192" spans="1:12" x14ac:dyDescent="0.3">
      <c r="A192" s="1" t="s">
        <v>525</v>
      </c>
      <c r="B192">
        <v>59</v>
      </c>
      <c r="C192">
        <v>56</v>
      </c>
      <c r="D192" s="20">
        <f>_xlfn.XLOOKUP(A192,'Sales Sheet'!A:A,'Sales Sheet'!G:G,0)</f>
        <v>100</v>
      </c>
      <c r="E192" s="23" t="str">
        <f>INDEX('All Staff Positions'!$A:$D,MATCH('Performance Score'!A192,'All Staff Positions'!$A:$A,0),4)</f>
        <v>Level 4</v>
      </c>
      <c r="F192" s="20">
        <f t="shared" si="9"/>
        <v>8.85</v>
      </c>
      <c r="G192" s="20">
        <f t="shared" si="10"/>
        <v>14</v>
      </c>
      <c r="H192" s="20">
        <f t="shared" si="11"/>
        <v>60</v>
      </c>
      <c r="I192" s="23">
        <v>0</v>
      </c>
      <c r="J192" s="20">
        <f t="shared" si="12"/>
        <v>82.85</v>
      </c>
      <c r="K192" s="20" t="str">
        <f>INDEX(Department!$A:$B,MATCH(A192,Department!$A:$A,0),2)</f>
        <v>Sales</v>
      </c>
      <c r="L192" s="20"/>
    </row>
    <row r="193" spans="1:12" x14ac:dyDescent="0.3">
      <c r="A193" s="1" t="s">
        <v>586</v>
      </c>
      <c r="B193">
        <v>59</v>
      </c>
      <c r="C193">
        <v>88</v>
      </c>
      <c r="D193" s="20">
        <f>_xlfn.XLOOKUP(A193,'Sales Sheet'!A:A,'Sales Sheet'!G:G,0)</f>
        <v>100</v>
      </c>
      <c r="E193" s="23" t="str">
        <f>INDEX('All Staff Positions'!$A:$D,MATCH('Performance Score'!A193,'All Staff Positions'!$A:$A,0),4)</f>
        <v>Level 4</v>
      </c>
      <c r="F193" s="20">
        <f t="shared" si="9"/>
        <v>8.85</v>
      </c>
      <c r="G193" s="20">
        <f t="shared" si="10"/>
        <v>22</v>
      </c>
      <c r="H193" s="20">
        <f t="shared" si="11"/>
        <v>60</v>
      </c>
      <c r="I193" s="23">
        <v>0</v>
      </c>
      <c r="J193" s="20">
        <f t="shared" si="12"/>
        <v>90.85</v>
      </c>
      <c r="K193" s="20" t="str">
        <f>INDEX(Department!$A:$B,MATCH(A193,Department!$A:$A,0),2)</f>
        <v>Sales</v>
      </c>
      <c r="L193" s="20"/>
    </row>
    <row r="194" spans="1:12" x14ac:dyDescent="0.3">
      <c r="A194" s="1" t="s">
        <v>573</v>
      </c>
      <c r="B194">
        <v>51</v>
      </c>
      <c r="C194">
        <v>71</v>
      </c>
      <c r="D194" s="20">
        <f>_xlfn.XLOOKUP(A194,'Sales Sheet'!A:A,'Sales Sheet'!G:G,0)</f>
        <v>100</v>
      </c>
      <c r="E194" s="23" t="str">
        <f>INDEX('All Staff Positions'!$A:$D,MATCH('Performance Score'!A194,'All Staff Positions'!$A:$A,0),4)</f>
        <v>Level 5</v>
      </c>
      <c r="F194" s="20">
        <f t="shared" si="9"/>
        <v>7.6499999999999995</v>
      </c>
      <c r="G194" s="20">
        <f t="shared" si="10"/>
        <v>17.75</v>
      </c>
      <c r="H194" s="20">
        <f t="shared" si="11"/>
        <v>60</v>
      </c>
      <c r="I194" s="23">
        <v>0</v>
      </c>
      <c r="J194" s="20">
        <f t="shared" si="12"/>
        <v>85.4</v>
      </c>
      <c r="K194" s="20" t="str">
        <f>INDEX(Department!$A:$B,MATCH(A194,Department!$A:$A,0),2)</f>
        <v>Sales</v>
      </c>
      <c r="L194" s="20"/>
    </row>
    <row r="195" spans="1:12" x14ac:dyDescent="0.3">
      <c r="A195" s="1" t="s">
        <v>501</v>
      </c>
      <c r="B195">
        <v>92</v>
      </c>
      <c r="C195">
        <v>56</v>
      </c>
      <c r="D195" s="20">
        <f>_xlfn.XLOOKUP(A195,'Sales Sheet'!A:A,'Sales Sheet'!G:G,0)</f>
        <v>72.645384615384614</v>
      </c>
      <c r="E195" s="23" t="str">
        <f>INDEX('All Staff Positions'!$A:$D,MATCH('Performance Score'!A195,'All Staff Positions'!$A:$A,0),4)</f>
        <v>Level 5</v>
      </c>
      <c r="F195" s="20">
        <f t="shared" si="9"/>
        <v>13.799999999999999</v>
      </c>
      <c r="G195" s="20">
        <f t="shared" si="10"/>
        <v>14</v>
      </c>
      <c r="H195" s="20">
        <f t="shared" si="11"/>
        <v>43.587230769230764</v>
      </c>
      <c r="I195" s="23">
        <v>0</v>
      </c>
      <c r="J195" s="20">
        <f t="shared" si="12"/>
        <v>71.387230769230769</v>
      </c>
      <c r="K195" s="20" t="str">
        <f>INDEX(Department!$A:$B,MATCH(A195,Department!$A:$A,0),2)</f>
        <v>Sales</v>
      </c>
      <c r="L195" s="20"/>
    </row>
    <row r="196" spans="1:12" x14ac:dyDescent="0.3">
      <c r="A196" s="1" t="s">
        <v>488</v>
      </c>
      <c r="B196">
        <v>79</v>
      </c>
      <c r="C196">
        <v>84</v>
      </c>
      <c r="D196" s="20">
        <f>_xlfn.XLOOKUP(A196,'Sales Sheet'!A:A,'Sales Sheet'!G:G,0)</f>
        <v>53.033846153846156</v>
      </c>
      <c r="E196" s="23" t="str">
        <f>INDEX('All Staff Positions'!$A:$D,MATCH('Performance Score'!A196,'All Staff Positions'!$A:$A,0),4)</f>
        <v>Level 5</v>
      </c>
      <c r="F196" s="20">
        <f t="shared" ref="F196:F200" si="13">IF(E196="Level 1",B196*N$4,IF(E196="Level 2",B196*N$5, IF(E196="Level 3",B196*N$6, IF(E196="Level 4",B196*N$7, IF(E196="Level 5",B196*N$8, IF(E196="Deputy Head",B196*N$9, IF(E196="Head",B196*N$10, IF(E196="DMD",B196*N$11, IF(E196="COO",B196*N$11)))))))))</f>
        <v>11.85</v>
      </c>
      <c r="G196" s="20">
        <f t="shared" ref="G196:G200" si="14">IF(E196="Level 1",C196*O$4,IF(E196="Level 2",C196*O$5, IF(E196="Level 3",C196*O$6, IF(E196="Level 4",C196*O$7, IF(E196="Level 5",C196*O$8, IF(E196="Deputy Head",C196*O$9, IF(E196="Head",C196*O$10, IF(E196="DMD",C196*O$11, IF(E196="COO",C196*O$11)))))))))</f>
        <v>21</v>
      </c>
      <c r="H196" s="20">
        <f t="shared" ref="H196:H200" si="15">IF(E196="Level 1",D196*P$4,IF(E196="Level 2",D196*P$5, IF(E196="Level 3",D196*P$6, IF(E196="Level 4",D196*P$7, IF(E196="Level 5",D196*P$8, IF(E196="Deputy Head",D196*P$9, IF(E196="Head",D196*P$10, IF(E196="DMD",D196*P$11, IF(E196="COO",D196*P$11)))))))))</f>
        <v>31.820307692307694</v>
      </c>
      <c r="I196" s="23">
        <v>0</v>
      </c>
      <c r="J196" s="20">
        <f t="shared" ref="J196:J200" si="16">SUM(F196:I196)</f>
        <v>64.670307692307688</v>
      </c>
      <c r="K196" s="20" t="str">
        <f>INDEX(Department!$A:$B,MATCH(A196,Department!$A:$A,0),2)</f>
        <v>Sales</v>
      </c>
      <c r="L196" s="20"/>
    </row>
    <row r="197" spans="1:12" x14ac:dyDescent="0.3">
      <c r="A197" s="1" t="s">
        <v>451</v>
      </c>
      <c r="B197">
        <v>86</v>
      </c>
      <c r="C197">
        <v>88</v>
      </c>
      <c r="D197" s="20">
        <f>_xlfn.XLOOKUP(A197,'Sales Sheet'!A:A,'Sales Sheet'!G:G,0)</f>
        <v>100</v>
      </c>
      <c r="E197" s="23" t="str">
        <f>INDEX('All Staff Positions'!$A:$D,MATCH('Performance Score'!A197,'All Staff Positions'!$A:$A,0),4)</f>
        <v>Level 5</v>
      </c>
      <c r="F197" s="20">
        <f t="shared" si="13"/>
        <v>12.9</v>
      </c>
      <c r="G197" s="20">
        <f t="shared" si="14"/>
        <v>22</v>
      </c>
      <c r="H197" s="20">
        <f t="shared" si="15"/>
        <v>60</v>
      </c>
      <c r="I197" s="23">
        <v>0</v>
      </c>
      <c r="J197" s="20">
        <f t="shared" si="16"/>
        <v>94.9</v>
      </c>
      <c r="K197" s="20" t="str">
        <f>INDEX(Department!$A:$B,MATCH(A197,Department!$A:$A,0),2)</f>
        <v>Sales</v>
      </c>
      <c r="L197" s="20"/>
    </row>
    <row r="198" spans="1:12" x14ac:dyDescent="0.3">
      <c r="A198" s="1" t="s">
        <v>580</v>
      </c>
      <c r="B198">
        <v>52</v>
      </c>
      <c r="C198">
        <v>86</v>
      </c>
      <c r="D198" s="20">
        <f>_xlfn.XLOOKUP(A198,'Sales Sheet'!A:A,'Sales Sheet'!G:G,0)</f>
        <v>15.47</v>
      </c>
      <c r="E198" s="23" t="str">
        <f>INDEX('All Staff Positions'!$A:$D,MATCH('Performance Score'!A198,'All Staff Positions'!$A:$A,0),4)</f>
        <v>Level 5</v>
      </c>
      <c r="F198" s="20">
        <f t="shared" si="13"/>
        <v>7.8</v>
      </c>
      <c r="G198" s="20">
        <f t="shared" si="14"/>
        <v>21.5</v>
      </c>
      <c r="H198" s="20">
        <f t="shared" si="15"/>
        <v>9.282</v>
      </c>
      <c r="I198" s="23">
        <v>0</v>
      </c>
      <c r="J198" s="20">
        <f t="shared" si="16"/>
        <v>38.582000000000001</v>
      </c>
      <c r="K198" s="20" t="str">
        <f>INDEX(Department!$A:$B,MATCH(A198,Department!$A:$A,0),2)</f>
        <v>Sales</v>
      </c>
      <c r="L198" s="20"/>
    </row>
    <row r="199" spans="1:12" x14ac:dyDescent="0.3">
      <c r="A199" s="1" t="s">
        <v>588</v>
      </c>
      <c r="B199">
        <v>69</v>
      </c>
      <c r="C199">
        <v>79</v>
      </c>
      <c r="D199" s="20">
        <f>_xlfn.XLOOKUP(A199,'Sales Sheet'!A:A,'Sales Sheet'!G:G,0)</f>
        <v>98.372307692307686</v>
      </c>
      <c r="E199" s="23" t="str">
        <f>INDEX('All Staff Positions'!$A:$D,MATCH('Performance Score'!A199,'All Staff Positions'!$A:$A,0),4)</f>
        <v>Level 5</v>
      </c>
      <c r="F199" s="20">
        <f t="shared" si="13"/>
        <v>10.35</v>
      </c>
      <c r="G199" s="20">
        <f t="shared" si="14"/>
        <v>19.75</v>
      </c>
      <c r="H199" s="20">
        <f t="shared" si="15"/>
        <v>59.023384615384607</v>
      </c>
      <c r="I199" s="23">
        <v>0</v>
      </c>
      <c r="J199" s="20">
        <f t="shared" si="16"/>
        <v>89.123384615384609</v>
      </c>
      <c r="K199" s="20" t="str">
        <f>INDEX(Department!$A:$B,MATCH(A199,Department!$A:$A,0),2)</f>
        <v>Sales</v>
      </c>
      <c r="L199" s="20"/>
    </row>
    <row r="200" spans="1:12" x14ac:dyDescent="0.3">
      <c r="A200" s="1" t="s">
        <v>498</v>
      </c>
      <c r="B200">
        <v>45</v>
      </c>
      <c r="C200">
        <v>62</v>
      </c>
      <c r="D200" s="20">
        <f>_xlfn.XLOOKUP(A200,'Sales Sheet'!A:A,'Sales Sheet'!G:G,0)</f>
        <v>100</v>
      </c>
      <c r="E200" s="23" t="str">
        <f>INDEX('All Staff Positions'!$A:$D,MATCH('Performance Score'!A200,'All Staff Positions'!$A:$A,0),4)</f>
        <v>Level 5</v>
      </c>
      <c r="F200" s="20">
        <f t="shared" si="13"/>
        <v>6.75</v>
      </c>
      <c r="G200" s="20">
        <f t="shared" si="14"/>
        <v>15.5</v>
      </c>
      <c r="H200" s="20">
        <f t="shared" si="15"/>
        <v>60</v>
      </c>
      <c r="I200" s="23">
        <v>0</v>
      </c>
      <c r="J200" s="20">
        <f t="shared" si="16"/>
        <v>82.25</v>
      </c>
      <c r="K200" s="20" t="str">
        <f>INDEX(Department!$A:$B,MATCH(A200,Department!$A:$A,0),2)</f>
        <v>Sales</v>
      </c>
      <c r="L200" s="20"/>
    </row>
  </sheetData>
  <sortState xmlns:xlrd2="http://schemas.microsoft.com/office/spreadsheetml/2017/richdata2" ref="A3:E200">
    <sortCondition ref="E3:E200"/>
  </sortState>
  <mergeCells count="1">
    <mergeCell ref="F1:J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3DCE9-58B3-6544-BBC1-25DC9A3D92A4}">
  <dimension ref="A1:S67"/>
  <sheetViews>
    <sheetView workbookViewId="0">
      <selection activeCell="G3" sqref="G3"/>
    </sheetView>
  </sheetViews>
  <sheetFormatPr defaultColWidth="10.69921875" defaultRowHeight="15.6" x14ac:dyDescent="0.3"/>
  <cols>
    <col min="3" max="3" width="11.5" style="9" bestFit="1" customWidth="1"/>
    <col min="4" max="4" width="11.5" style="9" customWidth="1"/>
    <col min="5" max="5" width="12.5" customWidth="1"/>
    <col min="6" max="6" width="11.19921875" bestFit="1" customWidth="1"/>
    <col min="7" max="7" width="12.19921875" bestFit="1" customWidth="1"/>
    <col min="8" max="8" width="12.09765625" customWidth="1"/>
    <col min="11" max="11" width="12.3984375" customWidth="1"/>
    <col min="18" max="18" width="12" bestFit="1" customWidth="1"/>
    <col min="19" max="19" width="16.296875" style="9" bestFit="1" customWidth="1"/>
  </cols>
  <sheetData>
    <row r="1" spans="1:19" s="4" customFormat="1" x14ac:dyDescent="0.3">
      <c r="B1" s="4" t="s">
        <v>652</v>
      </c>
      <c r="C1" s="10" t="s">
        <v>653</v>
      </c>
      <c r="D1" s="15" t="s">
        <v>656</v>
      </c>
      <c r="E1" s="4" t="s">
        <v>655</v>
      </c>
      <c r="F1" s="4" t="s">
        <v>658</v>
      </c>
      <c r="S1" s="10"/>
    </row>
    <row r="2" spans="1:19" s="4" customFormat="1" x14ac:dyDescent="0.3">
      <c r="A2" s="4" t="s">
        <v>598</v>
      </c>
      <c r="B2" s="4" t="s">
        <v>648</v>
      </c>
      <c r="C2" s="10" t="s">
        <v>618</v>
      </c>
      <c r="D2" s="10" t="s">
        <v>657</v>
      </c>
      <c r="E2" s="4" t="s">
        <v>654</v>
      </c>
      <c r="F2" s="4" t="s">
        <v>638</v>
      </c>
      <c r="G2" s="18" t="s">
        <v>665</v>
      </c>
      <c r="H2" s="12" t="s">
        <v>619</v>
      </c>
      <c r="L2" s="4" t="s">
        <v>649</v>
      </c>
      <c r="R2" s="4" t="s">
        <v>650</v>
      </c>
      <c r="S2" s="10" t="s">
        <v>651</v>
      </c>
    </row>
    <row r="3" spans="1:19" x14ac:dyDescent="0.3">
      <c r="A3" s="1" t="s">
        <v>421</v>
      </c>
      <c r="B3" s="9">
        <v>24074</v>
      </c>
      <c r="C3" s="9">
        <v>59128</v>
      </c>
      <c r="D3" s="9">
        <f>IF(H3="Level 1", 50000, IF(H3="Level 2", 65000, IF(H3="Level 3", 85000, IF(H3="Level 4", 110000, IF(H3="Level 5", 130000, IF(H3="Deputy Head", 150000, IF(H3="Head", 200000, IF(H3="DMD", 300000))))))))</f>
        <v>150000</v>
      </c>
      <c r="E3" s="11">
        <f>C3-B3</f>
        <v>35054</v>
      </c>
      <c r="F3" s="17">
        <f>(E3/D3) * 100</f>
        <v>23.369333333333334</v>
      </c>
      <c r="G3" s="19">
        <f>IF(F3&gt;100, 100, IF(F3&lt;0, 0, F3))</f>
        <v>23.369333333333334</v>
      </c>
      <c r="H3" s="14" t="str">
        <f>_xlfn.XLOOKUP(A3,'All Staff Positions'!A:A,'All Staff Positions'!D:D,0)</f>
        <v>Deputy Head</v>
      </c>
      <c r="L3" t="s">
        <v>659</v>
      </c>
      <c r="R3" s="4" t="s">
        <v>620</v>
      </c>
      <c r="S3" s="9">
        <v>50000</v>
      </c>
    </row>
    <row r="4" spans="1:19" x14ac:dyDescent="0.3">
      <c r="A4" s="1" t="s">
        <v>425</v>
      </c>
      <c r="B4" s="9">
        <v>23333</v>
      </c>
      <c r="C4" s="9">
        <v>160162</v>
      </c>
      <c r="D4" s="9">
        <f t="shared" ref="D4:D67" si="0">IF(H4="Level 1", 50000, IF(H4="Level 2", 65000, IF(H4="Level 3", 85000, IF(H4="Level 4", 110000, IF(H4="Level 5", 130000, IF(H4="Deputy Head", 150000, IF(H4="Head", 200000, IF(H4="DMD", 300000))))))))</f>
        <v>150000</v>
      </c>
      <c r="E4" s="11">
        <f t="shared" ref="E4:E67" si="1">C4-B4</f>
        <v>136829</v>
      </c>
      <c r="F4" s="17">
        <f t="shared" ref="F4:F67" si="2">(E4/D4) * 100</f>
        <v>91.219333333333324</v>
      </c>
      <c r="G4" s="19">
        <f t="shared" ref="G4:G67" si="3">IF(F4&gt;100, 100, IF(F4&lt;0, 0, F4))</f>
        <v>91.219333333333324</v>
      </c>
      <c r="H4" s="14" t="str">
        <f>_xlfn.XLOOKUP(A4,'All Staff Positions'!A:A,'All Staff Positions'!D:D,0)</f>
        <v>Deputy Head</v>
      </c>
      <c r="L4" t="s">
        <v>660</v>
      </c>
      <c r="R4" s="4" t="s">
        <v>621</v>
      </c>
      <c r="S4" s="9">
        <v>65000</v>
      </c>
    </row>
    <row r="5" spans="1:19" x14ac:dyDescent="0.3">
      <c r="A5" s="1" t="s">
        <v>441</v>
      </c>
      <c r="B5" s="9">
        <v>28431</v>
      </c>
      <c r="C5" s="9">
        <v>194797</v>
      </c>
      <c r="D5" s="9">
        <f t="shared" si="0"/>
        <v>150000</v>
      </c>
      <c r="E5" s="11">
        <f t="shared" si="1"/>
        <v>166366</v>
      </c>
      <c r="F5" s="17">
        <f t="shared" si="2"/>
        <v>110.91066666666667</v>
      </c>
      <c r="G5" s="19">
        <f t="shared" si="3"/>
        <v>100</v>
      </c>
      <c r="H5" s="14" t="str">
        <f>_xlfn.XLOOKUP(A5,'All Staff Positions'!A:A,'All Staff Positions'!D:D,0)</f>
        <v>Deputy Head</v>
      </c>
      <c r="L5" t="s">
        <v>661</v>
      </c>
      <c r="R5" s="4" t="s">
        <v>622</v>
      </c>
      <c r="S5" s="9">
        <v>85000</v>
      </c>
    </row>
    <row r="6" spans="1:19" x14ac:dyDescent="0.3">
      <c r="A6" s="1" t="s">
        <v>582</v>
      </c>
      <c r="B6" s="9">
        <v>16716</v>
      </c>
      <c r="C6" s="9">
        <v>75693</v>
      </c>
      <c r="D6" s="9">
        <f t="shared" si="0"/>
        <v>300000</v>
      </c>
      <c r="E6" s="11">
        <f t="shared" si="1"/>
        <v>58977</v>
      </c>
      <c r="F6" s="17">
        <f t="shared" si="2"/>
        <v>19.658999999999999</v>
      </c>
      <c r="G6" s="19">
        <f t="shared" si="3"/>
        <v>19.658999999999999</v>
      </c>
      <c r="H6" s="14" t="str">
        <f>_xlfn.XLOOKUP(A6,'All Staff Positions'!A:A,'All Staff Positions'!D:D,0)</f>
        <v>DMD</v>
      </c>
      <c r="R6" s="4" t="s">
        <v>623</v>
      </c>
      <c r="S6" s="9">
        <v>110000</v>
      </c>
    </row>
    <row r="7" spans="1:19" x14ac:dyDescent="0.3">
      <c r="A7" s="1" t="s">
        <v>414</v>
      </c>
      <c r="B7" s="9">
        <v>11863</v>
      </c>
      <c r="C7" s="9">
        <v>194007</v>
      </c>
      <c r="D7" s="9">
        <f t="shared" si="0"/>
        <v>150000</v>
      </c>
      <c r="E7" s="11">
        <f t="shared" si="1"/>
        <v>182144</v>
      </c>
      <c r="F7" s="17">
        <f t="shared" si="2"/>
        <v>121.42933333333332</v>
      </c>
      <c r="G7" s="19">
        <f t="shared" si="3"/>
        <v>100</v>
      </c>
      <c r="H7" s="14" t="str">
        <f>_xlfn.XLOOKUP(A7,'All Staff Positions'!A:A,'All Staff Positions'!D:D,0)</f>
        <v>Deputy Head</v>
      </c>
      <c r="R7" s="4" t="s">
        <v>628</v>
      </c>
      <c r="S7" s="9">
        <v>130000</v>
      </c>
    </row>
    <row r="8" spans="1:19" x14ac:dyDescent="0.3">
      <c r="A8" s="1" t="s">
        <v>562</v>
      </c>
      <c r="B8" s="9">
        <v>27438</v>
      </c>
      <c r="C8" s="9">
        <v>122552</v>
      </c>
      <c r="D8" s="9">
        <f t="shared" si="0"/>
        <v>50000</v>
      </c>
      <c r="E8" s="11">
        <f t="shared" si="1"/>
        <v>95114</v>
      </c>
      <c r="F8" s="17">
        <f t="shared" si="2"/>
        <v>190.22800000000001</v>
      </c>
      <c r="G8" s="19">
        <f t="shared" si="3"/>
        <v>100</v>
      </c>
      <c r="H8" s="14" t="str">
        <f>_xlfn.XLOOKUP(A8,'All Staff Positions'!A:A,'All Staff Positions'!D:D,0)</f>
        <v>Level 1</v>
      </c>
      <c r="J8" s="22" t="s">
        <v>687</v>
      </c>
      <c r="K8" s="33"/>
      <c r="L8" s="23"/>
      <c r="M8" s="23"/>
      <c r="N8" s="23"/>
      <c r="R8" s="4" t="s">
        <v>625</v>
      </c>
      <c r="S8" s="9">
        <v>150000</v>
      </c>
    </row>
    <row r="9" spans="1:19" x14ac:dyDescent="0.3">
      <c r="A9" s="1" t="s">
        <v>565</v>
      </c>
      <c r="B9" s="9">
        <v>29766</v>
      </c>
      <c r="C9" s="9">
        <v>128819</v>
      </c>
      <c r="D9" s="9">
        <f t="shared" si="0"/>
        <v>50000</v>
      </c>
      <c r="E9" s="11">
        <f t="shared" si="1"/>
        <v>99053</v>
      </c>
      <c r="F9" s="17">
        <f t="shared" si="2"/>
        <v>198.10599999999999</v>
      </c>
      <c r="G9" s="19">
        <f t="shared" si="3"/>
        <v>100</v>
      </c>
      <c r="H9" s="14" t="str">
        <f>_xlfn.XLOOKUP(A9,'All Staff Positions'!A:A,'All Staff Positions'!D:D,0)</f>
        <v>Level 1</v>
      </c>
      <c r="J9" s="4"/>
      <c r="K9" s="9"/>
      <c r="R9" s="4" t="s">
        <v>624</v>
      </c>
      <c r="S9" s="9">
        <v>200000</v>
      </c>
    </row>
    <row r="10" spans="1:19" x14ac:dyDescent="0.3">
      <c r="A10" s="1" t="s">
        <v>462</v>
      </c>
      <c r="B10" s="9">
        <v>17491</v>
      </c>
      <c r="C10" s="9">
        <v>105065</v>
      </c>
      <c r="D10" s="9">
        <f t="shared" si="0"/>
        <v>50000</v>
      </c>
      <c r="E10" s="11">
        <f t="shared" si="1"/>
        <v>87574</v>
      </c>
      <c r="F10" s="17">
        <f t="shared" si="2"/>
        <v>175.148</v>
      </c>
      <c r="G10" s="19">
        <f t="shared" si="3"/>
        <v>100</v>
      </c>
      <c r="H10" s="14" t="str">
        <f>_xlfn.XLOOKUP(A10,'All Staff Positions'!A:A,'All Staff Positions'!D:D,0)</f>
        <v>Level 1</v>
      </c>
      <c r="J10" s="4"/>
      <c r="K10" s="9"/>
      <c r="R10" s="4" t="s">
        <v>627</v>
      </c>
      <c r="S10" s="9">
        <v>300000</v>
      </c>
    </row>
    <row r="11" spans="1:19" x14ac:dyDescent="0.3">
      <c r="A11" s="1" t="s">
        <v>553</v>
      </c>
      <c r="B11" s="9">
        <v>13224</v>
      </c>
      <c r="C11" s="9">
        <v>153523</v>
      </c>
      <c r="D11" s="9">
        <f t="shared" si="0"/>
        <v>50000</v>
      </c>
      <c r="E11" s="11">
        <f t="shared" si="1"/>
        <v>140299</v>
      </c>
      <c r="F11" s="17">
        <f t="shared" si="2"/>
        <v>280.59800000000001</v>
      </c>
      <c r="G11" s="19">
        <f t="shared" si="3"/>
        <v>100</v>
      </c>
      <c r="H11" s="14" t="str">
        <f>_xlfn.XLOOKUP(A11,'All Staff Positions'!A:A,'All Staff Positions'!D:D,0)</f>
        <v>Level 1</v>
      </c>
      <c r="J11" s="4"/>
      <c r="K11" s="9"/>
    </row>
    <row r="12" spans="1:19" x14ac:dyDescent="0.3">
      <c r="A12" s="1" t="s">
        <v>576</v>
      </c>
      <c r="B12" s="9">
        <v>28371</v>
      </c>
      <c r="C12" s="9">
        <v>94323</v>
      </c>
      <c r="D12" s="9">
        <f t="shared" si="0"/>
        <v>50000</v>
      </c>
      <c r="E12" s="11">
        <f t="shared" si="1"/>
        <v>65952</v>
      </c>
      <c r="F12" s="17">
        <f t="shared" si="2"/>
        <v>131.904</v>
      </c>
      <c r="G12" s="19">
        <f t="shared" si="3"/>
        <v>100</v>
      </c>
      <c r="H12" s="14" t="str">
        <f>_xlfn.XLOOKUP(A12,'All Staff Positions'!A:A,'All Staff Positions'!D:D,0)</f>
        <v>Level 1</v>
      </c>
      <c r="J12" s="4"/>
      <c r="K12" s="9"/>
    </row>
    <row r="13" spans="1:19" x14ac:dyDescent="0.3">
      <c r="A13" s="1" t="s">
        <v>581</v>
      </c>
      <c r="B13" s="9">
        <v>29510</v>
      </c>
      <c r="C13" s="9">
        <v>71266</v>
      </c>
      <c r="D13" s="9">
        <f t="shared" si="0"/>
        <v>50000</v>
      </c>
      <c r="E13" s="11">
        <f t="shared" si="1"/>
        <v>41756</v>
      </c>
      <c r="F13" s="17">
        <f t="shared" si="2"/>
        <v>83.512</v>
      </c>
      <c r="G13" s="19">
        <f t="shared" si="3"/>
        <v>83.512</v>
      </c>
      <c r="H13" s="14" t="str">
        <f>_xlfn.XLOOKUP(A13,'All Staff Positions'!A:A,'All Staff Positions'!D:D,0)</f>
        <v>Level 1</v>
      </c>
      <c r="J13" s="4"/>
      <c r="K13" s="9"/>
    </row>
    <row r="14" spans="1:19" x14ac:dyDescent="0.3">
      <c r="A14" s="1" t="s">
        <v>491</v>
      </c>
      <c r="B14" s="9">
        <v>26792</v>
      </c>
      <c r="C14" s="9">
        <v>189964</v>
      </c>
      <c r="D14" s="9">
        <f t="shared" si="0"/>
        <v>50000</v>
      </c>
      <c r="E14" s="11">
        <f t="shared" si="1"/>
        <v>163172</v>
      </c>
      <c r="F14" s="17">
        <f t="shared" si="2"/>
        <v>326.34399999999999</v>
      </c>
      <c r="G14" s="19">
        <f t="shared" si="3"/>
        <v>100</v>
      </c>
      <c r="H14" s="14" t="str">
        <f>_xlfn.XLOOKUP(A14,'All Staff Positions'!A:A,'All Staff Positions'!D:D,0)</f>
        <v>Level 1</v>
      </c>
      <c r="J14" s="4"/>
      <c r="K14" s="9"/>
    </row>
    <row r="15" spans="1:19" x14ac:dyDescent="0.3">
      <c r="A15" s="1" t="s">
        <v>497</v>
      </c>
      <c r="B15" s="9">
        <v>28400</v>
      </c>
      <c r="C15" s="9">
        <v>59341</v>
      </c>
      <c r="D15" s="9">
        <f t="shared" si="0"/>
        <v>50000</v>
      </c>
      <c r="E15" s="11">
        <f t="shared" si="1"/>
        <v>30941</v>
      </c>
      <c r="F15" s="17">
        <f t="shared" si="2"/>
        <v>61.882000000000005</v>
      </c>
      <c r="G15" s="19">
        <f t="shared" si="3"/>
        <v>61.882000000000005</v>
      </c>
      <c r="H15" s="14" t="str">
        <f>_xlfn.XLOOKUP(A15,'All Staff Positions'!A:A,'All Staff Positions'!D:D,0)</f>
        <v>Level 1</v>
      </c>
      <c r="J15" s="4"/>
      <c r="K15" s="9"/>
    </row>
    <row r="16" spans="1:19" x14ac:dyDescent="0.3">
      <c r="A16" s="1" t="s">
        <v>460</v>
      </c>
      <c r="B16" s="9">
        <v>16840</v>
      </c>
      <c r="C16" s="9">
        <v>187873</v>
      </c>
      <c r="D16" s="9">
        <f t="shared" si="0"/>
        <v>50000</v>
      </c>
      <c r="E16" s="11">
        <f t="shared" si="1"/>
        <v>171033</v>
      </c>
      <c r="F16" s="17">
        <f t="shared" si="2"/>
        <v>342.06599999999997</v>
      </c>
      <c r="G16" s="19">
        <f t="shared" si="3"/>
        <v>100</v>
      </c>
      <c r="H16" s="14" t="str">
        <f>_xlfn.XLOOKUP(A16,'All Staff Positions'!A:A,'All Staff Positions'!D:D,0)</f>
        <v>Level 1</v>
      </c>
      <c r="K16" s="9"/>
    </row>
    <row r="17" spans="1:8" x14ac:dyDescent="0.3">
      <c r="A17" s="1" t="s">
        <v>461</v>
      </c>
      <c r="B17" s="9">
        <v>17355</v>
      </c>
      <c r="C17" s="9">
        <v>83837</v>
      </c>
      <c r="D17" s="9">
        <f t="shared" si="0"/>
        <v>50000</v>
      </c>
      <c r="E17" s="11">
        <f t="shared" si="1"/>
        <v>66482</v>
      </c>
      <c r="F17" s="17">
        <f t="shared" si="2"/>
        <v>132.964</v>
      </c>
      <c r="G17" s="19">
        <f t="shared" si="3"/>
        <v>100</v>
      </c>
      <c r="H17" s="14" t="str">
        <f>_xlfn.XLOOKUP(A17,'All Staff Positions'!A:A,'All Staff Positions'!D:D,0)</f>
        <v>Level 1</v>
      </c>
    </row>
    <row r="18" spans="1:8" x14ac:dyDescent="0.3">
      <c r="A18" s="1" t="s">
        <v>468</v>
      </c>
      <c r="B18" s="9">
        <v>12456</v>
      </c>
      <c r="C18" s="9">
        <v>114715</v>
      </c>
      <c r="D18" s="9">
        <f t="shared" si="0"/>
        <v>50000</v>
      </c>
      <c r="E18" s="11">
        <f t="shared" si="1"/>
        <v>102259</v>
      </c>
      <c r="F18" s="17">
        <f t="shared" si="2"/>
        <v>204.51800000000003</v>
      </c>
      <c r="G18" s="19">
        <f t="shared" si="3"/>
        <v>100</v>
      </c>
      <c r="H18" s="14" t="str">
        <f>_xlfn.XLOOKUP(A18,'All Staff Positions'!A:A,'All Staff Positions'!D:D,0)</f>
        <v>Level 1</v>
      </c>
    </row>
    <row r="19" spans="1:8" x14ac:dyDescent="0.3">
      <c r="A19" s="1" t="s">
        <v>470</v>
      </c>
      <c r="B19" s="9">
        <v>24018</v>
      </c>
      <c r="C19" s="9">
        <v>126092</v>
      </c>
      <c r="D19" s="9">
        <f t="shared" si="0"/>
        <v>50000</v>
      </c>
      <c r="E19" s="11">
        <f t="shared" si="1"/>
        <v>102074</v>
      </c>
      <c r="F19" s="17">
        <f t="shared" si="2"/>
        <v>204.148</v>
      </c>
      <c r="G19" s="19">
        <f t="shared" si="3"/>
        <v>100</v>
      </c>
      <c r="H19" s="14" t="str">
        <f>_xlfn.XLOOKUP(A19,'All Staff Positions'!A:A,'All Staff Positions'!D:D,0)</f>
        <v>Level 1</v>
      </c>
    </row>
    <row r="20" spans="1:8" x14ac:dyDescent="0.3">
      <c r="A20" s="1" t="s">
        <v>471</v>
      </c>
      <c r="B20" s="9">
        <v>27933</v>
      </c>
      <c r="C20" s="9">
        <v>104432</v>
      </c>
      <c r="D20" s="9">
        <f t="shared" si="0"/>
        <v>50000</v>
      </c>
      <c r="E20" s="11">
        <f t="shared" si="1"/>
        <v>76499</v>
      </c>
      <c r="F20" s="17">
        <f t="shared" si="2"/>
        <v>152.99799999999999</v>
      </c>
      <c r="G20" s="19">
        <f t="shared" si="3"/>
        <v>100</v>
      </c>
      <c r="H20" s="14" t="str">
        <f>_xlfn.XLOOKUP(A20,'All Staff Positions'!A:A,'All Staff Positions'!D:D,0)</f>
        <v>Level 1</v>
      </c>
    </row>
    <row r="21" spans="1:8" x14ac:dyDescent="0.3">
      <c r="A21" s="1" t="s">
        <v>502</v>
      </c>
      <c r="B21" s="9">
        <v>23910</v>
      </c>
      <c r="C21" s="9">
        <v>54282</v>
      </c>
      <c r="D21" s="9">
        <f t="shared" si="0"/>
        <v>50000</v>
      </c>
      <c r="E21" s="11">
        <f t="shared" si="1"/>
        <v>30372</v>
      </c>
      <c r="F21" s="17">
        <f t="shared" si="2"/>
        <v>60.744</v>
      </c>
      <c r="G21" s="19">
        <f t="shared" si="3"/>
        <v>60.744</v>
      </c>
      <c r="H21" s="14" t="str">
        <f>_xlfn.XLOOKUP(A21,'All Staff Positions'!A:A,'All Staff Positions'!D:D,0)</f>
        <v>Level 1</v>
      </c>
    </row>
    <row r="22" spans="1:8" x14ac:dyDescent="0.3">
      <c r="A22" s="1" t="s">
        <v>549</v>
      </c>
      <c r="B22" s="9">
        <v>25749</v>
      </c>
      <c r="C22" s="9">
        <v>194822</v>
      </c>
      <c r="D22" s="9">
        <f t="shared" si="0"/>
        <v>50000</v>
      </c>
      <c r="E22" s="11">
        <f t="shared" si="1"/>
        <v>169073</v>
      </c>
      <c r="F22" s="17">
        <f t="shared" si="2"/>
        <v>338.14600000000002</v>
      </c>
      <c r="G22" s="19">
        <f t="shared" si="3"/>
        <v>100</v>
      </c>
      <c r="H22" s="14" t="str">
        <f>_xlfn.XLOOKUP(A22,'All Staff Positions'!A:A,'All Staff Positions'!D:D,0)</f>
        <v>Level 1</v>
      </c>
    </row>
    <row r="23" spans="1:8" x14ac:dyDescent="0.3">
      <c r="A23" s="1" t="s">
        <v>524</v>
      </c>
      <c r="B23" s="9">
        <v>19036</v>
      </c>
      <c r="C23" s="9">
        <v>57111</v>
      </c>
      <c r="D23" s="9">
        <f t="shared" si="0"/>
        <v>50000</v>
      </c>
      <c r="E23" s="11">
        <f t="shared" si="1"/>
        <v>38075</v>
      </c>
      <c r="F23" s="17">
        <f t="shared" si="2"/>
        <v>76.149999999999991</v>
      </c>
      <c r="G23" s="19">
        <f t="shared" si="3"/>
        <v>76.149999999999991</v>
      </c>
      <c r="H23" s="14" t="str">
        <f>_xlfn.XLOOKUP(A23,'All Staff Positions'!A:A,'All Staff Positions'!D:D,0)</f>
        <v>Level 1</v>
      </c>
    </row>
    <row r="24" spans="1:8" x14ac:dyDescent="0.3">
      <c r="A24" s="1" t="s">
        <v>536</v>
      </c>
      <c r="B24" s="9">
        <v>17951</v>
      </c>
      <c r="C24" s="9">
        <v>93593</v>
      </c>
      <c r="D24" s="9">
        <f t="shared" si="0"/>
        <v>50000</v>
      </c>
      <c r="E24" s="11">
        <f t="shared" si="1"/>
        <v>75642</v>
      </c>
      <c r="F24" s="17">
        <f t="shared" si="2"/>
        <v>151.28399999999999</v>
      </c>
      <c r="G24" s="19">
        <f t="shared" si="3"/>
        <v>100</v>
      </c>
      <c r="H24" s="14" t="str">
        <f>_xlfn.XLOOKUP(A24,'All Staff Positions'!A:A,'All Staff Positions'!D:D,0)</f>
        <v>Level 1</v>
      </c>
    </row>
    <row r="25" spans="1:8" x14ac:dyDescent="0.3">
      <c r="A25" s="1" t="s">
        <v>544</v>
      </c>
      <c r="B25" s="9">
        <v>19653</v>
      </c>
      <c r="C25" s="9">
        <v>147192</v>
      </c>
      <c r="D25" s="9">
        <f t="shared" si="0"/>
        <v>50000</v>
      </c>
      <c r="E25" s="11">
        <f t="shared" si="1"/>
        <v>127539</v>
      </c>
      <c r="F25" s="17">
        <f t="shared" si="2"/>
        <v>255.078</v>
      </c>
      <c r="G25" s="19">
        <f t="shared" si="3"/>
        <v>100</v>
      </c>
      <c r="H25" s="14" t="str">
        <f>_xlfn.XLOOKUP(A25,'All Staff Positions'!A:A,'All Staff Positions'!D:D,0)</f>
        <v>Level 1</v>
      </c>
    </row>
    <row r="26" spans="1:8" x14ac:dyDescent="0.3">
      <c r="A26" s="1" t="s">
        <v>568</v>
      </c>
      <c r="B26" s="9">
        <v>28106</v>
      </c>
      <c r="C26" s="9">
        <v>187340</v>
      </c>
      <c r="D26" s="9">
        <f t="shared" si="0"/>
        <v>50000</v>
      </c>
      <c r="E26" s="11">
        <f t="shared" si="1"/>
        <v>159234</v>
      </c>
      <c r="F26" s="17">
        <f t="shared" si="2"/>
        <v>318.46800000000002</v>
      </c>
      <c r="G26" s="19">
        <f t="shared" si="3"/>
        <v>100</v>
      </c>
      <c r="H26" s="14" t="str">
        <f>_xlfn.XLOOKUP(A26,'All Staff Positions'!A:A,'All Staff Positions'!D:D,0)</f>
        <v>Level 1</v>
      </c>
    </row>
    <row r="27" spans="1:8" x14ac:dyDescent="0.3">
      <c r="A27" s="1" t="s">
        <v>546</v>
      </c>
      <c r="B27" s="9">
        <v>21318</v>
      </c>
      <c r="C27" s="9">
        <v>168778</v>
      </c>
      <c r="D27" s="9">
        <f t="shared" si="0"/>
        <v>65000</v>
      </c>
      <c r="E27" s="11">
        <f t="shared" si="1"/>
        <v>147460</v>
      </c>
      <c r="F27" s="17">
        <f t="shared" si="2"/>
        <v>226.86153846153846</v>
      </c>
      <c r="G27" s="19">
        <f t="shared" si="3"/>
        <v>100</v>
      </c>
      <c r="H27" s="14" t="str">
        <f>_xlfn.XLOOKUP(A27,'All Staff Positions'!A:A,'All Staff Positions'!D:D,0)</f>
        <v>Level 2</v>
      </c>
    </row>
    <row r="28" spans="1:8" x14ac:dyDescent="0.3">
      <c r="A28" s="1" t="s">
        <v>509</v>
      </c>
      <c r="B28" s="9">
        <v>15708</v>
      </c>
      <c r="C28" s="9">
        <v>163507</v>
      </c>
      <c r="D28" s="9">
        <f t="shared" si="0"/>
        <v>65000</v>
      </c>
      <c r="E28" s="11">
        <f t="shared" si="1"/>
        <v>147799</v>
      </c>
      <c r="F28" s="17">
        <f t="shared" si="2"/>
        <v>227.38307692307691</v>
      </c>
      <c r="G28" s="19">
        <f t="shared" si="3"/>
        <v>100</v>
      </c>
      <c r="H28" s="14" t="str">
        <f>_xlfn.XLOOKUP(A28,'All Staff Positions'!A:A,'All Staff Positions'!D:D,0)</f>
        <v>Level 2</v>
      </c>
    </row>
    <row r="29" spans="1:8" x14ac:dyDescent="0.3">
      <c r="A29" s="1" t="s">
        <v>511</v>
      </c>
      <c r="B29" s="9">
        <v>11231</v>
      </c>
      <c r="C29" s="9">
        <v>102894</v>
      </c>
      <c r="D29" s="9">
        <f t="shared" si="0"/>
        <v>65000</v>
      </c>
      <c r="E29" s="11">
        <f t="shared" si="1"/>
        <v>91663</v>
      </c>
      <c r="F29" s="17">
        <f t="shared" si="2"/>
        <v>141.01999999999998</v>
      </c>
      <c r="G29" s="19">
        <f t="shared" si="3"/>
        <v>100</v>
      </c>
      <c r="H29" s="14" t="str">
        <f>_xlfn.XLOOKUP(A29,'All Staff Positions'!A:A,'All Staff Positions'!D:D,0)</f>
        <v>Level 2</v>
      </c>
    </row>
    <row r="30" spans="1:8" x14ac:dyDescent="0.3">
      <c r="A30" s="1" t="s">
        <v>533</v>
      </c>
      <c r="B30" s="9">
        <v>13701</v>
      </c>
      <c r="C30" s="9">
        <v>156689</v>
      </c>
      <c r="D30" s="9">
        <f t="shared" si="0"/>
        <v>65000</v>
      </c>
      <c r="E30" s="11">
        <f t="shared" si="1"/>
        <v>142988</v>
      </c>
      <c r="F30" s="17">
        <f t="shared" si="2"/>
        <v>219.98153846153846</v>
      </c>
      <c r="G30" s="19">
        <f t="shared" si="3"/>
        <v>100</v>
      </c>
      <c r="H30" s="14" t="str">
        <f>_xlfn.XLOOKUP(A30,'All Staff Positions'!A:A,'All Staff Positions'!D:D,0)</f>
        <v>Level 2</v>
      </c>
    </row>
    <row r="31" spans="1:8" x14ac:dyDescent="0.3">
      <c r="A31" s="1" t="s">
        <v>534</v>
      </c>
      <c r="B31" s="9">
        <v>18232</v>
      </c>
      <c r="C31" s="9">
        <v>166808</v>
      </c>
      <c r="D31" s="9">
        <f t="shared" si="0"/>
        <v>65000</v>
      </c>
      <c r="E31" s="11">
        <f t="shared" si="1"/>
        <v>148576</v>
      </c>
      <c r="F31" s="17">
        <f t="shared" si="2"/>
        <v>228.57846153846154</v>
      </c>
      <c r="G31" s="19">
        <f t="shared" si="3"/>
        <v>100</v>
      </c>
      <c r="H31" s="14" t="str">
        <f>_xlfn.XLOOKUP(A31,'All Staff Positions'!A:A,'All Staff Positions'!D:D,0)</f>
        <v>Level 2</v>
      </c>
    </row>
    <row r="32" spans="1:8" x14ac:dyDescent="0.3">
      <c r="A32" s="1" t="s">
        <v>561</v>
      </c>
      <c r="B32" s="9">
        <v>23373</v>
      </c>
      <c r="C32" s="9">
        <v>162534</v>
      </c>
      <c r="D32" s="9">
        <f t="shared" si="0"/>
        <v>65000</v>
      </c>
      <c r="E32" s="11">
        <f t="shared" si="1"/>
        <v>139161</v>
      </c>
      <c r="F32" s="17">
        <f t="shared" si="2"/>
        <v>214.09384615384616</v>
      </c>
      <c r="G32" s="19">
        <f t="shared" si="3"/>
        <v>100</v>
      </c>
      <c r="H32" s="14" t="str">
        <f>_xlfn.XLOOKUP(A32,'All Staff Positions'!A:A,'All Staff Positions'!D:D,0)</f>
        <v>Level 2</v>
      </c>
    </row>
    <row r="33" spans="1:8" x14ac:dyDescent="0.3">
      <c r="A33" s="1" t="s">
        <v>504</v>
      </c>
      <c r="B33" s="9">
        <v>10798</v>
      </c>
      <c r="C33" s="9">
        <v>77122</v>
      </c>
      <c r="D33" s="9">
        <f t="shared" si="0"/>
        <v>65000</v>
      </c>
      <c r="E33" s="11">
        <f t="shared" si="1"/>
        <v>66324</v>
      </c>
      <c r="F33" s="17">
        <f t="shared" si="2"/>
        <v>102.03692307692307</v>
      </c>
      <c r="G33" s="19">
        <f t="shared" si="3"/>
        <v>100</v>
      </c>
      <c r="H33" s="14" t="str">
        <f>_xlfn.XLOOKUP(A33,'All Staff Positions'!A:A,'All Staff Positions'!D:D,0)</f>
        <v>Level 2</v>
      </c>
    </row>
    <row r="34" spans="1:8" x14ac:dyDescent="0.3">
      <c r="A34" s="1" t="s">
        <v>505</v>
      </c>
      <c r="B34" s="9">
        <v>21816</v>
      </c>
      <c r="C34" s="9">
        <v>180307</v>
      </c>
      <c r="D34" s="9">
        <f t="shared" si="0"/>
        <v>65000</v>
      </c>
      <c r="E34" s="11">
        <f t="shared" si="1"/>
        <v>158491</v>
      </c>
      <c r="F34" s="17">
        <f t="shared" si="2"/>
        <v>243.83230769230769</v>
      </c>
      <c r="G34" s="19">
        <f t="shared" si="3"/>
        <v>100</v>
      </c>
      <c r="H34" s="14" t="str">
        <f>_xlfn.XLOOKUP(A34,'All Staff Positions'!A:A,'All Staff Positions'!D:D,0)</f>
        <v>Level 2</v>
      </c>
    </row>
    <row r="35" spans="1:8" x14ac:dyDescent="0.3">
      <c r="A35" s="1" t="s">
        <v>514</v>
      </c>
      <c r="B35" s="9">
        <v>18025</v>
      </c>
      <c r="C35" s="9">
        <v>130870</v>
      </c>
      <c r="D35" s="9">
        <f t="shared" si="0"/>
        <v>65000</v>
      </c>
      <c r="E35" s="11">
        <f t="shared" si="1"/>
        <v>112845</v>
      </c>
      <c r="F35" s="17">
        <f t="shared" si="2"/>
        <v>173.6076923076923</v>
      </c>
      <c r="G35" s="19">
        <f t="shared" si="3"/>
        <v>100</v>
      </c>
      <c r="H35" s="14" t="str">
        <f>_xlfn.XLOOKUP(A35,'All Staff Positions'!A:A,'All Staff Positions'!D:D,0)</f>
        <v>Level 2</v>
      </c>
    </row>
    <row r="36" spans="1:8" x14ac:dyDescent="0.3">
      <c r="A36" s="1" t="s">
        <v>515</v>
      </c>
      <c r="B36" s="9">
        <v>21930</v>
      </c>
      <c r="C36" s="9">
        <v>195299</v>
      </c>
      <c r="D36" s="9">
        <f t="shared" si="0"/>
        <v>65000</v>
      </c>
      <c r="E36" s="11">
        <f t="shared" si="1"/>
        <v>173369</v>
      </c>
      <c r="F36" s="17">
        <f t="shared" si="2"/>
        <v>266.72153846153844</v>
      </c>
      <c r="G36" s="19">
        <f t="shared" si="3"/>
        <v>100</v>
      </c>
      <c r="H36" s="14" t="str">
        <f>_xlfn.XLOOKUP(A36,'All Staff Positions'!A:A,'All Staff Positions'!D:D,0)</f>
        <v>Level 2</v>
      </c>
    </row>
    <row r="37" spans="1:8" x14ac:dyDescent="0.3">
      <c r="A37" s="1" t="s">
        <v>542</v>
      </c>
      <c r="B37" s="9">
        <v>14904</v>
      </c>
      <c r="C37" s="9">
        <v>199817</v>
      </c>
      <c r="D37" s="9">
        <f t="shared" si="0"/>
        <v>65000</v>
      </c>
      <c r="E37" s="11">
        <f t="shared" si="1"/>
        <v>184913</v>
      </c>
      <c r="F37" s="17">
        <f t="shared" si="2"/>
        <v>284.48153846153843</v>
      </c>
      <c r="G37" s="19">
        <f t="shared" si="3"/>
        <v>100</v>
      </c>
      <c r="H37" s="14" t="str">
        <f>_xlfn.XLOOKUP(A37,'All Staff Positions'!A:A,'All Staff Positions'!D:D,0)</f>
        <v>Level 2</v>
      </c>
    </row>
    <row r="38" spans="1:8" x14ac:dyDescent="0.3">
      <c r="A38" s="1" t="s">
        <v>527</v>
      </c>
      <c r="B38" s="9">
        <v>25987</v>
      </c>
      <c r="C38" s="9">
        <v>129983</v>
      </c>
      <c r="D38" s="9">
        <f t="shared" si="0"/>
        <v>65000</v>
      </c>
      <c r="E38" s="11">
        <f t="shared" si="1"/>
        <v>103996</v>
      </c>
      <c r="F38" s="17">
        <f t="shared" si="2"/>
        <v>159.99384615384616</v>
      </c>
      <c r="G38" s="19">
        <f t="shared" si="3"/>
        <v>100</v>
      </c>
      <c r="H38" s="14" t="str">
        <f>_xlfn.XLOOKUP(A38,'All Staff Positions'!A:A,'All Staff Positions'!D:D,0)</f>
        <v>Level 2</v>
      </c>
    </row>
    <row r="39" spans="1:8" x14ac:dyDescent="0.3">
      <c r="A39" s="1" t="s">
        <v>539</v>
      </c>
      <c r="B39" s="9">
        <v>24015</v>
      </c>
      <c r="C39" s="9">
        <v>99642</v>
      </c>
      <c r="D39" s="9">
        <f t="shared" si="0"/>
        <v>65000</v>
      </c>
      <c r="E39" s="11">
        <f t="shared" si="1"/>
        <v>75627</v>
      </c>
      <c r="F39" s="17">
        <f t="shared" si="2"/>
        <v>116.34923076923076</v>
      </c>
      <c r="G39" s="19">
        <f t="shared" si="3"/>
        <v>100</v>
      </c>
      <c r="H39" s="14" t="str">
        <f>_xlfn.XLOOKUP(A39,'All Staff Positions'!A:A,'All Staff Positions'!D:D,0)</f>
        <v>Level 2</v>
      </c>
    </row>
    <row r="40" spans="1:8" x14ac:dyDescent="0.3">
      <c r="A40" s="1" t="s">
        <v>551</v>
      </c>
      <c r="B40" s="9">
        <v>22999</v>
      </c>
      <c r="C40" s="9">
        <v>175749</v>
      </c>
      <c r="D40" s="9">
        <f t="shared" si="0"/>
        <v>65000</v>
      </c>
      <c r="E40" s="11">
        <f t="shared" si="1"/>
        <v>152750</v>
      </c>
      <c r="F40" s="17">
        <f t="shared" si="2"/>
        <v>235</v>
      </c>
      <c r="G40" s="19">
        <f t="shared" si="3"/>
        <v>100</v>
      </c>
      <c r="H40" s="14" t="str">
        <f>_xlfn.XLOOKUP(A40,'All Staff Positions'!A:A,'All Staff Positions'!D:D,0)</f>
        <v>Level 2</v>
      </c>
    </row>
    <row r="41" spans="1:8" x14ac:dyDescent="0.3">
      <c r="A41" s="1" t="s">
        <v>513</v>
      </c>
      <c r="B41" s="9">
        <v>13992</v>
      </c>
      <c r="C41" s="9">
        <v>111101</v>
      </c>
      <c r="D41" s="9">
        <f t="shared" si="0"/>
        <v>65000</v>
      </c>
      <c r="E41" s="11">
        <f t="shared" si="1"/>
        <v>97109</v>
      </c>
      <c r="F41" s="17">
        <f t="shared" si="2"/>
        <v>149.39846153846156</v>
      </c>
      <c r="G41" s="19">
        <f t="shared" si="3"/>
        <v>100</v>
      </c>
      <c r="H41" s="14" t="str">
        <f>_xlfn.XLOOKUP(A41,'All Staff Positions'!A:A,'All Staff Positions'!D:D,0)</f>
        <v>Level 2</v>
      </c>
    </row>
    <row r="42" spans="1:8" x14ac:dyDescent="0.3">
      <c r="A42" s="1" t="s">
        <v>550</v>
      </c>
      <c r="B42" s="9">
        <v>22231</v>
      </c>
      <c r="C42" s="9">
        <v>181275</v>
      </c>
      <c r="D42" s="9">
        <f t="shared" si="0"/>
        <v>65000</v>
      </c>
      <c r="E42" s="11">
        <f t="shared" si="1"/>
        <v>159044</v>
      </c>
      <c r="F42" s="17">
        <f t="shared" si="2"/>
        <v>244.68307692307692</v>
      </c>
      <c r="G42" s="19">
        <f t="shared" si="3"/>
        <v>100</v>
      </c>
      <c r="H42" s="14" t="str">
        <f>_xlfn.XLOOKUP(A42,'All Staff Positions'!A:A,'All Staff Positions'!D:D,0)</f>
        <v>Level 2</v>
      </c>
    </row>
    <row r="43" spans="1:8" x14ac:dyDescent="0.3">
      <c r="A43" s="1" t="s">
        <v>567</v>
      </c>
      <c r="B43" s="9">
        <v>14734</v>
      </c>
      <c r="C43" s="9">
        <v>85944</v>
      </c>
      <c r="D43" s="9">
        <f t="shared" si="0"/>
        <v>65000</v>
      </c>
      <c r="E43" s="11">
        <f t="shared" si="1"/>
        <v>71210</v>
      </c>
      <c r="F43" s="17">
        <f t="shared" si="2"/>
        <v>109.55384615384615</v>
      </c>
      <c r="G43" s="19">
        <f t="shared" si="3"/>
        <v>100</v>
      </c>
      <c r="H43" s="14" t="str">
        <f>_xlfn.XLOOKUP(A43,'All Staff Positions'!A:A,'All Staff Positions'!D:D,0)</f>
        <v>Level 2</v>
      </c>
    </row>
    <row r="44" spans="1:8" x14ac:dyDescent="0.3">
      <c r="A44" s="1" t="s">
        <v>510</v>
      </c>
      <c r="B44" s="9">
        <v>15094</v>
      </c>
      <c r="C44" s="9">
        <v>95512</v>
      </c>
      <c r="D44" s="9">
        <f t="shared" si="0"/>
        <v>65000</v>
      </c>
      <c r="E44" s="11">
        <f t="shared" si="1"/>
        <v>80418</v>
      </c>
      <c r="F44" s="17">
        <f t="shared" si="2"/>
        <v>123.72000000000001</v>
      </c>
      <c r="G44" s="19">
        <f t="shared" si="3"/>
        <v>100</v>
      </c>
      <c r="H44" s="14" t="str">
        <f>_xlfn.XLOOKUP(A44,'All Staff Positions'!A:A,'All Staff Positions'!D:D,0)</f>
        <v>Level 2</v>
      </c>
    </row>
    <row r="45" spans="1:8" x14ac:dyDescent="0.3">
      <c r="A45" s="1" t="s">
        <v>571</v>
      </c>
      <c r="B45" s="9">
        <v>17235</v>
      </c>
      <c r="C45" s="9">
        <v>110534</v>
      </c>
      <c r="D45" s="9">
        <f t="shared" si="0"/>
        <v>65000</v>
      </c>
      <c r="E45" s="11">
        <f t="shared" si="1"/>
        <v>93299</v>
      </c>
      <c r="F45" s="17">
        <f t="shared" si="2"/>
        <v>143.53692307692307</v>
      </c>
      <c r="G45" s="19">
        <f t="shared" si="3"/>
        <v>100</v>
      </c>
      <c r="H45" s="14" t="str">
        <f>_xlfn.XLOOKUP(A45,'All Staff Positions'!A:A,'All Staff Positions'!D:D,0)</f>
        <v>Level 2</v>
      </c>
    </row>
    <row r="46" spans="1:8" x14ac:dyDescent="0.3">
      <c r="A46" s="1" t="s">
        <v>572</v>
      </c>
      <c r="B46" s="9">
        <v>14802</v>
      </c>
      <c r="C46" s="9">
        <v>109565</v>
      </c>
      <c r="D46" s="9">
        <f t="shared" si="0"/>
        <v>65000</v>
      </c>
      <c r="E46" s="11">
        <f t="shared" si="1"/>
        <v>94763</v>
      </c>
      <c r="F46" s="17">
        <f t="shared" si="2"/>
        <v>145.78923076923076</v>
      </c>
      <c r="G46" s="19">
        <f t="shared" si="3"/>
        <v>100</v>
      </c>
      <c r="H46" s="14" t="str">
        <f>_xlfn.XLOOKUP(A46,'All Staff Positions'!A:A,'All Staff Positions'!D:D,0)</f>
        <v>Level 2</v>
      </c>
    </row>
    <row r="47" spans="1:8" x14ac:dyDescent="0.3">
      <c r="A47" s="1" t="s">
        <v>575</v>
      </c>
      <c r="B47" s="9">
        <v>14176</v>
      </c>
      <c r="C47" s="9">
        <v>134469</v>
      </c>
      <c r="D47" s="9">
        <f t="shared" si="0"/>
        <v>65000</v>
      </c>
      <c r="E47" s="11">
        <f t="shared" si="1"/>
        <v>120293</v>
      </c>
      <c r="F47" s="17">
        <f t="shared" si="2"/>
        <v>185.06615384615384</v>
      </c>
      <c r="G47" s="19">
        <f t="shared" si="3"/>
        <v>100</v>
      </c>
      <c r="H47" s="14" t="str">
        <f>_xlfn.XLOOKUP(A47,'All Staff Positions'!A:A,'All Staff Positions'!D:D,0)</f>
        <v>Level 2</v>
      </c>
    </row>
    <row r="48" spans="1:8" x14ac:dyDescent="0.3">
      <c r="A48" s="1" t="s">
        <v>482</v>
      </c>
      <c r="B48" s="9">
        <v>17464</v>
      </c>
      <c r="C48" s="9">
        <v>168006</v>
      </c>
      <c r="D48" s="9">
        <f t="shared" si="0"/>
        <v>85000</v>
      </c>
      <c r="E48" s="11">
        <f t="shared" si="1"/>
        <v>150542</v>
      </c>
      <c r="F48" s="17">
        <f t="shared" si="2"/>
        <v>177.10823529411766</v>
      </c>
      <c r="G48" s="19">
        <f t="shared" si="3"/>
        <v>100</v>
      </c>
      <c r="H48" s="14" t="str">
        <f>_xlfn.XLOOKUP(A48,'All Staff Positions'!A:A,'All Staff Positions'!D:D,0)</f>
        <v>Level 3</v>
      </c>
    </row>
    <row r="49" spans="1:8" x14ac:dyDescent="0.3">
      <c r="A49" s="1" t="s">
        <v>559</v>
      </c>
      <c r="B49" s="9">
        <v>11089</v>
      </c>
      <c r="C49" s="9">
        <v>142081</v>
      </c>
      <c r="D49" s="9">
        <f t="shared" si="0"/>
        <v>85000</v>
      </c>
      <c r="E49" s="11">
        <f t="shared" si="1"/>
        <v>130992</v>
      </c>
      <c r="F49" s="17">
        <f t="shared" si="2"/>
        <v>154.10823529411766</v>
      </c>
      <c r="G49" s="19">
        <f t="shared" si="3"/>
        <v>100</v>
      </c>
      <c r="H49" s="14" t="str">
        <f>_xlfn.XLOOKUP(A49,'All Staff Positions'!A:A,'All Staff Positions'!D:D,0)</f>
        <v>Level 3</v>
      </c>
    </row>
    <row r="50" spans="1:8" x14ac:dyDescent="0.3">
      <c r="A50" s="1" t="s">
        <v>569</v>
      </c>
      <c r="B50" s="9">
        <v>25241</v>
      </c>
      <c r="C50" s="9">
        <v>191940</v>
      </c>
      <c r="D50" s="9">
        <f t="shared" si="0"/>
        <v>85000</v>
      </c>
      <c r="E50" s="11">
        <f t="shared" si="1"/>
        <v>166699</v>
      </c>
      <c r="F50" s="17">
        <f t="shared" si="2"/>
        <v>196.1164705882353</v>
      </c>
      <c r="G50" s="19">
        <f t="shared" si="3"/>
        <v>100</v>
      </c>
      <c r="H50" s="14" t="str">
        <f>_xlfn.XLOOKUP(A50,'All Staff Positions'!A:A,'All Staff Positions'!D:D,0)</f>
        <v>Level 3</v>
      </c>
    </row>
    <row r="51" spans="1:8" x14ac:dyDescent="0.3">
      <c r="A51" s="1" t="s">
        <v>585</v>
      </c>
      <c r="B51" s="9">
        <v>24310</v>
      </c>
      <c r="C51" s="9">
        <v>91530</v>
      </c>
      <c r="D51" s="9">
        <f t="shared" si="0"/>
        <v>85000</v>
      </c>
      <c r="E51" s="11">
        <f t="shared" si="1"/>
        <v>67220</v>
      </c>
      <c r="F51" s="17">
        <f t="shared" si="2"/>
        <v>79.082352941176467</v>
      </c>
      <c r="G51" s="19">
        <f t="shared" si="3"/>
        <v>79.082352941176467</v>
      </c>
      <c r="H51" s="14" t="str">
        <f>_xlfn.XLOOKUP(A51,'All Staff Positions'!A:A,'All Staff Positions'!D:D,0)</f>
        <v>Level 3</v>
      </c>
    </row>
    <row r="52" spans="1:8" x14ac:dyDescent="0.3">
      <c r="A52" s="1" t="s">
        <v>555</v>
      </c>
      <c r="B52" s="9">
        <v>26031</v>
      </c>
      <c r="C52" s="9">
        <v>60453</v>
      </c>
      <c r="D52" s="9">
        <f t="shared" si="0"/>
        <v>85000</v>
      </c>
      <c r="E52" s="11">
        <f t="shared" si="1"/>
        <v>34422</v>
      </c>
      <c r="F52" s="17">
        <f t="shared" si="2"/>
        <v>40.496470588235297</v>
      </c>
      <c r="G52" s="19">
        <f t="shared" si="3"/>
        <v>40.496470588235297</v>
      </c>
      <c r="H52" s="14" t="str">
        <f>_xlfn.XLOOKUP(A52,'All Staff Positions'!A:A,'All Staff Positions'!D:D,0)</f>
        <v>Level 3</v>
      </c>
    </row>
    <row r="53" spans="1:8" x14ac:dyDescent="0.3">
      <c r="A53" s="1" t="s">
        <v>564</v>
      </c>
      <c r="B53" s="9">
        <v>12532</v>
      </c>
      <c r="C53" s="9">
        <v>122282</v>
      </c>
      <c r="D53" s="9">
        <f t="shared" si="0"/>
        <v>85000</v>
      </c>
      <c r="E53" s="11">
        <f t="shared" si="1"/>
        <v>109750</v>
      </c>
      <c r="F53" s="17">
        <f t="shared" si="2"/>
        <v>129.11764705882354</v>
      </c>
      <c r="G53" s="19">
        <f t="shared" si="3"/>
        <v>100</v>
      </c>
      <c r="H53" s="14" t="str">
        <f>_xlfn.XLOOKUP(A53,'All Staff Positions'!A:A,'All Staff Positions'!D:D,0)</f>
        <v>Level 3</v>
      </c>
    </row>
    <row r="54" spans="1:8" x14ac:dyDescent="0.3">
      <c r="A54" s="1" t="s">
        <v>531</v>
      </c>
      <c r="B54" s="9">
        <v>12538</v>
      </c>
      <c r="C54" s="9">
        <v>84295</v>
      </c>
      <c r="D54" s="9">
        <f t="shared" si="0"/>
        <v>85000</v>
      </c>
      <c r="E54" s="11">
        <f t="shared" si="1"/>
        <v>71757</v>
      </c>
      <c r="F54" s="17">
        <f t="shared" si="2"/>
        <v>84.42</v>
      </c>
      <c r="G54" s="19">
        <f t="shared" si="3"/>
        <v>84.42</v>
      </c>
      <c r="H54" s="14" t="str">
        <f>_xlfn.XLOOKUP(A54,'All Staff Positions'!A:A,'All Staff Positions'!D:D,0)</f>
        <v>Level 3</v>
      </c>
    </row>
    <row r="55" spans="1:8" x14ac:dyDescent="0.3">
      <c r="A55" s="1" t="s">
        <v>577</v>
      </c>
      <c r="B55" s="9">
        <v>14734</v>
      </c>
      <c r="C55" s="9">
        <v>174572</v>
      </c>
      <c r="D55" s="9">
        <f t="shared" si="0"/>
        <v>85000</v>
      </c>
      <c r="E55" s="11">
        <f t="shared" si="1"/>
        <v>159838</v>
      </c>
      <c r="F55" s="17">
        <f t="shared" si="2"/>
        <v>188.04470588235293</v>
      </c>
      <c r="G55" s="19">
        <f t="shared" si="3"/>
        <v>100</v>
      </c>
      <c r="H55" s="14" t="str">
        <f>_xlfn.XLOOKUP(A55,'All Staff Positions'!A:A,'All Staff Positions'!D:D,0)</f>
        <v>Level 3</v>
      </c>
    </row>
    <row r="56" spans="1:8" x14ac:dyDescent="0.3">
      <c r="A56" s="1" t="s">
        <v>584</v>
      </c>
      <c r="B56" s="9">
        <v>14536</v>
      </c>
      <c r="C56" s="9">
        <v>85071</v>
      </c>
      <c r="D56" s="9">
        <f t="shared" si="0"/>
        <v>85000</v>
      </c>
      <c r="E56" s="11">
        <f t="shared" si="1"/>
        <v>70535</v>
      </c>
      <c r="F56" s="17">
        <f t="shared" si="2"/>
        <v>82.982352941176472</v>
      </c>
      <c r="G56" s="19">
        <f t="shared" si="3"/>
        <v>82.982352941176472</v>
      </c>
      <c r="H56" s="14" t="str">
        <f>_xlfn.XLOOKUP(A56,'All Staff Positions'!A:A,'All Staff Positions'!D:D,0)</f>
        <v>Level 3</v>
      </c>
    </row>
    <row r="57" spans="1:8" x14ac:dyDescent="0.3">
      <c r="A57" s="1" t="s">
        <v>592</v>
      </c>
      <c r="B57" s="9">
        <v>10183</v>
      </c>
      <c r="C57" s="9">
        <v>193695</v>
      </c>
      <c r="D57" s="9">
        <f t="shared" si="0"/>
        <v>110000</v>
      </c>
      <c r="E57" s="11">
        <f t="shared" si="1"/>
        <v>183512</v>
      </c>
      <c r="F57" s="17">
        <f t="shared" si="2"/>
        <v>166.82909090909089</v>
      </c>
      <c r="G57" s="19">
        <f t="shared" si="3"/>
        <v>100</v>
      </c>
      <c r="H57" s="14" t="str">
        <f>_xlfn.XLOOKUP(A57,'All Staff Positions'!A:A,'All Staff Positions'!D:D,0)</f>
        <v>Level 4</v>
      </c>
    </row>
    <row r="58" spans="1:8" x14ac:dyDescent="0.3">
      <c r="A58" s="1" t="s">
        <v>401</v>
      </c>
      <c r="B58" s="9">
        <v>12498</v>
      </c>
      <c r="C58" s="9">
        <v>102109</v>
      </c>
      <c r="D58" s="9">
        <f t="shared" si="0"/>
        <v>110000</v>
      </c>
      <c r="E58" s="11">
        <f t="shared" si="1"/>
        <v>89611</v>
      </c>
      <c r="F58" s="17">
        <f t="shared" si="2"/>
        <v>81.464545454545458</v>
      </c>
      <c r="G58" s="19">
        <f t="shared" si="3"/>
        <v>81.464545454545458</v>
      </c>
      <c r="H58" s="14" t="str">
        <f>_xlfn.XLOOKUP(A58,'All Staff Positions'!A:A,'All Staff Positions'!D:D,0)</f>
        <v>Level 4</v>
      </c>
    </row>
    <row r="59" spans="1:8" x14ac:dyDescent="0.3">
      <c r="A59" s="1" t="s">
        <v>525</v>
      </c>
      <c r="B59" s="9">
        <v>24054</v>
      </c>
      <c r="C59" s="9">
        <v>198152</v>
      </c>
      <c r="D59" s="9">
        <f t="shared" si="0"/>
        <v>110000</v>
      </c>
      <c r="E59" s="11">
        <f t="shared" si="1"/>
        <v>174098</v>
      </c>
      <c r="F59" s="17">
        <f t="shared" si="2"/>
        <v>158.27090909090907</v>
      </c>
      <c r="G59" s="19">
        <f t="shared" si="3"/>
        <v>100</v>
      </c>
      <c r="H59" s="14" t="str">
        <f>_xlfn.XLOOKUP(A59,'All Staff Positions'!A:A,'All Staff Positions'!D:D,0)</f>
        <v>Level 4</v>
      </c>
    </row>
    <row r="60" spans="1:8" x14ac:dyDescent="0.3">
      <c r="A60" s="1" t="s">
        <v>586</v>
      </c>
      <c r="B60" s="9">
        <v>21286</v>
      </c>
      <c r="C60" s="9">
        <v>157484</v>
      </c>
      <c r="D60" s="9">
        <f t="shared" si="0"/>
        <v>110000</v>
      </c>
      <c r="E60" s="11">
        <f t="shared" si="1"/>
        <v>136198</v>
      </c>
      <c r="F60" s="17">
        <f t="shared" si="2"/>
        <v>123.81636363636363</v>
      </c>
      <c r="G60" s="19">
        <f t="shared" si="3"/>
        <v>100</v>
      </c>
      <c r="H60" s="14" t="str">
        <f>_xlfn.XLOOKUP(A60,'All Staff Positions'!A:A,'All Staff Positions'!D:D,0)</f>
        <v>Level 4</v>
      </c>
    </row>
    <row r="61" spans="1:8" x14ac:dyDescent="0.3">
      <c r="A61" s="1" t="s">
        <v>573</v>
      </c>
      <c r="B61" s="9">
        <v>21642</v>
      </c>
      <c r="C61" s="9">
        <v>193049</v>
      </c>
      <c r="D61" s="9">
        <f t="shared" si="0"/>
        <v>130000</v>
      </c>
      <c r="E61" s="11">
        <f t="shared" si="1"/>
        <v>171407</v>
      </c>
      <c r="F61" s="17">
        <f t="shared" si="2"/>
        <v>131.85153846153844</v>
      </c>
      <c r="G61" s="19">
        <f t="shared" si="3"/>
        <v>100</v>
      </c>
      <c r="H61" s="14" t="str">
        <f>_xlfn.XLOOKUP(A61,'All Staff Positions'!A:A,'All Staff Positions'!D:D,0)</f>
        <v>Level 5</v>
      </c>
    </row>
    <row r="62" spans="1:8" x14ac:dyDescent="0.3">
      <c r="A62" s="1" t="s">
        <v>501</v>
      </c>
      <c r="B62" s="9">
        <v>14085</v>
      </c>
      <c r="C62" s="9">
        <v>108524</v>
      </c>
      <c r="D62" s="9">
        <f t="shared" si="0"/>
        <v>130000</v>
      </c>
      <c r="E62" s="11">
        <f t="shared" si="1"/>
        <v>94439</v>
      </c>
      <c r="F62" s="17">
        <f t="shared" si="2"/>
        <v>72.645384615384614</v>
      </c>
      <c r="G62" s="19">
        <f t="shared" si="3"/>
        <v>72.645384615384614</v>
      </c>
      <c r="H62" s="14" t="str">
        <f>_xlfn.XLOOKUP(A62,'All Staff Positions'!A:A,'All Staff Positions'!D:D,0)</f>
        <v>Level 5</v>
      </c>
    </row>
    <row r="63" spans="1:8" x14ac:dyDescent="0.3">
      <c r="A63" s="1" t="s">
        <v>488</v>
      </c>
      <c r="B63" s="9">
        <v>27114</v>
      </c>
      <c r="C63" s="9">
        <v>96058</v>
      </c>
      <c r="D63" s="9">
        <f t="shared" si="0"/>
        <v>130000</v>
      </c>
      <c r="E63" s="11">
        <f t="shared" si="1"/>
        <v>68944</v>
      </c>
      <c r="F63" s="17">
        <f t="shared" si="2"/>
        <v>53.033846153846156</v>
      </c>
      <c r="G63" s="19">
        <f t="shared" si="3"/>
        <v>53.033846153846156</v>
      </c>
      <c r="H63" s="14" t="str">
        <f>_xlfn.XLOOKUP(A63,'All Staff Positions'!A:A,'All Staff Positions'!D:D,0)</f>
        <v>Level 5</v>
      </c>
    </row>
    <row r="64" spans="1:8" x14ac:dyDescent="0.3">
      <c r="A64" s="1" t="s">
        <v>451</v>
      </c>
      <c r="B64" s="9">
        <v>12216</v>
      </c>
      <c r="C64" s="9">
        <v>153393</v>
      </c>
      <c r="D64" s="9">
        <f t="shared" si="0"/>
        <v>130000</v>
      </c>
      <c r="E64" s="11">
        <f t="shared" si="1"/>
        <v>141177</v>
      </c>
      <c r="F64" s="17">
        <f t="shared" si="2"/>
        <v>108.59769230769231</v>
      </c>
      <c r="G64" s="19">
        <f t="shared" si="3"/>
        <v>100</v>
      </c>
      <c r="H64" s="14" t="str">
        <f>_xlfn.XLOOKUP(A64,'All Staff Positions'!A:A,'All Staff Positions'!D:D,0)</f>
        <v>Level 5</v>
      </c>
    </row>
    <row r="65" spans="1:8" x14ac:dyDescent="0.3">
      <c r="A65" s="1" t="s">
        <v>580</v>
      </c>
      <c r="B65" s="9">
        <v>29977</v>
      </c>
      <c r="C65" s="9">
        <v>50088</v>
      </c>
      <c r="D65" s="9">
        <f t="shared" si="0"/>
        <v>130000</v>
      </c>
      <c r="E65" s="11">
        <f t="shared" si="1"/>
        <v>20111</v>
      </c>
      <c r="F65" s="17">
        <f t="shared" si="2"/>
        <v>15.47</v>
      </c>
      <c r="G65" s="19">
        <f t="shared" si="3"/>
        <v>15.47</v>
      </c>
      <c r="H65" s="14" t="str">
        <f>_xlfn.XLOOKUP(A65,'All Staff Positions'!A:A,'All Staff Positions'!D:D,0)</f>
        <v>Level 5</v>
      </c>
    </row>
    <row r="66" spans="1:8" x14ac:dyDescent="0.3">
      <c r="A66" s="1" t="s">
        <v>588</v>
      </c>
      <c r="B66" s="9">
        <v>20802</v>
      </c>
      <c r="C66" s="9">
        <v>148686</v>
      </c>
      <c r="D66" s="9">
        <f t="shared" si="0"/>
        <v>130000</v>
      </c>
      <c r="E66" s="11">
        <f t="shared" si="1"/>
        <v>127884</v>
      </c>
      <c r="F66" s="17">
        <f t="shared" si="2"/>
        <v>98.372307692307686</v>
      </c>
      <c r="G66" s="19">
        <f t="shared" si="3"/>
        <v>98.372307692307686</v>
      </c>
      <c r="H66" s="14" t="str">
        <f>_xlfn.XLOOKUP(A66,'All Staff Positions'!A:A,'All Staff Positions'!D:D,0)</f>
        <v>Level 5</v>
      </c>
    </row>
    <row r="67" spans="1:8" x14ac:dyDescent="0.3">
      <c r="A67" s="1" t="s">
        <v>498</v>
      </c>
      <c r="B67" s="9">
        <v>27714</v>
      </c>
      <c r="C67" s="9">
        <v>179399</v>
      </c>
      <c r="D67" s="9">
        <f t="shared" si="0"/>
        <v>130000</v>
      </c>
      <c r="E67" s="11">
        <f t="shared" si="1"/>
        <v>151685</v>
      </c>
      <c r="F67" s="17">
        <f t="shared" si="2"/>
        <v>116.68076923076922</v>
      </c>
      <c r="G67" s="19">
        <f t="shared" si="3"/>
        <v>100</v>
      </c>
      <c r="H67" s="14" t="str">
        <f>_xlfn.XLOOKUP(A67,'All Staff Positions'!A:A,'All Staff Positions'!D:D,0)</f>
        <v>Level 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Questions</vt:lpstr>
      <vt:lpstr>Chart</vt:lpstr>
      <vt:lpstr>Pivot Table</vt:lpstr>
      <vt:lpstr>Consolidated Table</vt:lpstr>
      <vt:lpstr>Staff Names</vt:lpstr>
      <vt:lpstr>Reporting Line</vt:lpstr>
      <vt:lpstr>Performance Scoring</vt:lpstr>
      <vt:lpstr>Performance Score</vt:lpstr>
      <vt:lpstr>Sales Sheet</vt:lpstr>
      <vt:lpstr>All Staff Positions</vt:lpstr>
      <vt:lpstr>Branches</vt:lpstr>
      <vt:lpstr>Department</vt:lpstr>
      <vt:lpstr>Gender</vt:lpstr>
      <vt:lpstr>Management</vt:lpstr>
      <vt:lpstr>Level 1 - 3</vt:lpstr>
      <vt:lpstr>Level 4 - DH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Fiyinfoluwa Oyeduntan</dc:creator>
  <cp:lastModifiedBy>shakirat yusuf</cp:lastModifiedBy>
  <dcterms:created xsi:type="dcterms:W3CDTF">2023-05-30T10:26:59Z</dcterms:created>
  <dcterms:modified xsi:type="dcterms:W3CDTF">2023-07-25T20:50:23Z</dcterms:modified>
</cp:coreProperties>
</file>