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траты" sheetId="1" r:id="rId4"/>
    <sheet state="visible" name="Затраты на разработку ИС" sheetId="2" r:id="rId5"/>
    <sheet state="visible" name="Затраты с течением времени" sheetId="3" r:id="rId6"/>
  </sheets>
  <definedNames/>
  <calcPr/>
</workbook>
</file>

<file path=xl/sharedStrings.xml><?xml version="1.0" encoding="utf-8"?>
<sst xmlns="http://schemas.openxmlformats.org/spreadsheetml/2006/main" count="60" uniqueCount="42">
  <si>
    <t>Сотрудник</t>
  </si>
  <si>
    <t>Количество</t>
  </si>
  <si>
    <t>Оклад</t>
  </si>
  <si>
    <t>Стоимость</t>
  </si>
  <si>
    <t>Сотрудник техподдержки</t>
  </si>
  <si>
    <t>Линейный менеджер</t>
  </si>
  <si>
    <t>Системный администратор</t>
  </si>
  <si>
    <t>Главный бухгалтер</t>
  </si>
  <si>
    <t>Бухгалтер</t>
  </si>
  <si>
    <t>Офис-менеджер</t>
  </si>
  <si>
    <t>Офис менеджер</t>
  </si>
  <si>
    <t>Директор</t>
  </si>
  <si>
    <t>Юрист</t>
  </si>
  <si>
    <t>Площадь офиса</t>
  </si>
  <si>
    <t>Итого</t>
  </si>
  <si>
    <t>Технический директор</t>
  </si>
  <si>
    <t>Middle разработчик</t>
  </si>
  <si>
    <t>Junior разработчик</t>
  </si>
  <si>
    <t>Кол-во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</si>
  <si>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</si>
  <si>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</si>
  <si>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</si>
  <si>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</si>
  <si>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</si>
  <si>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</si>
  <si>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</si>
  <si>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</si>
  <si>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</si>
  <si>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</si>
  <si>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Время</t>
  </si>
  <si>
    <t>Сисадмин</t>
  </si>
  <si>
    <t>Архитектор</t>
  </si>
  <si>
    <t>Проджект менеджер</t>
  </si>
  <si>
    <t>Дизайнер</t>
  </si>
  <si>
    <t>Прочие расходы</t>
  </si>
  <si>
    <t>Месяцы</t>
  </si>
  <si>
    <t>Разработка ИС</t>
  </si>
  <si>
    <t>Без ИС</t>
  </si>
  <si>
    <t>С ИС</t>
  </si>
  <si>
    <t>Расходы без ИС</t>
  </si>
  <si>
    <t>Расходы с ИС</t>
  </si>
  <si>
    <t>Экономия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</si>
</sst>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[$ ₽]"/>
  </numFmts>
  <fonts count="6">
    <font>
      <sz val="10.0"/>
      <color rgb="FF000000"/>
      <name val="Verdana"/>
      <scheme val="minor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</border>
    <border>
      <left style="thin">
        <color rgb="FFFFFFFF"/>
      </left>
      <right style="thin">
        <color rgb="FFFFFFFF"/>
      </right>
      <top style="thin">
        <color rgb="FFBFBFBF"/>
      </top>
      <bottom style="thin">
        <color rgb="FFBFBFBF"/>
      </bottom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BFBFBF"/>
      </right>
      <top style="thin">
        <color rgb="FFFFFFFF"/>
      </top>
      <bottom style="thin">
        <color rgb="FFFFFFFF"/>
      </bottom>
    </border>
    <border>
      <left style="thin">
        <color rgb="FFBFBFB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BFBFBF"/>
      </right>
      <top style="thin">
        <color rgb="FFF6F8F9"/>
      </top>
      <bottom style="thin">
        <color rgb="FFF6F8F9"/>
      </bottom>
    </border>
    <border>
      <left style="thin">
        <color rgb="FFBFBFBF"/>
      </left>
      <right style="thin">
        <color rgb="FFFFFFFF"/>
      </right>
      <top style="thin">
        <color rgb="FFFFFFFF"/>
      </top>
      <bottom style="thin">
        <color rgb="FFBFBF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FBFBF"/>
      </bottom>
    </border>
    <border>
      <left style="thin">
        <color rgb="FFFFFFFF"/>
      </left>
      <right style="thin">
        <color rgb="FFBFBFBF"/>
      </right>
      <top style="thin">
        <color rgb="FFFFFFFF"/>
      </top>
      <bottom style="thin">
        <color rgb="FFBFBFBF"/>
      </bottom>
    </border>
    <border>
      <left style="thin">
        <color rgb="FFBFBFBF"/>
      </left>
      <right style="thin">
        <color rgb="FFF6F8F9"/>
      </right>
      <top style="thin">
        <color rgb="FFF6F8F9"/>
      </top>
      <bottom style="thin">
        <color rgb="FFBFBFB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BFBFBF"/>
      </bottom>
    </border>
    <border>
      <left style="thin">
        <color rgb="FFF6F8F9"/>
      </left>
      <right style="thin">
        <color rgb="FFBFBFBF"/>
      </right>
      <top style="thin">
        <color rgb="FFF6F8F9"/>
      </top>
      <bottom style="thin">
        <color rgb="FFBFBFB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2" numFmtId="0" xfId="0" applyFont="1"/>
    <xf borderId="2" fillId="0" fontId="1" numFmtId="49" xfId="0" applyAlignment="1" applyBorder="1" applyFont="1" applyNumberForma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164" xfId="0" applyAlignment="1" applyBorder="1" applyFont="1" applyNumberFormat="1">
      <alignment readingOrder="0" shrinkToFit="0" vertical="center" wrapText="1"/>
    </xf>
    <xf borderId="0" fillId="0" fontId="4" numFmtId="0" xfId="0" applyFont="1"/>
    <xf borderId="4" fillId="0" fontId="3" numFmtId="0" xfId="0" applyAlignment="1" applyBorder="1" applyFont="1">
      <alignment readingOrder="0" shrinkToFit="0" vertical="center" wrapText="1"/>
    </xf>
    <xf borderId="4" fillId="2" fontId="4" numFmtId="164" xfId="0" applyAlignment="1" applyBorder="1" applyFill="1" applyFont="1" applyNumberFormat="1">
      <alignment readingOrder="0" shrinkToFit="0" vertical="center" wrapText="1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vertical="bottom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0" fillId="0" fontId="3" numFmtId="0" xfId="0" applyFont="1"/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6" fillId="0" fontId="3" numFmtId="164" xfId="0" applyAlignment="1" applyBorder="1" applyFont="1" applyNumberFormat="1">
      <alignment readingOrder="0" shrinkToFit="0" vertical="center" wrapText="1"/>
    </xf>
    <xf borderId="7" fillId="0" fontId="3" numFmtId="164" xfId="0" applyAlignment="1" applyBorder="1" applyFont="1" applyNumberFormat="1">
      <alignment readingOrder="0" shrinkToFit="0" vertical="center" wrapText="1"/>
    </xf>
    <xf borderId="0" fillId="0" fontId="3" numFmtId="164" xfId="0" applyFont="1" applyNumberFormat="1"/>
    <xf borderId="8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9" fillId="0" fontId="3" numFmtId="164" xfId="0" applyAlignment="1" applyBorder="1" applyFont="1" applyNumberFormat="1">
      <alignment readingOrder="0" shrinkToFit="0" vertical="center" wrapText="1"/>
    </xf>
    <xf borderId="10" fillId="0" fontId="3" numFmtId="164" xfId="0" applyAlignment="1" applyBorder="1" applyFont="1" applyNumberForma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1"/>
    </xf>
    <xf borderId="12" fillId="0" fontId="3" numFmtId="164" xfId="0" applyAlignment="1" applyBorder="1" applyFont="1" applyNumberFormat="1">
      <alignment readingOrder="0" shrinkToFit="0" vertical="center" wrapText="1"/>
    </xf>
    <xf borderId="13" fillId="0" fontId="3" numFmtId="164" xfId="0" applyAlignment="1" applyBorder="1" applyFont="1" applyNumberFormat="1">
      <alignment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 shrinkToFit="0" vertical="center" wrapText="0"/>
    </xf>
    <xf borderId="6" fillId="0" fontId="4" numFmtId="164" xfId="0" applyAlignment="1" applyBorder="1" applyFont="1" applyNumberFormat="1">
      <alignment shrinkToFit="0" vertical="center" wrapText="0"/>
    </xf>
    <xf borderId="7" fillId="0" fontId="4" numFmtId="164" xfId="0" applyAlignment="1" applyBorder="1" applyFont="1" applyNumberFormat="1">
      <alignment shrinkToFit="0" vertical="center" wrapText="0"/>
    </xf>
    <xf borderId="0" fillId="0" fontId="4" numFmtId="164" xfId="0" applyFont="1" applyNumberFormat="1"/>
    <xf borderId="8" fillId="0" fontId="4" numFmtId="0" xfId="0" applyAlignment="1" applyBorder="1" applyFont="1">
      <alignment readingOrder="0" shrinkToFit="0" vertical="center" wrapText="0"/>
    </xf>
    <xf borderId="9" fillId="0" fontId="4" numFmtId="164" xfId="0" applyAlignment="1" applyBorder="1" applyFont="1" applyNumberFormat="1">
      <alignment shrinkToFit="0" vertical="center" wrapText="0"/>
    </xf>
    <xf borderId="10" fillId="0" fontId="4" numFmtId="164" xfId="0" applyAlignment="1" applyBorder="1" applyFont="1" applyNumberFormat="1">
      <alignment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9" fillId="0" fontId="4" numFmtId="0" xfId="0" applyAlignment="1" applyBorder="1" applyFont="1">
      <alignment readingOrder="0" shrinkToFit="0" vertical="center" wrapText="0"/>
    </xf>
    <xf borderId="14" fillId="0" fontId="4" numFmtId="0" xfId="0" applyAlignment="1" applyBorder="1" applyFont="1">
      <alignment readingOrder="0" shrinkToFit="0" vertical="center" wrapText="0"/>
    </xf>
    <xf borderId="15" fillId="0" fontId="4" numFmtId="0" xfId="0" applyAlignment="1" applyBorder="1" applyFont="1">
      <alignment readingOrder="0" shrinkToFit="0" vertical="center" wrapText="0"/>
    </xf>
    <xf borderId="15" fillId="0" fontId="4" numFmtId="164" xfId="0" applyAlignment="1" applyBorder="1" applyFont="1" applyNumberFormat="1">
      <alignment shrinkToFit="0" vertical="center" wrapText="0"/>
    </xf>
    <xf borderId="16" fillId="0" fontId="4" numFmtId="164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4">
    <tableStyle count="3" pivot="0" name="Затраты-style">
      <tableStyleElement dxfId="1" type="headerRow"/>
      <tableStyleElement dxfId="1" type="firstRowStripe"/>
      <tableStyleElement dxfId="2" type="secondRowStripe"/>
    </tableStyle>
    <tableStyle count="3" pivot="0" name="Затраты-style 2">
      <tableStyleElement dxfId="1" type="headerRow"/>
      <tableStyleElement dxfId="1" type="firstRowStripe"/>
      <tableStyleElement dxfId="3" type="secondRowStripe"/>
    </tableStyle>
    <tableStyle count="3" pivot="0" name="Затраты на разработку ИС-style">
      <tableStyleElement dxfId="1" type="headerRow"/>
      <tableStyleElement dxfId="1" type="firstRowStripe"/>
      <tableStyleElement dxfId="2" type="secondRowStripe"/>
    </tableStyle>
    <tableStyle count="3" pivot="0" name="Затраты с течением времени-style">
      <tableStyleElement dxfId="1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tx>
            <c:strRef>
              <c:f>'Затраты с течением времени'!$C$1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'Затраты с течением времени'!$A$2:$A$37</c:f>
            </c:strRef>
          </c:cat>
          <c:val>
            <c:numRef>
              <c:f>'Затраты с течением времени'!$C$2:$C$37</c:f>
              <c:numCache/>
            </c:numRef>
          </c:val>
        </c:ser>
        <c:ser>
          <c:idx val="1"/>
          <c:order val="1"/>
          <c:tx>
            <c:strRef>
              <c:f>'Затраты с течением времени'!$D$1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'Затраты с течением времени'!$A$2:$A$37</c:f>
            </c:strRef>
          </c:cat>
          <c:val>
            <c:numRef>
              <c:f>'Затраты с течением времени'!$D$2:$D$37</c:f>
              <c:numCache/>
            </c:numRef>
          </c:val>
        </c:ser>
        <c:axId val="415216771"/>
        <c:axId val="187612627"/>
      </c:areaChart>
      <c:catAx>
        <c:axId val="4152167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Месяцы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612627"/>
      </c:catAx>
      <c:valAx>
        <c:axId val="1876126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5216771"/>
        <c:majorUnit val="1.0E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Разработка ИС, Без ИС и С ИС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'Затраты с течением времени'!$A$2:$A$19</c:f>
            </c:strRef>
          </c:cat>
          <c:val>
            <c:numRef>
              <c:f>'Затраты с течением времени'!$C$2:$C$19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'Затраты с течением времени'!$A$2:$A$19</c:f>
            </c:strRef>
          </c:cat>
          <c:val>
            <c:numRef>
              <c:f>'Затраты с течением времени'!$D$2:$D$19</c:f>
              <c:numCache/>
            </c:numRef>
          </c:val>
        </c:ser>
        <c:axId val="1885645154"/>
        <c:axId val="1258685492"/>
      </c:areaChart>
      <c:catAx>
        <c:axId val="1885645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Месяцы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258685492"/>
      </c:catAx>
      <c:valAx>
        <c:axId val="12586854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56451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600075</xdr:colOff>
      <xdr:row>2</xdr:row>
      <xdr:rowOff>19050</xdr:rowOff>
    </xdr:from>
    <xdr:ext cx="7905750" cy="56673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600075</xdr:colOff>
      <xdr:row>22</xdr:row>
      <xdr:rowOff>266700</xdr:rowOff>
    </xdr:from>
    <xdr:ext cx="7905750" cy="4876800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D10" displayName="Затраты_без_ИС" name="Затраты_без_ИС" id="1">
  <tableColumns count="4">
    <tableColumn name="Сотрудник" id="1"/>
    <tableColumn name="Количество" id="2"/>
    <tableColumn name="Оклад" id="3"/>
    <tableColumn name="Стоимость" id="4"/>
  </tableColumns>
  <tableStyleInfo name="Затраты-style" showColumnStripes="0" showFirstColumn="1" showLastColumn="1" showRowStripes="1"/>
</table>
</file>

<file path=xl/tables/table2.xml><?xml version="1.0" encoding="utf-8"?>
<table xmlns="http://schemas.openxmlformats.org/spreadsheetml/2006/main" ref="F1:I13" displayName="Затраты_с_ИС" name="Затраты_с_ИС" id="2">
  <tableColumns count="4">
    <tableColumn name="Сотрудник" id="1"/>
    <tableColumn name="Количество" id="2"/>
    <tableColumn name="Оклад" id="3"/>
    <tableColumn name="Стоимость" id="4"/>
  </tableColumns>
  <tableStyleInfo name="Затраты-style 2" showColumnStripes="0" showFirstColumn="1" showLastColumn="1" showRowStripes="1"/>
</table>
</file>

<file path=xl/tables/table3.xml><?xml version="1.0" encoding="utf-8"?>
<table xmlns="http://schemas.openxmlformats.org/spreadsheetml/2006/main" ref="A1:O10" displayName="Таблица2" name="Таблица2" id="3">
  <tableColumns count="15">
    <tableColumn name="Сотрудник" id="1"/>
    <tableColumn name="Кол-во" id="2"/>
    <tableColumn name="Оклад" id="3"/>
    <tableColumn name="1" id="4"/>
    <tableColumn name="2" id="5"/>
    <tableColumn name="3" id="6"/>
    <tableColumn name="4" id="7"/>
    <tableColumn name="5" id="8"/>
    <tableColumn name="6" id="9"/>
    <tableColumn name="7" id="10"/>
    <tableColumn name="8" id="11"/>
    <tableColumn name="9" id="12"/>
    <tableColumn name="10" id="13"/>
    <tableColumn name="Время" id="14"/>
    <tableColumn name="Стоимость" id="15"/>
  </tableColumns>
  <tableStyleInfo name="Затраты на разработку ИС-style" showColumnStripes="0" showFirstColumn="1" showLastColumn="1" showRowStripes="1"/>
</table>
</file>

<file path=xl/tables/table4.xml><?xml version="1.0" encoding="utf-8"?>
<table xmlns="http://schemas.openxmlformats.org/spreadsheetml/2006/main" ref="A1:D37" displayName="Таблица1" name="Таблица1" id="4">
  <tableColumns count="4">
    <tableColumn name="Месяцы" id="1"/>
    <tableColumn name="Разработка ИС" id="2"/>
    <tableColumn name="Без ИС" id="3"/>
    <tableColumn name="С ИС" id="4"/>
  </tableColumns>
  <tableStyleInfo name="Затраты с течением времени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75"/>
  <cols>
    <col customWidth="1" min="1" max="1" width="21.33"/>
    <col customWidth="1" min="2" max="2" width="13.67"/>
    <col customWidth="1" min="3" max="3" width="12.56"/>
    <col customWidth="1" min="4" max="4" width="16.0"/>
    <col customWidth="1" min="5" max="5" width="10.0"/>
    <col customWidth="1" min="6" max="6" width="24.56"/>
    <col customWidth="1" min="7" max="7" width="18.0"/>
    <col customWidth="1" min="8" max="8" width="13.33"/>
    <col customWidth="1" min="9" max="9" width="17.3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1" t="s">
        <v>0</v>
      </c>
      <c r="G1" s="5" t="s">
        <v>1</v>
      </c>
      <c r="H1" s="2" t="s">
        <v>2</v>
      </c>
      <c r="I1" s="3" t="s">
        <v>3</v>
      </c>
    </row>
    <row r="2">
      <c r="A2" s="6" t="s">
        <v>4</v>
      </c>
      <c r="B2" s="6">
        <v>40.0</v>
      </c>
      <c r="C2" s="7">
        <v>39000.0</v>
      </c>
      <c r="D2" s="7">
        <f t="shared" ref="D2:D9" si="1">B2*C2</f>
        <v>1560000</v>
      </c>
      <c r="E2" s="8"/>
      <c r="F2" s="6" t="s">
        <v>4</v>
      </c>
      <c r="G2" s="9">
        <v>3.0</v>
      </c>
      <c r="H2" s="7">
        <v>39000.0</v>
      </c>
      <c r="I2" s="7">
        <f t="shared" ref="I2:I12" si="2">G2*H2</f>
        <v>117000</v>
      </c>
    </row>
    <row r="3">
      <c r="A3" s="6" t="s">
        <v>5</v>
      </c>
      <c r="B3" s="6">
        <v>5.0</v>
      </c>
      <c r="C3" s="7">
        <v>50000.0</v>
      </c>
      <c r="D3" s="7">
        <f t="shared" si="1"/>
        <v>250000</v>
      </c>
      <c r="E3" s="8"/>
      <c r="F3" s="6" t="s">
        <v>6</v>
      </c>
      <c r="G3" s="9">
        <v>2.0</v>
      </c>
      <c r="H3" s="7">
        <v>50000.0</v>
      </c>
      <c r="I3" s="7">
        <f t="shared" si="2"/>
        <v>100000</v>
      </c>
    </row>
    <row r="4">
      <c r="A4" s="6" t="s">
        <v>7</v>
      </c>
      <c r="B4" s="6">
        <v>1.0</v>
      </c>
      <c r="C4" s="7">
        <v>95000.0</v>
      </c>
      <c r="D4" s="7">
        <f t="shared" si="1"/>
        <v>95000</v>
      </c>
      <c r="E4" s="8"/>
      <c r="F4" s="6" t="s">
        <v>5</v>
      </c>
      <c r="G4" s="9">
        <v>2.0</v>
      </c>
      <c r="H4" s="7">
        <v>50000.0</v>
      </c>
      <c r="I4" s="7">
        <f t="shared" si="2"/>
        <v>100000</v>
      </c>
    </row>
    <row r="5">
      <c r="A5" s="6" t="s">
        <v>8</v>
      </c>
      <c r="B5" s="6">
        <v>1.0</v>
      </c>
      <c r="C5" s="7">
        <v>60000.0</v>
      </c>
      <c r="D5" s="7">
        <f t="shared" si="1"/>
        <v>60000</v>
      </c>
      <c r="E5" s="8"/>
      <c r="F5" s="6" t="s">
        <v>8</v>
      </c>
      <c r="G5" s="9">
        <v>1.0</v>
      </c>
      <c r="H5" s="7">
        <v>60000.0</v>
      </c>
      <c r="I5" s="7">
        <f t="shared" si="2"/>
        <v>60000</v>
      </c>
    </row>
    <row r="6">
      <c r="A6" s="6" t="s">
        <v>9</v>
      </c>
      <c r="B6" s="6">
        <v>1.0</v>
      </c>
      <c r="C6" s="7">
        <v>75000.0</v>
      </c>
      <c r="D6" s="7">
        <f t="shared" si="1"/>
        <v>75000</v>
      </c>
      <c r="E6" s="8"/>
      <c r="F6" s="6" t="s">
        <v>10</v>
      </c>
      <c r="G6" s="9">
        <v>1.0</v>
      </c>
      <c r="H6" s="7">
        <v>75000.0</v>
      </c>
      <c r="I6" s="7">
        <f t="shared" si="2"/>
        <v>75000</v>
      </c>
    </row>
    <row r="7">
      <c r="A7" s="6" t="s">
        <v>11</v>
      </c>
      <c r="B7" s="6">
        <v>1.0</v>
      </c>
      <c r="C7" s="7">
        <v>100000.0</v>
      </c>
      <c r="D7" s="7">
        <f t="shared" si="1"/>
        <v>100000</v>
      </c>
      <c r="E7" s="8"/>
      <c r="F7" s="6" t="s">
        <v>11</v>
      </c>
      <c r="G7" s="9">
        <v>1.0</v>
      </c>
      <c r="H7" s="7">
        <v>100000.0</v>
      </c>
      <c r="I7" s="7">
        <f t="shared" si="2"/>
        <v>100000</v>
      </c>
    </row>
    <row r="8">
      <c r="A8" s="6" t="s">
        <v>12</v>
      </c>
      <c r="B8" s="6">
        <v>1.0</v>
      </c>
      <c r="C8" s="7">
        <v>55000.0</v>
      </c>
      <c r="D8" s="7">
        <f t="shared" si="1"/>
        <v>55000</v>
      </c>
      <c r="E8" s="8"/>
      <c r="F8" s="6" t="s">
        <v>12</v>
      </c>
      <c r="G8" s="9">
        <v>1.0</v>
      </c>
      <c r="H8" s="7">
        <v>55000.0</v>
      </c>
      <c r="I8" s="7">
        <f t="shared" si="2"/>
        <v>55000</v>
      </c>
    </row>
    <row r="9">
      <c r="A9" s="6" t="s">
        <v>13</v>
      </c>
      <c r="B9" s="6">
        <v>250.0</v>
      </c>
      <c r="C9" s="7">
        <v>1000.0</v>
      </c>
      <c r="D9" s="7">
        <f t="shared" si="1"/>
        <v>250000</v>
      </c>
      <c r="E9" s="8"/>
      <c r="F9" s="6" t="s">
        <v>13</v>
      </c>
      <c r="G9" s="9">
        <v>75.0</v>
      </c>
      <c r="H9" s="7">
        <v>1000.0</v>
      </c>
      <c r="I9" s="7">
        <f t="shared" si="2"/>
        <v>75000</v>
      </c>
    </row>
    <row r="10">
      <c r="A10" s="6" t="s">
        <v>14</v>
      </c>
      <c r="B10" s="6">
        <f>SUM(B2:B9)</f>
        <v>300</v>
      </c>
      <c r="C10" s="10"/>
      <c r="D10" s="7">
        <f>SUM(D2:D9)</f>
        <v>2445000</v>
      </c>
      <c r="E10" s="8"/>
      <c r="F10" s="6" t="s">
        <v>15</v>
      </c>
      <c r="G10" s="9">
        <v>1.0</v>
      </c>
      <c r="H10" s="7">
        <v>95000.0</v>
      </c>
      <c r="I10" s="7">
        <f t="shared" si="2"/>
        <v>95000</v>
      </c>
    </row>
    <row r="11">
      <c r="A11" s="8"/>
      <c r="B11" s="8"/>
      <c r="C11" s="8"/>
      <c r="D11" s="8"/>
      <c r="E11" s="8"/>
      <c r="F11" s="6" t="s">
        <v>16</v>
      </c>
      <c r="G11" s="9">
        <v>1.0</v>
      </c>
      <c r="H11" s="7">
        <v>90000.0</v>
      </c>
      <c r="I11" s="7">
        <f t="shared" si="2"/>
        <v>90000</v>
      </c>
    </row>
    <row r="12">
      <c r="A12" s="8"/>
      <c r="B12" s="8"/>
      <c r="C12" s="8"/>
      <c r="D12" s="8"/>
      <c r="E12" s="8"/>
      <c r="F12" s="6" t="s">
        <v>17</v>
      </c>
      <c r="G12" s="9">
        <v>2.0</v>
      </c>
      <c r="H12" s="7">
        <v>30000.0</v>
      </c>
      <c r="I12" s="7">
        <f t="shared" si="2"/>
        <v>60000</v>
      </c>
    </row>
    <row r="13">
      <c r="A13" s="8"/>
      <c r="B13" s="8"/>
      <c r="C13" s="8"/>
      <c r="D13" s="8"/>
      <c r="E13" s="8"/>
      <c r="F13" s="6" t="s">
        <v>14</v>
      </c>
      <c r="G13" s="9">
        <f>SUM(G2:G12)</f>
        <v>90</v>
      </c>
      <c r="H13" s="7"/>
      <c r="I13" s="7">
        <f>SUM(I2:I12)</f>
        <v>927000</v>
      </c>
    </row>
    <row r="14">
      <c r="A14" s="11"/>
      <c r="B14" s="11"/>
      <c r="C14" s="11"/>
      <c r="D14" s="11"/>
      <c r="E14" s="11"/>
      <c r="F14" s="11"/>
      <c r="G14" s="11"/>
      <c r="H14" s="11"/>
      <c r="I14" s="11"/>
    </row>
    <row r="15">
      <c r="A15" s="11"/>
      <c r="B15" s="11"/>
      <c r="C15" s="11"/>
      <c r="D15" s="11"/>
      <c r="E15" s="11"/>
      <c r="F15" s="11"/>
      <c r="G15" s="11"/>
      <c r="H15" s="11"/>
      <c r="I15" s="11"/>
    </row>
    <row r="16">
      <c r="A16" s="11"/>
      <c r="B16" s="11"/>
      <c r="C16" s="11"/>
      <c r="D16" s="12"/>
      <c r="E16" s="11"/>
      <c r="F16" s="11"/>
      <c r="G16" s="11"/>
      <c r="H16" s="11"/>
      <c r="I16" s="11"/>
    </row>
    <row r="17">
      <c r="A17" s="11"/>
      <c r="B17" s="11"/>
      <c r="C17" s="11"/>
      <c r="D17" s="11"/>
      <c r="E17" s="11"/>
      <c r="F17" s="13"/>
      <c r="G17" s="13"/>
      <c r="H17" s="13"/>
      <c r="I17" s="13"/>
    </row>
  </sheetData>
  <dataValidations>
    <dataValidation type="custom" allowBlank="1" showDropDown="1" sqref="C2:D10 G2:I13">
      <formula1>AND(ISNUMBER(C2),(NOT(OR(NOT(ISERROR(DATEVALUE(C2))), AND(ISNUMBER(C2), LEFT(CELL("format", C2))="D")))))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75"/>
  <cols>
    <col customWidth="1" min="1" max="1" width="12.89"/>
    <col customWidth="1" min="2" max="2" width="10.0"/>
    <col customWidth="1" min="3" max="3" width="12.11"/>
    <col customWidth="1" min="4" max="12" width="5.67"/>
    <col customWidth="1" min="13" max="13" width="6.56"/>
    <col customWidth="1" min="14" max="14" width="9.67"/>
    <col customWidth="1" min="15" max="15" width="13.11"/>
    <col customWidth="1" min="16" max="16" width="2.78"/>
    <col customWidth="1" min="17" max="26" width="10.33"/>
    <col customWidth="1" min="27" max="28" width="2.78"/>
  </cols>
  <sheetData>
    <row r="1">
      <c r="A1" s="14" t="s">
        <v>0</v>
      </c>
      <c r="B1" s="2" t="s">
        <v>18</v>
      </c>
      <c r="C1" s="15" t="s">
        <v>2</v>
      </c>
      <c r="D1" s="15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27</v>
      </c>
      <c r="M1" s="15" t="s">
        <v>28</v>
      </c>
      <c r="N1" s="2" t="s">
        <v>29</v>
      </c>
      <c r="O1" s="3" t="s">
        <v>3</v>
      </c>
      <c r="P1" s="16"/>
      <c r="Q1" s="17">
        <v>1.0</v>
      </c>
      <c r="R1" s="17">
        <v>2.0</v>
      </c>
      <c r="S1" s="17">
        <v>3.0</v>
      </c>
      <c r="T1" s="17">
        <v>4.0</v>
      </c>
      <c r="U1" s="17">
        <v>5.0</v>
      </c>
      <c r="V1" s="17">
        <v>6.0</v>
      </c>
      <c r="W1" s="17">
        <v>7.0</v>
      </c>
      <c r="X1" s="17">
        <v>8.0</v>
      </c>
      <c r="Y1" s="17">
        <v>9.0</v>
      </c>
      <c r="Z1" s="17">
        <v>10.0</v>
      </c>
      <c r="AA1" s="16"/>
      <c r="AB1" s="16"/>
    </row>
    <row r="2">
      <c r="A2" s="18" t="s">
        <v>30</v>
      </c>
      <c r="B2" s="19">
        <v>2.0</v>
      </c>
      <c r="C2" s="20">
        <v>50000.0</v>
      </c>
      <c r="D2" s="19">
        <v>1.0</v>
      </c>
      <c r="E2" s="19">
        <v>1.0</v>
      </c>
      <c r="F2" s="19">
        <v>1.0</v>
      </c>
      <c r="G2" s="19">
        <v>1.0</v>
      </c>
      <c r="H2" s="19">
        <v>1.0</v>
      </c>
      <c r="I2" s="19">
        <v>1.0</v>
      </c>
      <c r="J2" s="19">
        <v>1.0</v>
      </c>
      <c r="K2" s="19">
        <v>1.0</v>
      </c>
      <c r="L2" s="19">
        <v>1.0</v>
      </c>
      <c r="M2" s="19">
        <v>1.0</v>
      </c>
      <c r="N2" s="19">
        <f t="shared" ref="N2:N9" si="2">SUM(D2:M2)</f>
        <v>10</v>
      </c>
      <c r="O2" s="21">
        <f t="shared" ref="O2:O9" si="3">B2*C2*N2</f>
        <v>1000000</v>
      </c>
      <c r="P2" s="16"/>
      <c r="Q2" s="22">
        <f t="shared" ref="Q2:Z2" si="1">$C2*D2</f>
        <v>50000</v>
      </c>
      <c r="R2" s="22">
        <f t="shared" si="1"/>
        <v>50000</v>
      </c>
      <c r="S2" s="22">
        <f t="shared" si="1"/>
        <v>50000</v>
      </c>
      <c r="T2" s="22">
        <f t="shared" si="1"/>
        <v>50000</v>
      </c>
      <c r="U2" s="22">
        <f t="shared" si="1"/>
        <v>50000</v>
      </c>
      <c r="V2" s="22">
        <f t="shared" si="1"/>
        <v>50000</v>
      </c>
      <c r="W2" s="22">
        <f t="shared" si="1"/>
        <v>50000</v>
      </c>
      <c r="X2" s="22">
        <f t="shared" si="1"/>
        <v>50000</v>
      </c>
      <c r="Y2" s="22">
        <f t="shared" si="1"/>
        <v>50000</v>
      </c>
      <c r="Z2" s="22">
        <f t="shared" si="1"/>
        <v>50000</v>
      </c>
      <c r="AA2" s="16"/>
      <c r="AB2" s="16"/>
    </row>
    <row r="3">
      <c r="A3" s="23" t="s">
        <v>16</v>
      </c>
      <c r="B3" s="24">
        <v>1.0</v>
      </c>
      <c r="C3" s="25">
        <v>90000.0</v>
      </c>
      <c r="D3" s="24">
        <v>1.0</v>
      </c>
      <c r="E3" s="24">
        <v>1.0</v>
      </c>
      <c r="F3" s="24">
        <v>1.0</v>
      </c>
      <c r="G3" s="24">
        <v>1.0</v>
      </c>
      <c r="H3" s="24">
        <v>1.0</v>
      </c>
      <c r="I3" s="24">
        <v>1.0</v>
      </c>
      <c r="J3" s="24">
        <v>1.0</v>
      </c>
      <c r="K3" s="24">
        <v>1.0</v>
      </c>
      <c r="L3" s="24">
        <v>1.0</v>
      </c>
      <c r="M3" s="24">
        <v>1.0</v>
      </c>
      <c r="N3" s="24">
        <f t="shared" si="2"/>
        <v>10</v>
      </c>
      <c r="O3" s="26">
        <f t="shared" si="3"/>
        <v>900000</v>
      </c>
      <c r="P3" s="16"/>
      <c r="Q3" s="22">
        <f t="shared" ref="Q3:Z3" si="4">$C3*D3</f>
        <v>90000</v>
      </c>
      <c r="R3" s="22">
        <f t="shared" si="4"/>
        <v>90000</v>
      </c>
      <c r="S3" s="22">
        <f t="shared" si="4"/>
        <v>90000</v>
      </c>
      <c r="T3" s="22">
        <f t="shared" si="4"/>
        <v>90000</v>
      </c>
      <c r="U3" s="22">
        <f t="shared" si="4"/>
        <v>90000</v>
      </c>
      <c r="V3" s="22">
        <f t="shared" si="4"/>
        <v>90000</v>
      </c>
      <c r="W3" s="22">
        <f t="shared" si="4"/>
        <v>90000</v>
      </c>
      <c r="X3" s="22">
        <f t="shared" si="4"/>
        <v>90000</v>
      </c>
      <c r="Y3" s="22">
        <f t="shared" si="4"/>
        <v>90000</v>
      </c>
      <c r="Z3" s="22">
        <f t="shared" si="4"/>
        <v>90000</v>
      </c>
      <c r="AA3" s="16"/>
      <c r="AB3" s="16"/>
    </row>
    <row r="4">
      <c r="A4" s="18" t="s">
        <v>17</v>
      </c>
      <c r="B4" s="19">
        <v>2.0</v>
      </c>
      <c r="C4" s="20">
        <v>35000.0</v>
      </c>
      <c r="D4" s="19">
        <v>1.0</v>
      </c>
      <c r="E4" s="19">
        <v>1.0</v>
      </c>
      <c r="F4" s="19">
        <v>1.0</v>
      </c>
      <c r="G4" s="19">
        <v>1.0</v>
      </c>
      <c r="H4" s="19">
        <v>1.0</v>
      </c>
      <c r="I4" s="19">
        <v>1.0</v>
      </c>
      <c r="J4" s="19">
        <v>1.0</v>
      </c>
      <c r="K4" s="19">
        <v>1.0</v>
      </c>
      <c r="L4" s="19">
        <v>1.0</v>
      </c>
      <c r="M4" s="19">
        <v>1.0</v>
      </c>
      <c r="N4" s="19">
        <f t="shared" si="2"/>
        <v>10</v>
      </c>
      <c r="O4" s="21">
        <f t="shared" si="3"/>
        <v>700000</v>
      </c>
      <c r="P4" s="16"/>
      <c r="Q4" s="22">
        <f t="shared" ref="Q4:Z4" si="5">$C4*D4</f>
        <v>35000</v>
      </c>
      <c r="R4" s="22">
        <f t="shared" si="5"/>
        <v>35000</v>
      </c>
      <c r="S4" s="22">
        <f t="shared" si="5"/>
        <v>35000</v>
      </c>
      <c r="T4" s="22">
        <f t="shared" si="5"/>
        <v>35000</v>
      </c>
      <c r="U4" s="22">
        <f t="shared" si="5"/>
        <v>35000</v>
      </c>
      <c r="V4" s="22">
        <f t="shared" si="5"/>
        <v>35000</v>
      </c>
      <c r="W4" s="22">
        <f t="shared" si="5"/>
        <v>35000</v>
      </c>
      <c r="X4" s="22">
        <f t="shared" si="5"/>
        <v>35000</v>
      </c>
      <c r="Y4" s="22">
        <f t="shared" si="5"/>
        <v>35000</v>
      </c>
      <c r="Z4" s="22">
        <f t="shared" si="5"/>
        <v>35000</v>
      </c>
      <c r="AA4" s="16"/>
      <c r="AB4" s="16"/>
    </row>
    <row r="5">
      <c r="A5" s="23" t="s">
        <v>15</v>
      </c>
      <c r="B5" s="24">
        <v>1.0</v>
      </c>
      <c r="C5" s="25">
        <v>95000.0</v>
      </c>
      <c r="D5" s="24">
        <v>1.0</v>
      </c>
      <c r="E5" s="24">
        <v>1.0</v>
      </c>
      <c r="F5" s="24">
        <v>1.0</v>
      </c>
      <c r="G5" s="24">
        <v>1.0</v>
      </c>
      <c r="H5" s="24">
        <v>1.0</v>
      </c>
      <c r="I5" s="24">
        <v>1.0</v>
      </c>
      <c r="J5" s="24">
        <v>1.0</v>
      </c>
      <c r="K5" s="24">
        <v>1.0</v>
      </c>
      <c r="L5" s="24">
        <v>1.0</v>
      </c>
      <c r="M5" s="24">
        <v>1.0</v>
      </c>
      <c r="N5" s="24">
        <f t="shared" si="2"/>
        <v>10</v>
      </c>
      <c r="O5" s="26">
        <f t="shared" si="3"/>
        <v>950000</v>
      </c>
      <c r="P5" s="16"/>
      <c r="Q5" s="22">
        <f t="shared" ref="Q5:Z5" si="6">$C5*D5</f>
        <v>95000</v>
      </c>
      <c r="R5" s="22">
        <f t="shared" si="6"/>
        <v>95000</v>
      </c>
      <c r="S5" s="22">
        <f t="shared" si="6"/>
        <v>95000</v>
      </c>
      <c r="T5" s="22">
        <f t="shared" si="6"/>
        <v>95000</v>
      </c>
      <c r="U5" s="22">
        <f t="shared" si="6"/>
        <v>95000</v>
      </c>
      <c r="V5" s="22">
        <f t="shared" si="6"/>
        <v>95000</v>
      </c>
      <c r="W5" s="22">
        <f t="shared" si="6"/>
        <v>95000</v>
      </c>
      <c r="X5" s="22">
        <f t="shared" si="6"/>
        <v>95000</v>
      </c>
      <c r="Y5" s="22">
        <f t="shared" si="6"/>
        <v>95000</v>
      </c>
      <c r="Z5" s="22">
        <f t="shared" si="6"/>
        <v>95000</v>
      </c>
      <c r="AA5" s="16"/>
      <c r="AB5" s="16"/>
    </row>
    <row r="6">
      <c r="A6" s="18" t="s">
        <v>31</v>
      </c>
      <c r="B6" s="19">
        <v>1.0</v>
      </c>
      <c r="C6" s="20">
        <v>110000.0</v>
      </c>
      <c r="D6" s="19">
        <v>1.0</v>
      </c>
      <c r="E6" s="19">
        <v>1.0</v>
      </c>
      <c r="F6" s="19">
        <v>1.0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f t="shared" si="2"/>
        <v>3</v>
      </c>
      <c r="O6" s="21">
        <f t="shared" si="3"/>
        <v>330000</v>
      </c>
      <c r="P6" s="16"/>
      <c r="Q6" s="22">
        <f t="shared" ref="Q6:Z6" si="7">$C6*D6</f>
        <v>110000</v>
      </c>
      <c r="R6" s="22">
        <f t="shared" si="7"/>
        <v>110000</v>
      </c>
      <c r="S6" s="22">
        <f t="shared" si="7"/>
        <v>110000</v>
      </c>
      <c r="T6" s="22">
        <f t="shared" si="7"/>
        <v>0</v>
      </c>
      <c r="U6" s="22">
        <f t="shared" si="7"/>
        <v>0</v>
      </c>
      <c r="V6" s="22">
        <f t="shared" si="7"/>
        <v>0</v>
      </c>
      <c r="W6" s="22">
        <f t="shared" si="7"/>
        <v>0</v>
      </c>
      <c r="X6" s="22">
        <f t="shared" si="7"/>
        <v>0</v>
      </c>
      <c r="Y6" s="22">
        <f t="shared" si="7"/>
        <v>0</v>
      </c>
      <c r="Z6" s="22">
        <f t="shared" si="7"/>
        <v>0</v>
      </c>
      <c r="AA6" s="16"/>
      <c r="AB6" s="16"/>
    </row>
    <row r="7">
      <c r="A7" s="23" t="s">
        <v>32</v>
      </c>
      <c r="B7" s="24">
        <v>1.0</v>
      </c>
      <c r="C7" s="25">
        <v>85000.0</v>
      </c>
      <c r="D7" s="24">
        <v>1.0</v>
      </c>
      <c r="E7" s="24">
        <v>1.0</v>
      </c>
      <c r="F7" s="24">
        <v>1.0</v>
      </c>
      <c r="G7" s="24">
        <v>1.0</v>
      </c>
      <c r="H7" s="24">
        <v>1.0</v>
      </c>
      <c r="I7" s="24">
        <v>1.0</v>
      </c>
      <c r="J7" s="24">
        <v>1.0</v>
      </c>
      <c r="K7" s="24">
        <v>1.0</v>
      </c>
      <c r="L7" s="24">
        <v>1.0</v>
      </c>
      <c r="M7" s="24">
        <v>1.0</v>
      </c>
      <c r="N7" s="24">
        <f t="shared" si="2"/>
        <v>10</v>
      </c>
      <c r="O7" s="26">
        <f t="shared" si="3"/>
        <v>850000</v>
      </c>
      <c r="P7" s="16"/>
      <c r="Q7" s="22">
        <f t="shared" ref="Q7:Z7" si="8">$C7*D7</f>
        <v>85000</v>
      </c>
      <c r="R7" s="22">
        <f t="shared" si="8"/>
        <v>85000</v>
      </c>
      <c r="S7" s="22">
        <f t="shared" si="8"/>
        <v>85000</v>
      </c>
      <c r="T7" s="22">
        <f t="shared" si="8"/>
        <v>85000</v>
      </c>
      <c r="U7" s="22">
        <f t="shared" si="8"/>
        <v>85000</v>
      </c>
      <c r="V7" s="22">
        <f t="shared" si="8"/>
        <v>85000</v>
      </c>
      <c r="W7" s="22">
        <f t="shared" si="8"/>
        <v>85000</v>
      </c>
      <c r="X7" s="22">
        <f t="shared" si="8"/>
        <v>85000</v>
      </c>
      <c r="Y7" s="22">
        <f t="shared" si="8"/>
        <v>85000</v>
      </c>
      <c r="Z7" s="22">
        <f t="shared" si="8"/>
        <v>85000</v>
      </c>
      <c r="AA7" s="16"/>
      <c r="AB7" s="16"/>
    </row>
    <row r="8">
      <c r="A8" s="18" t="s">
        <v>33</v>
      </c>
      <c r="B8" s="19">
        <v>1.0</v>
      </c>
      <c r="C8" s="20">
        <v>80000.0</v>
      </c>
      <c r="D8" s="19">
        <v>1.0</v>
      </c>
      <c r="E8" s="19">
        <v>1.0</v>
      </c>
      <c r="F8" s="19">
        <v>1.0</v>
      </c>
      <c r="G8" s="19">
        <v>1.0</v>
      </c>
      <c r="H8" s="19">
        <v>1.0</v>
      </c>
      <c r="I8" s="19">
        <v>1.0</v>
      </c>
      <c r="J8" s="19">
        <v>1.0</v>
      </c>
      <c r="K8" s="19">
        <v>1.0</v>
      </c>
      <c r="L8" s="19">
        <v>1.0</v>
      </c>
      <c r="M8" s="19">
        <v>1.0</v>
      </c>
      <c r="N8" s="19">
        <f t="shared" si="2"/>
        <v>10</v>
      </c>
      <c r="O8" s="21">
        <f t="shared" si="3"/>
        <v>800000</v>
      </c>
      <c r="P8" s="16"/>
      <c r="Q8" s="22">
        <f t="shared" ref="Q8:Z8" si="9">$C8*D8</f>
        <v>80000</v>
      </c>
      <c r="R8" s="22">
        <f t="shared" si="9"/>
        <v>80000</v>
      </c>
      <c r="S8" s="22">
        <f t="shared" si="9"/>
        <v>80000</v>
      </c>
      <c r="T8" s="22">
        <f t="shared" si="9"/>
        <v>80000</v>
      </c>
      <c r="U8" s="22">
        <f t="shared" si="9"/>
        <v>80000</v>
      </c>
      <c r="V8" s="22">
        <f t="shared" si="9"/>
        <v>80000</v>
      </c>
      <c r="W8" s="22">
        <f t="shared" si="9"/>
        <v>80000</v>
      </c>
      <c r="X8" s="22">
        <f t="shared" si="9"/>
        <v>80000</v>
      </c>
      <c r="Y8" s="22">
        <f t="shared" si="9"/>
        <v>80000</v>
      </c>
      <c r="Z8" s="22">
        <f t="shared" si="9"/>
        <v>80000</v>
      </c>
      <c r="AA8" s="16"/>
      <c r="AB8" s="16"/>
    </row>
    <row r="9">
      <c r="A9" s="23" t="s">
        <v>34</v>
      </c>
      <c r="B9" s="24">
        <v>1.0</v>
      </c>
      <c r="C9" s="25">
        <v>60000.0</v>
      </c>
      <c r="D9" s="24">
        <v>1.0</v>
      </c>
      <c r="E9" s="24">
        <v>1.0</v>
      </c>
      <c r="F9" s="24">
        <v>1.0</v>
      </c>
      <c r="G9" s="24">
        <v>1.0</v>
      </c>
      <c r="H9" s="24">
        <v>1.0</v>
      </c>
      <c r="I9" s="24">
        <v>1.0</v>
      </c>
      <c r="J9" s="24">
        <v>1.0</v>
      </c>
      <c r="K9" s="24">
        <v>1.0</v>
      </c>
      <c r="L9" s="24">
        <v>1.0</v>
      </c>
      <c r="M9" s="24">
        <v>1.0</v>
      </c>
      <c r="N9" s="24">
        <f t="shared" si="2"/>
        <v>10</v>
      </c>
      <c r="O9" s="26">
        <f t="shared" si="3"/>
        <v>600000</v>
      </c>
      <c r="P9" s="16"/>
      <c r="Q9" s="22">
        <f t="shared" ref="Q9:Z9" si="10">$C9*D9</f>
        <v>60000</v>
      </c>
      <c r="R9" s="22">
        <f t="shared" si="10"/>
        <v>60000</v>
      </c>
      <c r="S9" s="22">
        <f t="shared" si="10"/>
        <v>60000</v>
      </c>
      <c r="T9" s="22">
        <f t="shared" si="10"/>
        <v>60000</v>
      </c>
      <c r="U9" s="22">
        <f t="shared" si="10"/>
        <v>60000</v>
      </c>
      <c r="V9" s="22">
        <f t="shared" si="10"/>
        <v>60000</v>
      </c>
      <c r="W9" s="22">
        <f t="shared" si="10"/>
        <v>60000</v>
      </c>
      <c r="X9" s="22">
        <f t="shared" si="10"/>
        <v>60000</v>
      </c>
      <c r="Y9" s="22">
        <f t="shared" si="10"/>
        <v>60000</v>
      </c>
      <c r="Z9" s="22">
        <f t="shared" si="10"/>
        <v>60000</v>
      </c>
      <c r="AA9" s="16"/>
      <c r="AB9" s="16"/>
    </row>
    <row r="10">
      <c r="A10" s="27" t="s">
        <v>14</v>
      </c>
      <c r="B10" s="28"/>
      <c r="C10" s="2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30">
        <f>SUM(O2:O9)</f>
        <v>6130000</v>
      </c>
      <c r="P10" s="16"/>
      <c r="Q10" s="22">
        <f t="shared" ref="Q10:Z10" si="11">SUM(Q2:Q9)</f>
        <v>605000</v>
      </c>
      <c r="R10" s="22">
        <f t="shared" si="11"/>
        <v>605000</v>
      </c>
      <c r="S10" s="22">
        <f t="shared" si="11"/>
        <v>605000</v>
      </c>
      <c r="T10" s="22">
        <f t="shared" si="11"/>
        <v>495000</v>
      </c>
      <c r="U10" s="22">
        <f t="shared" si="11"/>
        <v>495000</v>
      </c>
      <c r="V10" s="22">
        <f t="shared" si="11"/>
        <v>495000</v>
      </c>
      <c r="W10" s="22">
        <f t="shared" si="11"/>
        <v>495000</v>
      </c>
      <c r="X10" s="22">
        <f t="shared" si="11"/>
        <v>495000</v>
      </c>
      <c r="Y10" s="22">
        <f t="shared" si="11"/>
        <v>495000</v>
      </c>
      <c r="Z10" s="22">
        <f t="shared" si="11"/>
        <v>495000</v>
      </c>
      <c r="AA10" s="16"/>
      <c r="AB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</sheetData>
  <dataValidations>
    <dataValidation type="custom" allowBlank="1" showDropDown="1" sqref="C2:C10">
      <formula1>AND(ISNUMBER(C2),(NOT(OR(NOT(ISERROR(DATEVALUE(C2))), AND(ISNUMBER(C2), LEFT(CELL("format", C2))="D")))))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75"/>
  <cols>
    <col customWidth="1" min="2" max="2" width="15.33"/>
    <col customWidth="1" min="3" max="3" width="13.11"/>
    <col customWidth="1" min="4" max="4" width="12.67"/>
    <col customWidth="1" min="8" max="8" width="13.11"/>
    <col customWidth="1" min="9" max="9" width="11.33"/>
  </cols>
  <sheetData>
    <row r="1">
      <c r="A1" s="14" t="s">
        <v>35</v>
      </c>
      <c r="B1" s="15" t="s">
        <v>36</v>
      </c>
      <c r="C1" s="15" t="s">
        <v>37</v>
      </c>
      <c r="D1" s="31" t="s">
        <v>38</v>
      </c>
      <c r="E1" s="8"/>
      <c r="F1" s="8"/>
      <c r="G1" s="8"/>
      <c r="H1" s="32" t="s">
        <v>39</v>
      </c>
      <c r="I1" s="32" t="s">
        <v>40</v>
      </c>
      <c r="J1" s="32" t="s">
        <v>41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3">
        <v>1.0</v>
      </c>
      <c r="B2" s="34">
        <f t="array" ref="B2:B11">TRANSPOSE('Затраты на разработку ИС'!Q10:Z10)</f>
        <v>605000</v>
      </c>
      <c r="C2" s="34">
        <f>$H$2</f>
        <v>2445000</v>
      </c>
      <c r="D2" s="35">
        <f>$B2+$H$2</f>
        <v>3050000</v>
      </c>
      <c r="E2" s="8"/>
      <c r="F2" s="8"/>
      <c r="G2" s="8"/>
      <c r="H2" s="36">
        <f>'Затраты'!D10</f>
        <v>2445000</v>
      </c>
      <c r="I2" s="36">
        <f>'Затраты'!I13</f>
        <v>927000</v>
      </c>
      <c r="J2" s="36">
        <f>H2-I2</f>
        <v>1518000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7">
        <v>2.0</v>
      </c>
      <c r="B3" s="38">
        <v>605000.0</v>
      </c>
      <c r="C3" s="38">
        <f>(C2+$H$2)*RANDBETWEEN(9,11)/10</f>
        <v>5379000</v>
      </c>
      <c r="D3" s="39">
        <f t="shared" ref="D3:D11" si="1">$B3+$H$2+$D2</f>
        <v>6100000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3">
        <v>3.0</v>
      </c>
      <c r="B4" s="34">
        <v>605000.0</v>
      </c>
      <c r="C4" s="34">
        <f t="shared" ref="C4:C37" si="2">C3+$H$2</f>
        <v>7824000</v>
      </c>
      <c r="D4" s="35">
        <f t="shared" si="1"/>
        <v>9150000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7">
        <v>4.0</v>
      </c>
      <c r="B5" s="38">
        <v>495000.0</v>
      </c>
      <c r="C5" s="38">
        <f t="shared" si="2"/>
        <v>10269000</v>
      </c>
      <c r="D5" s="39">
        <f t="shared" si="1"/>
        <v>12090000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3">
        <v>5.0</v>
      </c>
      <c r="B6" s="34">
        <v>495000.0</v>
      </c>
      <c r="C6" s="34">
        <f t="shared" si="2"/>
        <v>12714000</v>
      </c>
      <c r="D6" s="35">
        <f t="shared" si="1"/>
        <v>15030000</v>
      </c>
      <c r="E6" s="8"/>
      <c r="F6" s="8"/>
      <c r="G6" s="8"/>
      <c r="H6" s="8"/>
      <c r="I6" s="8"/>
      <c r="J6" s="8"/>
      <c r="K6" s="8"/>
      <c r="L6" s="8"/>
      <c r="M6" s="8"/>
      <c r="N6" s="36"/>
      <c r="O6" s="36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7">
        <v>6.0</v>
      </c>
      <c r="B7" s="38">
        <v>495000.0</v>
      </c>
      <c r="C7" s="38">
        <f t="shared" si="2"/>
        <v>15159000</v>
      </c>
      <c r="D7" s="39">
        <f t="shared" si="1"/>
        <v>17970000</v>
      </c>
      <c r="E7" s="8"/>
      <c r="F7" s="8"/>
      <c r="G7" s="8"/>
      <c r="H7" s="8"/>
      <c r="I7" s="8"/>
      <c r="J7" s="8"/>
      <c r="K7" s="8"/>
      <c r="L7" s="8"/>
      <c r="M7" s="8"/>
      <c r="N7" s="36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3">
        <v>7.0</v>
      </c>
      <c r="B8" s="34">
        <v>495000.0</v>
      </c>
      <c r="C8" s="34">
        <f t="shared" si="2"/>
        <v>17604000</v>
      </c>
      <c r="D8" s="35">
        <f t="shared" si="1"/>
        <v>20910000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7">
        <v>8.0</v>
      </c>
      <c r="B9" s="38">
        <v>495000.0</v>
      </c>
      <c r="C9" s="38">
        <f t="shared" si="2"/>
        <v>20049000</v>
      </c>
      <c r="D9" s="39">
        <f t="shared" si="1"/>
        <v>23850000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3">
        <v>9.0</v>
      </c>
      <c r="B10" s="34">
        <v>495000.0</v>
      </c>
      <c r="C10" s="34">
        <f t="shared" si="2"/>
        <v>22494000</v>
      </c>
      <c r="D10" s="35">
        <f t="shared" si="1"/>
        <v>26790000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7">
        <v>10.0</v>
      </c>
      <c r="B11" s="38">
        <v>495000.0</v>
      </c>
      <c r="C11" s="38">
        <f t="shared" si="2"/>
        <v>24939000</v>
      </c>
      <c r="D11" s="39">
        <f t="shared" si="1"/>
        <v>29730000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3">
        <v>11.0</v>
      </c>
      <c r="B12" s="40">
        <v>0.0</v>
      </c>
      <c r="C12" s="34">
        <f t="shared" si="2"/>
        <v>27384000</v>
      </c>
      <c r="D12" s="35">
        <f t="shared" ref="D12:D37" si="3">$B12+$I$2+$D11</f>
        <v>30657000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7">
        <v>12.0</v>
      </c>
      <c r="B13" s="41">
        <v>0.0</v>
      </c>
      <c r="C13" s="38">
        <f t="shared" si="2"/>
        <v>29829000</v>
      </c>
      <c r="D13" s="39">
        <f t="shared" si="3"/>
        <v>31584000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3">
        <v>13.0</v>
      </c>
      <c r="B14" s="40">
        <v>0.0</v>
      </c>
      <c r="C14" s="34">
        <f t="shared" si="2"/>
        <v>32274000</v>
      </c>
      <c r="D14" s="35">
        <f t="shared" si="3"/>
        <v>32511000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7">
        <v>14.0</v>
      </c>
      <c r="B15" s="41">
        <v>0.0</v>
      </c>
      <c r="C15" s="38">
        <f t="shared" si="2"/>
        <v>34719000</v>
      </c>
      <c r="D15" s="39">
        <f t="shared" si="3"/>
        <v>33438000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3">
        <v>15.0</v>
      </c>
      <c r="B16" s="40">
        <v>0.0</v>
      </c>
      <c r="C16" s="34">
        <f t="shared" si="2"/>
        <v>37164000</v>
      </c>
      <c r="D16" s="35">
        <f t="shared" si="3"/>
        <v>34365000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7">
        <v>16.0</v>
      </c>
      <c r="B17" s="41">
        <v>0.0</v>
      </c>
      <c r="C17" s="38">
        <f t="shared" si="2"/>
        <v>39609000</v>
      </c>
      <c r="D17" s="39">
        <f t="shared" si="3"/>
        <v>35292000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3">
        <v>17.0</v>
      </c>
      <c r="B18" s="40">
        <v>0.0</v>
      </c>
      <c r="C18" s="34">
        <f t="shared" si="2"/>
        <v>42054000</v>
      </c>
      <c r="D18" s="35">
        <f t="shared" si="3"/>
        <v>36219000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7">
        <v>18.0</v>
      </c>
      <c r="B19" s="41">
        <v>0.0</v>
      </c>
      <c r="C19" s="38">
        <f t="shared" si="2"/>
        <v>44499000</v>
      </c>
      <c r="D19" s="39">
        <f t="shared" si="3"/>
        <v>37146000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3">
        <v>19.0</v>
      </c>
      <c r="B20" s="40">
        <v>0.0</v>
      </c>
      <c r="C20" s="34">
        <f t="shared" si="2"/>
        <v>46944000</v>
      </c>
      <c r="D20" s="35">
        <f t="shared" si="3"/>
        <v>38073000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7">
        <v>20.0</v>
      </c>
      <c r="B21" s="41">
        <v>0.0</v>
      </c>
      <c r="C21" s="38">
        <f t="shared" si="2"/>
        <v>49389000</v>
      </c>
      <c r="D21" s="39">
        <f t="shared" si="3"/>
        <v>39000000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33">
        <v>21.0</v>
      </c>
      <c r="B22" s="40">
        <v>0.0</v>
      </c>
      <c r="C22" s="34">
        <f t="shared" si="2"/>
        <v>51834000</v>
      </c>
      <c r="D22" s="35">
        <f t="shared" si="3"/>
        <v>39927000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7">
        <v>22.0</v>
      </c>
      <c r="B23" s="41">
        <v>0.0</v>
      </c>
      <c r="C23" s="38">
        <f t="shared" si="2"/>
        <v>54279000</v>
      </c>
      <c r="D23" s="39">
        <f t="shared" si="3"/>
        <v>40854000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33">
        <v>23.0</v>
      </c>
      <c r="B24" s="40">
        <v>0.0</v>
      </c>
      <c r="C24" s="34">
        <f t="shared" si="2"/>
        <v>56724000</v>
      </c>
      <c r="D24" s="35">
        <f t="shared" si="3"/>
        <v>41781000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7">
        <v>24.0</v>
      </c>
      <c r="B25" s="41">
        <v>0.0</v>
      </c>
      <c r="C25" s="38">
        <f t="shared" si="2"/>
        <v>59169000</v>
      </c>
      <c r="D25" s="39">
        <f t="shared" si="3"/>
        <v>42708000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3">
        <v>25.0</v>
      </c>
      <c r="B26" s="40">
        <v>0.0</v>
      </c>
      <c r="C26" s="34">
        <f t="shared" si="2"/>
        <v>61614000</v>
      </c>
      <c r="D26" s="35">
        <f t="shared" si="3"/>
        <v>43635000</v>
      </c>
      <c r="E26" s="8"/>
      <c r="F26" s="8"/>
      <c r="G26" s="8"/>
      <c r="H26" s="8"/>
      <c r="I26" s="8"/>
      <c r="J26" s="8"/>
      <c r="K26" s="32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7">
        <v>26.0</v>
      </c>
      <c r="B27" s="41">
        <v>0.0</v>
      </c>
      <c r="C27" s="38">
        <f t="shared" si="2"/>
        <v>64059000</v>
      </c>
      <c r="D27" s="39">
        <f t="shared" si="3"/>
        <v>44562000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33">
        <v>27.0</v>
      </c>
      <c r="B28" s="40">
        <v>0.0</v>
      </c>
      <c r="C28" s="34">
        <f t="shared" si="2"/>
        <v>66504000</v>
      </c>
      <c r="D28" s="35">
        <f t="shared" si="3"/>
        <v>45489000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37">
        <v>28.0</v>
      </c>
      <c r="B29" s="41">
        <v>0.0</v>
      </c>
      <c r="C29" s="38">
        <f t="shared" si="2"/>
        <v>68949000</v>
      </c>
      <c r="D29" s="39">
        <f t="shared" si="3"/>
        <v>46416000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3">
        <v>29.0</v>
      </c>
      <c r="B30" s="40">
        <v>0.0</v>
      </c>
      <c r="C30" s="34">
        <f t="shared" si="2"/>
        <v>71394000</v>
      </c>
      <c r="D30" s="35">
        <f t="shared" si="3"/>
        <v>47343000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37">
        <v>30.0</v>
      </c>
      <c r="B31" s="41">
        <v>0.0</v>
      </c>
      <c r="C31" s="38">
        <f t="shared" si="2"/>
        <v>73839000</v>
      </c>
      <c r="D31" s="39">
        <f t="shared" si="3"/>
        <v>48270000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3">
        <v>31.0</v>
      </c>
      <c r="B32" s="40">
        <v>0.0</v>
      </c>
      <c r="C32" s="34">
        <f t="shared" si="2"/>
        <v>76284000</v>
      </c>
      <c r="D32" s="35">
        <f t="shared" si="3"/>
        <v>49197000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37">
        <v>32.0</v>
      </c>
      <c r="B33" s="41">
        <v>0.0</v>
      </c>
      <c r="C33" s="38">
        <f t="shared" si="2"/>
        <v>78729000</v>
      </c>
      <c r="D33" s="39">
        <f t="shared" si="3"/>
        <v>50124000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33">
        <v>33.0</v>
      </c>
      <c r="B34" s="40">
        <v>0.0</v>
      </c>
      <c r="C34" s="34">
        <f t="shared" si="2"/>
        <v>81174000</v>
      </c>
      <c r="D34" s="35">
        <f t="shared" si="3"/>
        <v>51051000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37">
        <v>34.0</v>
      </c>
      <c r="B35" s="41">
        <v>0.0</v>
      </c>
      <c r="C35" s="38">
        <f t="shared" si="2"/>
        <v>83619000</v>
      </c>
      <c r="D35" s="39">
        <f t="shared" si="3"/>
        <v>51978000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33">
        <v>35.0</v>
      </c>
      <c r="B36" s="40">
        <v>0.0</v>
      </c>
      <c r="C36" s="34">
        <f t="shared" si="2"/>
        <v>86064000</v>
      </c>
      <c r="D36" s="35">
        <f t="shared" si="3"/>
        <v>52905000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42">
        <v>36.0</v>
      </c>
      <c r="B37" s="43">
        <v>0.0</v>
      </c>
      <c r="C37" s="44">
        <f t="shared" si="2"/>
        <v>88509000</v>
      </c>
      <c r="D37" s="45">
        <f t="shared" si="3"/>
        <v>53832000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ataValidations>
    <dataValidation type="custom" allowBlank="1" showDropDown="1" sqref="C2:D37">
      <formula1>AND(ISNUMBER(C2),(NOT(OR(NOT(ISERROR(DATEVALUE(C2))), AND(ISNUMBER(C2), LEFT(CELL("format", C2))="D")))))</formula1>
    </dataValidation>
  </dataValidations>
  <drawing r:id="rId1"/>
  <tableParts count="1">
    <tablePart r:id="rId3"/>
  </tableParts>
</worksheet>
</file>