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rthur\Desktop\"/>
    </mc:Choice>
  </mc:AlternateContent>
  <xr:revisionPtr revIDLastSave="0" documentId="13_ncr:1_{0C593F9D-ED46-40C6-A9F7-9F832178251D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1" l="1"/>
  <c r="T27" i="1"/>
  <c r="U27" i="1"/>
  <c r="X27" i="1" s="1"/>
  <c r="E29" i="1"/>
  <c r="T24" i="1"/>
  <c r="U24" i="1" s="1"/>
  <c r="X24" i="1" s="1"/>
  <c r="F18" i="1" s="1"/>
  <c r="T21" i="1"/>
  <c r="U21" i="1" s="1"/>
  <c r="X21" i="1" s="1"/>
  <c r="F17" i="1" s="1"/>
  <c r="R17" i="1"/>
  <c r="U17" i="1" s="1"/>
  <c r="F16" i="1" s="1"/>
  <c r="G9" i="1"/>
  <c r="H9" i="1"/>
  <c r="I9" i="1"/>
  <c r="J9" i="1"/>
  <c r="K9" i="1"/>
  <c r="L9" i="1"/>
  <c r="M9" i="1"/>
  <c r="N9" i="1"/>
  <c r="O9" i="1"/>
  <c r="P9" i="1"/>
  <c r="Q9" i="1"/>
  <c r="R9" i="1"/>
  <c r="S9" i="1"/>
  <c r="F9" i="1"/>
  <c r="E9" i="1"/>
  <c r="D9" i="1"/>
  <c r="T8" i="1"/>
  <c r="U8" i="1" s="1"/>
  <c r="T7" i="1"/>
  <c r="U7" i="1" s="1"/>
  <c r="T6" i="1"/>
  <c r="U6" i="1" s="1"/>
  <c r="T5" i="1"/>
  <c r="U5" i="1" s="1"/>
  <c r="T4" i="1"/>
  <c r="U4" i="1" s="1"/>
  <c r="F20" i="1" l="1"/>
  <c r="E30" i="1" s="1"/>
  <c r="E31" i="1" s="1"/>
  <c r="U10" i="1"/>
</calcChain>
</file>

<file path=xl/sharedStrings.xml><?xml version="1.0" encoding="utf-8"?>
<sst xmlns="http://schemas.openxmlformats.org/spreadsheetml/2006/main" count="74" uniqueCount="54">
  <si>
    <t>Consultant</t>
  </si>
  <si>
    <t>Infographe</t>
  </si>
  <si>
    <t>Developpeur</t>
  </si>
  <si>
    <t>L'ingénieur expert</t>
  </si>
  <si>
    <t>Chef de projet</t>
  </si>
  <si>
    <t>Consulting stratégique</t>
  </si>
  <si>
    <t>Charte graphique</t>
  </si>
  <si>
    <t>Mailing liste</t>
  </si>
  <si>
    <t>Profiling</t>
  </si>
  <si>
    <t>Tâche</t>
  </si>
  <si>
    <t>Profils</t>
  </si>
  <si>
    <t>Personnalisation</t>
  </si>
  <si>
    <t>Création BD</t>
  </si>
  <si>
    <t>Création moteur recherche</t>
  </si>
  <si>
    <t>Sécurisation</t>
  </si>
  <si>
    <t>Création forum</t>
  </si>
  <si>
    <t>Création panier</t>
  </si>
  <si>
    <t>Gestion mails</t>
  </si>
  <si>
    <t>Formulaire contact</t>
  </si>
  <si>
    <t>Sondage, vote</t>
  </si>
  <si>
    <t>Test, installation, maintenance</t>
  </si>
  <si>
    <t>Suivi</t>
  </si>
  <si>
    <t>Referencement</t>
  </si>
  <si>
    <t>Total</t>
  </si>
  <si>
    <t>Total de jours / hommes</t>
  </si>
  <si>
    <t>Coût total par compétence</t>
  </si>
  <si>
    <t>Coût total par tâches</t>
  </si>
  <si>
    <t>Coût total en RH</t>
  </si>
  <si>
    <t>Locaux (10 m²/personnes)</t>
  </si>
  <si>
    <t>Coût</t>
  </si>
  <si>
    <t>Commentaire</t>
  </si>
  <si>
    <t>Ressource matérielle</t>
  </si>
  <si>
    <t>Serveurs</t>
  </si>
  <si>
    <t>pour 50m² à 10,6 le m² par mois pendant maximum 5 mois</t>
  </si>
  <si>
    <t>Locaux pour 5 personnes</t>
  </si>
  <si>
    <t>Surface en m²</t>
  </si>
  <si>
    <t>Tarif/jour (euros HT)</t>
  </si>
  <si>
    <t>Prix par m²</t>
  </si>
  <si>
    <t>cout total / mois</t>
  </si>
  <si>
    <t>Durée projet en mois</t>
  </si>
  <si>
    <t>Ordinateurs</t>
  </si>
  <si>
    <t>Prix estimé</t>
  </si>
  <si>
    <t>Amortissement en années</t>
  </si>
  <si>
    <t>Cout / ans</t>
  </si>
  <si>
    <t>Cout / mois</t>
  </si>
  <si>
    <t>Pour 5 ordinateurs à 1000 € pendant 5 mois</t>
  </si>
  <si>
    <t>Pour 3 serveurs (production, recettes, hebergement) à 5000€ pendant 5 mois</t>
  </si>
  <si>
    <t>Logiciels</t>
  </si>
  <si>
    <t>Quantité</t>
  </si>
  <si>
    <t>Durée (mois)</t>
  </si>
  <si>
    <t>Couts en ressources humaines</t>
  </si>
  <si>
    <t>Cout en ressources matérielles</t>
  </si>
  <si>
    <t>Coût total du projet</t>
  </si>
  <si>
    <t>Pour 6 logiciels à 200€ de licence, et d'autre logiciels gratuits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</si>
</sst>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/>
    <xf numFmtId="0" fontId="3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44" fontId="0" fillId="0" borderId="1" xfId="0" applyNumberFormat="1" applyBorder="1"/>
    <xf numFmtId="0" fontId="0" fillId="0" borderId="0" xfId="0" applyBorder="1"/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4" fontId="0" fillId="0" borderId="4" xfId="0" applyNumberFormat="1" applyBorder="1"/>
    <xf numFmtId="0" fontId="0" fillId="0" borderId="0" xfId="0" applyFill="1" applyBorder="1"/>
    <xf numFmtId="44" fontId="0" fillId="0" borderId="0" xfId="0" applyNumberFormat="1" applyBorder="1"/>
    <xf numFmtId="44" fontId="0" fillId="0" borderId="5" xfId="0" applyNumberFormat="1" applyBorder="1"/>
    <xf numFmtId="0" fontId="0" fillId="0" borderId="4" xfId="0" applyBorder="1"/>
    <xf numFmtId="0" fontId="0" fillId="2" borderId="1" xfId="0" applyFill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44" fontId="0" fillId="0" borderId="0" xfId="0" applyNumberForma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44" fontId="0" fillId="0" borderId="1" xfId="0" applyNumberFormat="1" applyBorder="1" applyAlignment="1">
      <alignment vertical="center"/>
    </xf>
    <xf numFmtId="44" fontId="0" fillId="0" borderId="3" xfId="0" applyNumberFormat="1" applyBorder="1" applyAlignment="1">
      <alignment vertical="center"/>
    </xf>
    <xf numFmtId="44" fontId="0" fillId="0" borderId="1" xfId="0" applyNumberForma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1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/>
    </xf>
    <xf numFmtId="0" fontId="0" fillId="0" borderId="17" xfId="0" applyBorder="1"/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44" fontId="0" fillId="0" borderId="22" xfId="0" applyNumberFormat="1" applyBorder="1"/>
    <xf numFmtId="44" fontId="2" fillId="0" borderId="24" xfId="0" applyNumberFormat="1" applyFont="1" applyBorder="1"/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31"/>
  <sheetViews>
    <sheetView tabSelected="1" topLeftCell="A8" workbookViewId="0">
      <selection activeCell="G24" sqref="G24"/>
    </sheetView>
  </sheetViews>
  <sheetFormatPr baseColWidth="10" defaultColWidth="9.140625" defaultRowHeight="15" x14ac:dyDescent="0.25"/>
  <cols>
    <col min="1" max="1" width="4" customWidth="1"/>
    <col min="2" max="2" width="11.140625" customWidth="1"/>
    <col min="3" max="3" width="22.85546875" customWidth="1"/>
    <col min="4" max="4" width="14" customWidth="1"/>
    <col min="5" max="5" width="14.42578125" customWidth="1"/>
    <col min="6" max="6" width="15.140625" customWidth="1"/>
    <col min="7" max="7" width="14.140625" customWidth="1"/>
    <col min="8" max="8" width="12.42578125" customWidth="1"/>
    <col min="9" max="9" width="10.85546875" customWidth="1"/>
    <col min="10" max="10" width="13.140625" customWidth="1"/>
    <col min="11" max="12" width="11.42578125" customWidth="1"/>
    <col min="13" max="13" width="11.7109375" customWidth="1"/>
    <col min="14" max="14" width="11.85546875" customWidth="1"/>
    <col min="15" max="15" width="10.42578125" customWidth="1"/>
    <col min="16" max="16" width="11" customWidth="1"/>
    <col min="17" max="17" width="12.5703125" customWidth="1"/>
    <col min="18" max="18" width="12.140625" customWidth="1"/>
    <col min="19" max="19" width="14.85546875" bestFit="1" customWidth="1"/>
    <col min="20" max="20" width="15.28515625" customWidth="1"/>
    <col min="21" max="21" width="12.85546875" bestFit="1" customWidth="1"/>
    <col min="22" max="22" width="12.7109375" customWidth="1"/>
    <col min="23" max="23" width="13.28515625" bestFit="1" customWidth="1"/>
    <col min="24" max="24" width="11.85546875" customWidth="1"/>
  </cols>
  <sheetData>
    <row r="2" spans="2:21" x14ac:dyDescent="0.25">
      <c r="B2" s="10"/>
      <c r="C2" s="3" t="s">
        <v>9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4" t="s">
        <v>12</v>
      </c>
      <c r="J2" s="4" t="s">
        <v>13</v>
      </c>
      <c r="K2" s="4" t="s">
        <v>14</v>
      </c>
      <c r="L2" s="4" t="s">
        <v>15</v>
      </c>
      <c r="M2" s="4" t="s">
        <v>16</v>
      </c>
      <c r="N2" s="4" t="s">
        <v>17</v>
      </c>
      <c r="O2" s="4" t="s">
        <v>18</v>
      </c>
      <c r="P2" s="4" t="s">
        <v>19</v>
      </c>
      <c r="Q2" s="4" t="s">
        <v>20</v>
      </c>
      <c r="R2" s="4" t="s">
        <v>21</v>
      </c>
      <c r="S2" s="4" t="s">
        <v>22</v>
      </c>
      <c r="T2" s="5" t="s">
        <v>24</v>
      </c>
      <c r="U2" s="5" t="s">
        <v>25</v>
      </c>
    </row>
    <row r="3" spans="2:21" ht="29.25" customHeight="1" x14ac:dyDescent="0.25">
      <c r="B3" s="6" t="s">
        <v>36</v>
      </c>
      <c r="C3" s="7" t="s">
        <v>10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  <c r="U3" s="5"/>
    </row>
    <row r="4" spans="2:21" x14ac:dyDescent="0.25">
      <c r="B4" s="9">
        <v>690</v>
      </c>
      <c r="C4" s="8" t="s">
        <v>0</v>
      </c>
      <c r="D4" s="2">
        <v>10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>
        <f>SUM(D4:S4)</f>
        <v>10</v>
      </c>
      <c r="U4" s="9">
        <f>T4*B4</f>
        <v>6900</v>
      </c>
    </row>
    <row r="5" spans="2:21" x14ac:dyDescent="0.25">
      <c r="B5" s="9">
        <v>500</v>
      </c>
      <c r="C5" s="8" t="s">
        <v>1</v>
      </c>
      <c r="D5" s="2"/>
      <c r="E5" s="2">
        <v>5</v>
      </c>
      <c r="F5" s="2"/>
      <c r="G5" s="2"/>
      <c r="H5" s="2">
        <v>2</v>
      </c>
      <c r="I5" s="2"/>
      <c r="J5" s="2"/>
      <c r="K5" s="2"/>
      <c r="L5" s="2">
        <v>1</v>
      </c>
      <c r="M5" s="2">
        <v>2</v>
      </c>
      <c r="N5" s="2"/>
      <c r="O5" s="2"/>
      <c r="P5" s="2">
        <v>1</v>
      </c>
      <c r="Q5" s="2"/>
      <c r="R5" s="2"/>
      <c r="S5" s="2"/>
      <c r="T5" s="2">
        <f>SUM(D5:S5)</f>
        <v>11</v>
      </c>
      <c r="U5" s="9">
        <f>T5*B5</f>
        <v>5500</v>
      </c>
    </row>
    <row r="6" spans="2:21" x14ac:dyDescent="0.25">
      <c r="B6" s="9">
        <v>610</v>
      </c>
      <c r="C6" s="8" t="s">
        <v>2</v>
      </c>
      <c r="D6" s="2"/>
      <c r="E6" s="2">
        <v>3</v>
      </c>
      <c r="F6" s="2">
        <v>5</v>
      </c>
      <c r="G6" s="2">
        <v>10</v>
      </c>
      <c r="H6" s="2">
        <v>10</v>
      </c>
      <c r="I6" s="2">
        <v>10</v>
      </c>
      <c r="J6" s="2">
        <v>10</v>
      </c>
      <c r="K6" s="2">
        <v>5</v>
      </c>
      <c r="L6" s="2">
        <v>5</v>
      </c>
      <c r="M6" s="2">
        <v>5</v>
      </c>
      <c r="N6" s="2">
        <v>5</v>
      </c>
      <c r="O6" s="2">
        <v>1</v>
      </c>
      <c r="P6" s="2">
        <v>2</v>
      </c>
      <c r="Q6" s="2">
        <v>3</v>
      </c>
      <c r="R6" s="2"/>
      <c r="S6" s="2"/>
      <c r="T6" s="2">
        <f>SUM(D6:S6)</f>
        <v>74</v>
      </c>
      <c r="U6" s="9">
        <f t="shared" ref="U6:U8" si="0">T6*B6</f>
        <v>45140</v>
      </c>
    </row>
    <row r="7" spans="2:21" x14ac:dyDescent="0.25">
      <c r="B7" s="9">
        <v>770</v>
      </c>
      <c r="C7" s="8" t="s">
        <v>3</v>
      </c>
      <c r="D7" s="2"/>
      <c r="E7" s="2"/>
      <c r="F7" s="2"/>
      <c r="G7" s="2">
        <v>3</v>
      </c>
      <c r="H7" s="2">
        <v>3</v>
      </c>
      <c r="I7" s="2"/>
      <c r="J7" s="2">
        <v>2</v>
      </c>
      <c r="K7" s="2">
        <v>5</v>
      </c>
      <c r="L7" s="2">
        <v>1</v>
      </c>
      <c r="M7" s="2"/>
      <c r="N7" s="2"/>
      <c r="O7" s="2"/>
      <c r="P7" s="2"/>
      <c r="Q7" s="2"/>
      <c r="R7" s="2"/>
      <c r="S7" s="2">
        <v>25</v>
      </c>
      <c r="T7" s="2">
        <f>SUM(D7:S7)</f>
        <v>39</v>
      </c>
      <c r="U7" s="9">
        <f t="shared" si="0"/>
        <v>30030</v>
      </c>
    </row>
    <row r="8" spans="2:21" x14ac:dyDescent="0.25">
      <c r="B8" s="9">
        <v>940</v>
      </c>
      <c r="C8" s="8" t="s">
        <v>4</v>
      </c>
      <c r="D8" s="2">
        <v>1</v>
      </c>
      <c r="E8" s="2">
        <v>1</v>
      </c>
      <c r="F8" s="2"/>
      <c r="G8" s="2">
        <v>1</v>
      </c>
      <c r="H8" s="2">
        <v>1</v>
      </c>
      <c r="I8" s="2"/>
      <c r="J8" s="2"/>
      <c r="K8" s="2"/>
      <c r="L8" s="2"/>
      <c r="M8" s="2"/>
      <c r="N8" s="2"/>
      <c r="O8" s="2"/>
      <c r="P8" s="2"/>
      <c r="Q8" s="2"/>
      <c r="R8" s="2">
        <v>15</v>
      </c>
      <c r="S8" s="2"/>
      <c r="T8" s="17">
        <f>SUM(D8:S8)</f>
        <v>19</v>
      </c>
      <c r="U8" s="13">
        <f t="shared" si="0"/>
        <v>17860</v>
      </c>
    </row>
    <row r="9" spans="2:21" x14ac:dyDescent="0.25">
      <c r="C9" s="11" t="s">
        <v>26</v>
      </c>
      <c r="D9" s="9">
        <f>SUM(D4*$B4+D5*$B5+D6*$B6+D7*$B7+D8*$B8)</f>
        <v>7840</v>
      </c>
      <c r="E9" s="9">
        <f>SUM(E4*$B4+E5*$B5+E6*$B6+E7*$B7+E8*$B8)</f>
        <v>5270</v>
      </c>
      <c r="F9" s="9">
        <f>SUM(F4*$B4+F5*$B5+F6*$B6+F7*$B7+F8*$B8)</f>
        <v>3050</v>
      </c>
      <c r="G9" s="9">
        <f t="shared" ref="G9:S9" si="1">SUM(G4*$B4+G5*$B5+G6*$B6+G7*$B7+G8*$B8)</f>
        <v>9350</v>
      </c>
      <c r="H9" s="9">
        <f t="shared" si="1"/>
        <v>10350</v>
      </c>
      <c r="I9" s="9">
        <f t="shared" si="1"/>
        <v>6100</v>
      </c>
      <c r="J9" s="9">
        <f t="shared" si="1"/>
        <v>7640</v>
      </c>
      <c r="K9" s="9">
        <f t="shared" si="1"/>
        <v>6900</v>
      </c>
      <c r="L9" s="9">
        <f t="shared" si="1"/>
        <v>4320</v>
      </c>
      <c r="M9" s="9">
        <f t="shared" si="1"/>
        <v>4050</v>
      </c>
      <c r="N9" s="9">
        <f t="shared" si="1"/>
        <v>3050</v>
      </c>
      <c r="O9" s="9">
        <f t="shared" si="1"/>
        <v>610</v>
      </c>
      <c r="P9" s="9">
        <f t="shared" si="1"/>
        <v>1720</v>
      </c>
      <c r="Q9" s="9">
        <f t="shared" si="1"/>
        <v>1830</v>
      </c>
      <c r="R9" s="9">
        <f t="shared" si="1"/>
        <v>14100</v>
      </c>
      <c r="S9" s="16">
        <f t="shared" si="1"/>
        <v>19250</v>
      </c>
      <c r="T9" s="18"/>
      <c r="U9" s="18"/>
    </row>
    <row r="10" spans="2:21" x14ac:dyDescent="0.25">
      <c r="T10" s="8" t="s">
        <v>27</v>
      </c>
      <c r="U10" s="9">
        <f>SUM(U4:U8)</f>
        <v>105430</v>
      </c>
    </row>
    <row r="12" spans="2:21" x14ac:dyDescent="0.25">
      <c r="T12" s="12"/>
    </row>
    <row r="14" spans="2:21" ht="15.75" thickBot="1" x14ac:dyDescent="0.3">
      <c r="R14" s="12"/>
      <c r="S14" s="14"/>
      <c r="T14" s="15"/>
    </row>
    <row r="15" spans="2:21" ht="15.75" thickBot="1" x14ac:dyDescent="0.3">
      <c r="D15" s="19" t="s">
        <v>31</v>
      </c>
      <c r="E15" s="46"/>
      <c r="F15" s="22" t="s">
        <v>29</v>
      </c>
      <c r="G15" s="45" t="s">
        <v>30</v>
      </c>
      <c r="H15" s="20"/>
      <c r="I15" s="20"/>
      <c r="J15" s="21"/>
    </row>
    <row r="16" spans="2:21" ht="32.25" customHeight="1" x14ac:dyDescent="0.25">
      <c r="D16" s="47" t="s">
        <v>28</v>
      </c>
      <c r="E16" s="48"/>
      <c r="F16" s="37">
        <f>U17</f>
        <v>2650</v>
      </c>
      <c r="G16" s="42" t="s">
        <v>33</v>
      </c>
      <c r="H16" s="43"/>
      <c r="I16" s="43"/>
      <c r="J16" s="44"/>
      <c r="M16" s="10"/>
      <c r="N16" s="10"/>
      <c r="O16" s="24" t="s">
        <v>35</v>
      </c>
      <c r="P16" s="24"/>
      <c r="Q16" s="25" t="s">
        <v>37</v>
      </c>
      <c r="R16" s="24" t="s">
        <v>38</v>
      </c>
      <c r="S16" s="24"/>
      <c r="T16" s="26" t="s">
        <v>39</v>
      </c>
      <c r="U16" s="25" t="s">
        <v>23</v>
      </c>
    </row>
    <row r="17" spans="3:24" x14ac:dyDescent="0.25">
      <c r="D17" s="40" t="s">
        <v>40</v>
      </c>
      <c r="E17" s="41"/>
      <c r="F17" s="36">
        <f>X21</f>
        <v>694.44444444444446</v>
      </c>
      <c r="G17" s="49" t="s">
        <v>45</v>
      </c>
      <c r="H17" s="50"/>
      <c r="I17" s="50"/>
      <c r="J17" s="51"/>
      <c r="M17" s="27" t="s">
        <v>34</v>
      </c>
      <c r="N17" s="27"/>
      <c r="O17" s="27">
        <v>50</v>
      </c>
      <c r="P17" s="27"/>
      <c r="Q17" s="2">
        <v>10.6</v>
      </c>
      <c r="R17" s="27">
        <f>O17*Q17</f>
        <v>530</v>
      </c>
      <c r="S17" s="27"/>
      <c r="T17" s="2">
        <v>5</v>
      </c>
      <c r="U17" s="9">
        <f>R17*T17</f>
        <v>2650</v>
      </c>
    </row>
    <row r="18" spans="3:24" x14ac:dyDescent="0.25">
      <c r="D18" s="35" t="s">
        <v>32</v>
      </c>
      <c r="E18" s="35"/>
      <c r="F18" s="36">
        <f>X24</f>
        <v>892.85714285714289</v>
      </c>
      <c r="G18" s="4" t="s">
        <v>46</v>
      </c>
      <c r="H18" s="4"/>
      <c r="I18" s="4"/>
      <c r="J18" s="4"/>
    </row>
    <row r="19" spans="3:24" ht="27.75" customHeight="1" x14ac:dyDescent="0.25">
      <c r="D19" s="35" t="s">
        <v>47</v>
      </c>
      <c r="E19" s="35"/>
      <c r="F19" s="36">
        <f>X27</f>
        <v>250.00000000000003</v>
      </c>
      <c r="G19" s="4" t="s">
        <v>53</v>
      </c>
      <c r="H19" s="4"/>
      <c r="I19" s="4"/>
      <c r="J19" s="4"/>
    </row>
    <row r="20" spans="3:24" ht="15.75" customHeight="1" x14ac:dyDescent="0.25">
      <c r="D20" s="39" t="s">
        <v>23</v>
      </c>
      <c r="E20" s="39"/>
      <c r="F20" s="37">
        <f>SUM(F16:F19)</f>
        <v>4487.3015873015875</v>
      </c>
      <c r="G20" s="1"/>
      <c r="H20" s="1"/>
      <c r="I20" s="1"/>
      <c r="J20" s="1"/>
      <c r="M20" s="10"/>
      <c r="N20" s="10"/>
      <c r="O20" s="24" t="s">
        <v>41</v>
      </c>
      <c r="P20" s="24"/>
      <c r="Q20" s="29" t="s">
        <v>42</v>
      </c>
      <c r="R20" s="30"/>
      <c r="S20" s="28"/>
      <c r="T20" s="26" t="s">
        <v>43</v>
      </c>
      <c r="U20" s="25" t="s">
        <v>44</v>
      </c>
      <c r="V20" s="26" t="s">
        <v>49</v>
      </c>
      <c r="W20" s="26" t="s">
        <v>48</v>
      </c>
      <c r="X20" s="34" t="s">
        <v>23</v>
      </c>
    </row>
    <row r="21" spans="3:24" x14ac:dyDescent="0.25">
      <c r="D21" s="52"/>
      <c r="E21" s="52"/>
      <c r="F21" s="23"/>
      <c r="G21" s="1"/>
      <c r="H21" s="1"/>
      <c r="I21" s="1"/>
      <c r="J21" s="1"/>
      <c r="M21" s="27" t="s">
        <v>40</v>
      </c>
      <c r="N21" s="27"/>
      <c r="O21" s="38">
        <v>1000</v>
      </c>
      <c r="P21" s="38"/>
      <c r="Q21" s="31">
        <v>3</v>
      </c>
      <c r="R21" s="32"/>
      <c r="S21" s="33"/>
      <c r="T21" s="2">
        <f>O21/Q21</f>
        <v>333.33333333333331</v>
      </c>
      <c r="U21" s="9">
        <f>T21/12</f>
        <v>27.777777777777775</v>
      </c>
      <c r="V21" s="2">
        <v>5</v>
      </c>
      <c r="W21" s="2">
        <v>5</v>
      </c>
      <c r="X21" s="9">
        <f>U21*V21*W21</f>
        <v>694.44444444444446</v>
      </c>
    </row>
    <row r="23" spans="3:24" ht="15.75" customHeight="1" x14ac:dyDescent="0.25">
      <c r="M23" s="10"/>
      <c r="N23" s="10"/>
      <c r="O23" s="24" t="s">
        <v>41</v>
      </c>
      <c r="P23" s="24"/>
      <c r="Q23" s="29" t="s">
        <v>42</v>
      </c>
      <c r="R23" s="30"/>
      <c r="S23" s="28"/>
      <c r="T23" s="26" t="s">
        <v>43</v>
      </c>
      <c r="U23" s="25" t="s">
        <v>44</v>
      </c>
      <c r="V23" s="26" t="s">
        <v>49</v>
      </c>
      <c r="W23" s="26" t="s">
        <v>48</v>
      </c>
      <c r="X23" s="34" t="s">
        <v>23</v>
      </c>
    </row>
    <row r="24" spans="3:24" x14ac:dyDescent="0.25">
      <c r="M24" s="27" t="s">
        <v>32</v>
      </c>
      <c r="N24" s="27"/>
      <c r="O24" s="38">
        <v>5000</v>
      </c>
      <c r="P24" s="38"/>
      <c r="Q24" s="31">
        <v>7</v>
      </c>
      <c r="R24" s="32"/>
      <c r="S24" s="33"/>
      <c r="T24" s="2">
        <f>O24/Q24</f>
        <v>714.28571428571433</v>
      </c>
      <c r="U24" s="9">
        <f>T24/12</f>
        <v>59.523809523809526</v>
      </c>
      <c r="V24" s="2">
        <v>5</v>
      </c>
      <c r="W24" s="2">
        <v>3</v>
      </c>
      <c r="X24" s="9">
        <f>U24*V24*W24</f>
        <v>892.85714285714289</v>
      </c>
    </row>
    <row r="26" spans="3:24" x14ac:dyDescent="0.25">
      <c r="M26" s="10"/>
      <c r="N26" s="10"/>
      <c r="O26" s="24" t="s">
        <v>41</v>
      </c>
      <c r="P26" s="24"/>
      <c r="Q26" s="29" t="s">
        <v>42</v>
      </c>
      <c r="R26" s="30"/>
      <c r="S26" s="28"/>
      <c r="T26" s="26" t="s">
        <v>43</v>
      </c>
      <c r="U26" s="25" t="s">
        <v>44</v>
      </c>
      <c r="V26" s="26" t="s">
        <v>49</v>
      </c>
      <c r="W26" s="26" t="s">
        <v>48</v>
      </c>
      <c r="X26" s="34" t="s">
        <v>23</v>
      </c>
    </row>
    <row r="27" spans="3:24" ht="15.75" thickBot="1" x14ac:dyDescent="0.3">
      <c r="M27" s="27" t="s">
        <v>47</v>
      </c>
      <c r="N27" s="27"/>
      <c r="O27" s="38">
        <v>200</v>
      </c>
      <c r="P27" s="38"/>
      <c r="Q27" s="31">
        <v>2</v>
      </c>
      <c r="R27" s="32"/>
      <c r="S27" s="33"/>
      <c r="T27" s="9">
        <f>O27/Q27</f>
        <v>100</v>
      </c>
      <c r="U27" s="9">
        <f>T27/12</f>
        <v>8.3333333333333339</v>
      </c>
      <c r="V27" s="2">
        <v>5</v>
      </c>
      <c r="W27" s="2">
        <v>6</v>
      </c>
      <c r="X27" s="9">
        <f>U27*V27*W27</f>
        <v>250.00000000000003</v>
      </c>
    </row>
    <row r="28" spans="3:24" x14ac:dyDescent="0.25">
      <c r="C28" s="58" t="s">
        <v>52</v>
      </c>
      <c r="D28" s="59"/>
      <c r="E28" s="60"/>
    </row>
    <row r="29" spans="3:24" x14ac:dyDescent="0.25">
      <c r="C29" s="54" t="s">
        <v>50</v>
      </c>
      <c r="D29" s="27"/>
      <c r="E29" s="56">
        <f>U10</f>
        <v>105430</v>
      </c>
    </row>
    <row r="30" spans="3:24" x14ac:dyDescent="0.25">
      <c r="C30" s="54" t="s">
        <v>51</v>
      </c>
      <c r="D30" s="27"/>
      <c r="E30" s="56">
        <f>F20</f>
        <v>4487.3015873015875</v>
      </c>
    </row>
    <row r="31" spans="3:24" ht="15.75" thickBot="1" x14ac:dyDescent="0.3">
      <c r="C31" s="53"/>
      <c r="D31" s="55" t="s">
        <v>23</v>
      </c>
      <c r="E31" s="57">
        <f>E29+E30</f>
        <v>109917.30158730158</v>
      </c>
    </row>
  </sheetData>
  <mergeCells count="55">
    <mergeCell ref="C29:D29"/>
    <mergeCell ref="C30:D30"/>
    <mergeCell ref="C28:E28"/>
    <mergeCell ref="O26:P26"/>
    <mergeCell ref="Q26:S26"/>
    <mergeCell ref="M27:N27"/>
    <mergeCell ref="O27:P27"/>
    <mergeCell ref="Q27:S27"/>
    <mergeCell ref="M24:N24"/>
    <mergeCell ref="O24:P24"/>
    <mergeCell ref="Q24:S24"/>
    <mergeCell ref="G17:J17"/>
    <mergeCell ref="G21:J21"/>
    <mergeCell ref="D21:E21"/>
    <mergeCell ref="M21:N21"/>
    <mergeCell ref="O21:P21"/>
    <mergeCell ref="Q20:S20"/>
    <mergeCell ref="Q21:S21"/>
    <mergeCell ref="O23:P23"/>
    <mergeCell ref="Q23:S23"/>
    <mergeCell ref="O16:P16"/>
    <mergeCell ref="O17:P17"/>
    <mergeCell ref="R16:S16"/>
    <mergeCell ref="R17:S17"/>
    <mergeCell ref="M17:N17"/>
    <mergeCell ref="O20:P20"/>
    <mergeCell ref="D18:E18"/>
    <mergeCell ref="D19:E19"/>
    <mergeCell ref="D20:E20"/>
    <mergeCell ref="G18:J18"/>
    <mergeCell ref="G19:J19"/>
    <mergeCell ref="G20:J20"/>
    <mergeCell ref="D16:E16"/>
    <mergeCell ref="D15:E15"/>
    <mergeCell ref="G15:J15"/>
    <mergeCell ref="G16:J16"/>
    <mergeCell ref="D17:E17"/>
    <mergeCell ref="P2:P3"/>
    <mergeCell ref="Q2:Q3"/>
    <mergeCell ref="R2:R3"/>
    <mergeCell ref="S2:S3"/>
    <mergeCell ref="T2:T3"/>
    <mergeCell ref="U2:U3"/>
    <mergeCell ref="J2:J3"/>
    <mergeCell ref="K2:K3"/>
    <mergeCell ref="L2:L3"/>
    <mergeCell ref="M2:M3"/>
    <mergeCell ref="N2:N3"/>
    <mergeCell ref="O2:O3"/>
    <mergeCell ref="D2:D3"/>
    <mergeCell ref="E2:E3"/>
    <mergeCell ref="F2:F3"/>
    <mergeCell ref="G2:G3"/>
    <mergeCell ref="H2:H3"/>
    <mergeCell ref="I2:I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</dc:creator>
  <cp:lastModifiedBy>Arthur</cp:lastModifiedBy>
  <dcterms:created xsi:type="dcterms:W3CDTF">2015-06-05T18:19:34Z</dcterms:created>
  <dcterms:modified xsi:type="dcterms:W3CDTF">2019-10-02T08:56:26Z</dcterms:modified>
</cp:coreProperties>
</file>